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165" windowWidth="14220" windowHeight="11205"/>
  </bookViews>
  <sheets>
    <sheet name="List1" sheetId="4" r:id="rId1"/>
    <sheet name="List2" sheetId="5" r:id="rId2"/>
    <sheet name="List3" sheetId="7" r:id="rId3"/>
  </sheets>
  <definedNames>
    <definedName name="_1" comment="dlouhý týden">List1!$H$116:$Q$122</definedName>
    <definedName name="_2" comment="DLOUHÝ TÝDEN">List1!$H$116:$O$121</definedName>
    <definedName name="E9_N11" comment="noční st a čt">List1!$Z$9</definedName>
    <definedName name="R2.TÝ" comment="NOC,DEN" localSheetId="1">List2!$C$6:$M$12</definedName>
  </definedNames>
  <calcPr calcId="145621"/>
</workbook>
</file>

<file path=xl/calcChain.xml><?xml version="1.0" encoding="utf-8"?>
<calcChain xmlns="http://schemas.openxmlformats.org/spreadsheetml/2006/main">
  <c r="H37" i="4" l="1"/>
  <c r="H38" i="4"/>
  <c r="F2" i="7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1" i="7"/>
  <c r="D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1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2" i="7"/>
  <c r="C3" i="7"/>
  <c r="C1" i="7"/>
  <c r="F37" i="4" l="1"/>
  <c r="F38" i="4"/>
  <c r="V124" i="4"/>
  <c r="U124" i="4"/>
  <c r="T124" i="4"/>
  <c r="S124" i="4"/>
  <c r="R124" i="4"/>
  <c r="Q124" i="4"/>
  <c r="P119" i="4"/>
  <c r="P118" i="4"/>
  <c r="P116" i="4"/>
  <c r="P115" i="4"/>
  <c r="P114" i="4"/>
  <c r="P113" i="4"/>
  <c r="P110" i="4"/>
  <c r="P109" i="4"/>
  <c r="P106" i="4"/>
  <c r="P105" i="4"/>
  <c r="P104" i="4"/>
  <c r="P101" i="4"/>
  <c r="P100" i="4"/>
  <c r="P99" i="4"/>
  <c r="P97" i="4"/>
  <c r="P96" i="4"/>
  <c r="P95" i="4"/>
  <c r="P91" i="4"/>
  <c r="P90" i="4"/>
  <c r="A90" i="4"/>
  <c r="A91" i="4" s="1"/>
  <c r="P124" i="4" l="1"/>
  <c r="X124" i="4" s="1"/>
  <c r="A92" i="4"/>
  <c r="D91" i="4"/>
  <c r="F91" i="4" s="1"/>
  <c r="B91" i="4"/>
  <c r="B90" i="4"/>
  <c r="D90" i="4"/>
  <c r="F90" i="4" s="1"/>
  <c r="K58" i="5"/>
  <c r="K55" i="5"/>
  <c r="K54" i="5"/>
  <c r="K53" i="5"/>
  <c r="K52" i="5"/>
  <c r="K49" i="5"/>
  <c r="K48" i="5"/>
  <c r="K45" i="5"/>
  <c r="K44" i="5"/>
  <c r="K43" i="5"/>
  <c r="K40" i="5"/>
  <c r="K39" i="5"/>
  <c r="K38" i="5"/>
  <c r="K36" i="5"/>
  <c r="K35" i="5"/>
  <c r="K34" i="5"/>
  <c r="A30" i="5"/>
  <c r="W91" i="4" l="1"/>
  <c r="C91" i="4"/>
  <c r="D92" i="4"/>
  <c r="F92" i="4" s="1"/>
  <c r="B92" i="4"/>
  <c r="A93" i="4"/>
  <c r="W90" i="4"/>
  <c r="C90" i="4"/>
  <c r="K30" i="5"/>
  <c r="K27" i="5"/>
  <c r="K26" i="5"/>
  <c r="K25" i="5"/>
  <c r="K24" i="5"/>
  <c r="K21" i="5"/>
  <c r="K20" i="5"/>
  <c r="K17" i="5"/>
  <c r="K16" i="5"/>
  <c r="K15" i="5"/>
  <c r="K12" i="5"/>
  <c r="K11" i="5"/>
  <c r="K10" i="5"/>
  <c r="K8" i="5"/>
  <c r="K7" i="5"/>
  <c r="K6" i="5"/>
  <c r="K2" i="5"/>
  <c r="K1" i="5"/>
  <c r="A1" i="5"/>
  <c r="D93" i="4" l="1"/>
  <c r="F93" i="4" s="1"/>
  <c r="B93" i="4"/>
  <c r="A94" i="4"/>
  <c r="W92" i="4"/>
  <c r="C92" i="4"/>
  <c r="A2" i="5"/>
  <c r="B1" i="5"/>
  <c r="S40" i="4"/>
  <c r="A95" i="4" l="1"/>
  <c r="D94" i="4"/>
  <c r="F94" i="4" s="1"/>
  <c r="B94" i="4"/>
  <c r="W93" i="4"/>
  <c r="C93" i="4"/>
  <c r="A3" i="5"/>
  <c r="B2" i="5"/>
  <c r="T40" i="4"/>
  <c r="V40" i="4"/>
  <c r="U40" i="4"/>
  <c r="R40" i="4"/>
  <c r="Q40" i="4"/>
  <c r="A6" i="4"/>
  <c r="E6" i="4" s="1"/>
  <c r="G6" i="4" s="1"/>
  <c r="W94" i="4" l="1"/>
  <c r="C94" i="4"/>
  <c r="A96" i="4"/>
  <c r="B95" i="4"/>
  <c r="D95" i="4"/>
  <c r="F95" i="4" s="1"/>
  <c r="D6" i="4"/>
  <c r="F6" i="4" s="1"/>
  <c r="A4" i="5"/>
  <c r="B3" i="5"/>
  <c r="A7" i="4"/>
  <c r="B6" i="4"/>
  <c r="D7" i="4" l="1"/>
  <c r="F7" i="4" s="1"/>
  <c r="E7" i="4"/>
  <c r="G7" i="4" s="1"/>
  <c r="A97" i="4"/>
  <c r="D96" i="4"/>
  <c r="F96" i="4" s="1"/>
  <c r="B96" i="4"/>
  <c r="W95" i="4"/>
  <c r="C95" i="4"/>
  <c r="AA34" i="4"/>
  <c r="A5" i="5"/>
  <c r="B4" i="5"/>
  <c r="C6" i="4"/>
  <c r="A8" i="4"/>
  <c r="B7" i="4"/>
  <c r="W6" i="4" l="1"/>
  <c r="D8" i="4"/>
  <c r="F8" i="4" s="1"/>
  <c r="E8" i="4"/>
  <c r="G8" i="4" s="1"/>
  <c r="W96" i="4"/>
  <c r="C96" i="4"/>
  <c r="A98" i="4"/>
  <c r="D97" i="4"/>
  <c r="F97" i="4" s="1"/>
  <c r="B97" i="4"/>
  <c r="A6" i="5"/>
  <c r="B5" i="5"/>
  <c r="C7" i="4"/>
  <c r="A9" i="4"/>
  <c r="B8" i="4"/>
  <c r="W7" i="4" l="1"/>
  <c r="D9" i="4"/>
  <c r="F9" i="4" s="1"/>
  <c r="E9" i="4"/>
  <c r="G9" i="4" s="1"/>
  <c r="W97" i="4"/>
  <c r="C97" i="4"/>
  <c r="D98" i="4"/>
  <c r="F98" i="4" s="1"/>
  <c r="B98" i="4"/>
  <c r="A99" i="4"/>
  <c r="A7" i="5"/>
  <c r="B6" i="5"/>
  <c r="A10" i="4"/>
  <c r="B9" i="4"/>
  <c r="C8" i="4"/>
  <c r="W8" i="4" l="1"/>
  <c r="D10" i="4"/>
  <c r="F10" i="4" s="1"/>
  <c r="E10" i="4"/>
  <c r="G10" i="4" s="1"/>
  <c r="A100" i="4"/>
  <c r="D99" i="4"/>
  <c r="F99" i="4" s="1"/>
  <c r="B99" i="4"/>
  <c r="W98" i="4"/>
  <c r="C98" i="4"/>
  <c r="A8" i="5"/>
  <c r="B7" i="5"/>
  <c r="A11" i="4"/>
  <c r="B10" i="4"/>
  <c r="C9" i="4"/>
  <c r="W9" i="4" l="1"/>
  <c r="D11" i="4"/>
  <c r="F11" i="4" s="1"/>
  <c r="E11" i="4"/>
  <c r="G11" i="4" s="1"/>
  <c r="W99" i="4"/>
  <c r="C99" i="4"/>
  <c r="A101" i="4"/>
  <c r="D100" i="4"/>
  <c r="F100" i="4" s="1"/>
  <c r="B100" i="4"/>
  <c r="A9" i="5"/>
  <c r="B8" i="5"/>
  <c r="C10" i="4"/>
  <c r="A12" i="4"/>
  <c r="B11" i="4"/>
  <c r="W10" i="4" l="1"/>
  <c r="D12" i="4"/>
  <c r="F12" i="4" s="1"/>
  <c r="E12" i="4"/>
  <c r="G12" i="4" s="1"/>
  <c r="H6" i="4" s="1"/>
  <c r="P6" i="4" s="1"/>
  <c r="A102" i="4"/>
  <c r="D101" i="4"/>
  <c r="F101" i="4" s="1"/>
  <c r="B101" i="4"/>
  <c r="W100" i="4"/>
  <c r="C100" i="4"/>
  <c r="A10" i="5"/>
  <c r="B9" i="5"/>
  <c r="C11" i="4"/>
  <c r="A13" i="4"/>
  <c r="B12" i="4"/>
  <c r="W11" i="4" l="1"/>
  <c r="D13" i="4"/>
  <c r="F13" i="4" s="1"/>
  <c r="E13" i="4"/>
  <c r="G13" i="4" s="1"/>
  <c r="W101" i="4"/>
  <c r="C101" i="4"/>
  <c r="A103" i="4"/>
  <c r="D102" i="4"/>
  <c r="F102" i="4" s="1"/>
  <c r="B102" i="4"/>
  <c r="A11" i="5"/>
  <c r="B10" i="5"/>
  <c r="C12" i="4"/>
  <c r="A14" i="4"/>
  <c r="B13" i="4"/>
  <c r="H7" i="4" l="1"/>
  <c r="P7" i="4" s="1"/>
  <c r="W12" i="4"/>
  <c r="D14" i="4"/>
  <c r="F14" i="4" s="1"/>
  <c r="E14" i="4"/>
  <c r="G14" i="4" s="1"/>
  <c r="C102" i="4"/>
  <c r="W102" i="4"/>
  <c r="A104" i="4"/>
  <c r="D103" i="4"/>
  <c r="F103" i="4" s="1"/>
  <c r="B103" i="4"/>
  <c r="A12" i="5"/>
  <c r="B11" i="5"/>
  <c r="C13" i="4"/>
  <c r="A15" i="4"/>
  <c r="B14" i="4"/>
  <c r="H8" i="4" l="1"/>
  <c r="W13" i="4"/>
  <c r="D15" i="4"/>
  <c r="F15" i="4" s="1"/>
  <c r="E15" i="4"/>
  <c r="G15" i="4" s="1"/>
  <c r="C103" i="4"/>
  <c r="W103" i="4"/>
  <c r="A105" i="4"/>
  <c r="D104" i="4"/>
  <c r="F104" i="4" s="1"/>
  <c r="B104" i="4"/>
  <c r="A13" i="5"/>
  <c r="B12" i="5"/>
  <c r="C14" i="4"/>
  <c r="A16" i="4"/>
  <c r="B15" i="4"/>
  <c r="H9" i="4" l="1"/>
  <c r="W14" i="4"/>
  <c r="D16" i="4"/>
  <c r="F16" i="4" s="1"/>
  <c r="E16" i="4"/>
  <c r="G16" i="4" s="1"/>
  <c r="W104" i="4"/>
  <c r="C104" i="4"/>
  <c r="A106" i="4"/>
  <c r="D105" i="4"/>
  <c r="F105" i="4" s="1"/>
  <c r="B105" i="4"/>
  <c r="A14" i="5"/>
  <c r="B13" i="5"/>
  <c r="C15" i="4"/>
  <c r="A17" i="4"/>
  <c r="B16" i="4"/>
  <c r="H10" i="4" l="1"/>
  <c r="W15" i="4"/>
  <c r="D17" i="4"/>
  <c r="F17" i="4" s="1"/>
  <c r="E17" i="4"/>
  <c r="G17" i="4" s="1"/>
  <c r="W105" i="4"/>
  <c r="C105" i="4"/>
  <c r="A107" i="4"/>
  <c r="D106" i="4"/>
  <c r="F106" i="4" s="1"/>
  <c r="B106" i="4"/>
  <c r="A15" i="5"/>
  <c r="B14" i="5"/>
  <c r="C16" i="4"/>
  <c r="A18" i="4"/>
  <c r="B17" i="4"/>
  <c r="H11" i="4" l="1"/>
  <c r="P11" i="4" s="1"/>
  <c r="W16" i="4"/>
  <c r="D18" i="4"/>
  <c r="F18" i="4" s="1"/>
  <c r="E18" i="4"/>
  <c r="G18" i="4" s="1"/>
  <c r="W106" i="4"/>
  <c r="C106" i="4"/>
  <c r="D107" i="4"/>
  <c r="F107" i="4" s="1"/>
  <c r="B107" i="4"/>
  <c r="A108" i="4"/>
  <c r="A16" i="5"/>
  <c r="B15" i="5"/>
  <c r="C17" i="4"/>
  <c r="A19" i="4"/>
  <c r="B18" i="4"/>
  <c r="H12" i="4" l="1"/>
  <c r="P12" i="4" s="1"/>
  <c r="W17" i="4"/>
  <c r="D19" i="4"/>
  <c r="F19" i="4" s="1"/>
  <c r="E19" i="4"/>
  <c r="G19" i="4" s="1"/>
  <c r="D108" i="4"/>
  <c r="F108" i="4" s="1"/>
  <c r="B108" i="4"/>
  <c r="A109" i="4"/>
  <c r="W107" i="4"/>
  <c r="C107" i="4"/>
  <c r="A17" i="5"/>
  <c r="B16" i="5"/>
  <c r="C18" i="4"/>
  <c r="A20" i="4"/>
  <c r="B19" i="4"/>
  <c r="H13" i="4" l="1"/>
  <c r="P13" i="4" s="1"/>
  <c r="W18" i="4"/>
  <c r="D20" i="4"/>
  <c r="F20" i="4" s="1"/>
  <c r="E20" i="4"/>
  <c r="G20" i="4" s="1"/>
  <c r="A110" i="4"/>
  <c r="D109" i="4"/>
  <c r="F109" i="4" s="1"/>
  <c r="B109" i="4"/>
  <c r="W108" i="4"/>
  <c r="C108" i="4"/>
  <c r="A18" i="5"/>
  <c r="B17" i="5"/>
  <c r="C19" i="4"/>
  <c r="A21" i="4"/>
  <c r="B20" i="4"/>
  <c r="H14" i="4" l="1"/>
  <c r="W19" i="4"/>
  <c r="D21" i="4"/>
  <c r="F21" i="4" s="1"/>
  <c r="E21" i="4"/>
  <c r="G21" i="4" s="1"/>
  <c r="W109" i="4"/>
  <c r="C109" i="4"/>
  <c r="A111" i="4"/>
  <c r="D110" i="4"/>
  <c r="F110" i="4" s="1"/>
  <c r="B110" i="4"/>
  <c r="A19" i="5"/>
  <c r="B18" i="5"/>
  <c r="C20" i="4"/>
  <c r="A22" i="4"/>
  <c r="B21" i="4"/>
  <c r="H15" i="4" l="1"/>
  <c r="P15" i="4" s="1"/>
  <c r="W20" i="4"/>
  <c r="D22" i="4"/>
  <c r="F22" i="4" s="1"/>
  <c r="E22" i="4"/>
  <c r="G22" i="4" s="1"/>
  <c r="W110" i="4"/>
  <c r="C110" i="4"/>
  <c r="D111" i="4"/>
  <c r="F111" i="4" s="1"/>
  <c r="B111" i="4"/>
  <c r="A112" i="4"/>
  <c r="A20" i="5"/>
  <c r="B19" i="5"/>
  <c r="C21" i="4"/>
  <c r="A23" i="4"/>
  <c r="B22" i="4"/>
  <c r="H16" i="4" l="1"/>
  <c r="P16" i="4" s="1"/>
  <c r="W21" i="4"/>
  <c r="D23" i="4"/>
  <c r="F23" i="4" s="1"/>
  <c r="E23" i="4"/>
  <c r="G23" i="4" s="1"/>
  <c r="D112" i="4"/>
  <c r="F112" i="4" s="1"/>
  <c r="B112" i="4"/>
  <c r="A113" i="4"/>
  <c r="W111" i="4"/>
  <c r="C111" i="4"/>
  <c r="A21" i="5"/>
  <c r="B20" i="5"/>
  <c r="C22" i="4"/>
  <c r="A24" i="4"/>
  <c r="B23" i="4"/>
  <c r="H17" i="4" l="1"/>
  <c r="P17" i="4" s="1"/>
  <c r="W22" i="4"/>
  <c r="D24" i="4"/>
  <c r="F24" i="4" s="1"/>
  <c r="E24" i="4"/>
  <c r="G24" i="4" s="1"/>
  <c r="A114" i="4"/>
  <c r="D113" i="4"/>
  <c r="F113" i="4" s="1"/>
  <c r="B113" i="4"/>
  <c r="W112" i="4"/>
  <c r="C112" i="4"/>
  <c r="A22" i="5"/>
  <c r="B21" i="5"/>
  <c r="C23" i="4"/>
  <c r="A25" i="4"/>
  <c r="B24" i="4"/>
  <c r="H18" i="4" l="1"/>
  <c r="W23" i="4"/>
  <c r="D25" i="4"/>
  <c r="F25" i="4" s="1"/>
  <c r="E25" i="4"/>
  <c r="G25" i="4" s="1"/>
  <c r="W113" i="4"/>
  <c r="C113" i="4"/>
  <c r="A115" i="4"/>
  <c r="D114" i="4"/>
  <c r="F114" i="4" s="1"/>
  <c r="B114" i="4"/>
  <c r="A23" i="5"/>
  <c r="B22" i="5"/>
  <c r="C24" i="4"/>
  <c r="A26" i="4"/>
  <c r="B25" i="4"/>
  <c r="H19" i="4" l="1"/>
  <c r="W24" i="4"/>
  <c r="D26" i="4"/>
  <c r="F26" i="4" s="1"/>
  <c r="E26" i="4"/>
  <c r="G26" i="4" s="1"/>
  <c r="W114" i="4"/>
  <c r="C114" i="4"/>
  <c r="A116" i="4"/>
  <c r="D115" i="4"/>
  <c r="F115" i="4" s="1"/>
  <c r="B115" i="4"/>
  <c r="A24" i="5"/>
  <c r="B23" i="5"/>
  <c r="C25" i="4"/>
  <c r="A27" i="4"/>
  <c r="B26" i="4"/>
  <c r="H20" i="4" l="1"/>
  <c r="P20" i="4" s="1"/>
  <c r="W25" i="4"/>
  <c r="D27" i="4"/>
  <c r="F27" i="4" s="1"/>
  <c r="E27" i="4"/>
  <c r="G27" i="4" s="1"/>
  <c r="W115" i="4"/>
  <c r="C115" i="4"/>
  <c r="A117" i="4"/>
  <c r="D116" i="4"/>
  <c r="F116" i="4" s="1"/>
  <c r="B116" i="4"/>
  <c r="A25" i="5"/>
  <c r="B24" i="5"/>
  <c r="C26" i="4"/>
  <c r="A28" i="4"/>
  <c r="B27" i="4"/>
  <c r="H21" i="4" l="1"/>
  <c r="P21" i="4" s="1"/>
  <c r="W26" i="4"/>
  <c r="D28" i="4"/>
  <c r="F28" i="4" s="1"/>
  <c r="E28" i="4"/>
  <c r="G28" i="4" s="1"/>
  <c r="W116" i="4"/>
  <c r="C116" i="4"/>
  <c r="D117" i="4"/>
  <c r="F117" i="4" s="1"/>
  <c r="B117" i="4"/>
  <c r="A118" i="4"/>
  <c r="A26" i="5"/>
  <c r="B25" i="5"/>
  <c r="C27" i="4"/>
  <c r="A29" i="4"/>
  <c r="B28" i="4"/>
  <c r="H22" i="4" l="1"/>
  <c r="P22" i="4" s="1"/>
  <c r="W27" i="4"/>
  <c r="D29" i="4"/>
  <c r="F29" i="4" s="1"/>
  <c r="E29" i="4"/>
  <c r="G29" i="4" s="1"/>
  <c r="A119" i="4"/>
  <c r="D118" i="4"/>
  <c r="F118" i="4" s="1"/>
  <c r="B118" i="4"/>
  <c r="W117" i="4"/>
  <c r="C117" i="4"/>
  <c r="A27" i="5"/>
  <c r="B26" i="5"/>
  <c r="C28" i="4"/>
  <c r="A30" i="4"/>
  <c r="B29" i="4"/>
  <c r="H23" i="4" l="1"/>
  <c r="W28" i="4"/>
  <c r="D30" i="4"/>
  <c r="F30" i="4" s="1"/>
  <c r="E30" i="4"/>
  <c r="G30" i="4" s="1"/>
  <c r="W118" i="4"/>
  <c r="C118" i="4"/>
  <c r="A120" i="4"/>
  <c r="D119" i="4"/>
  <c r="F119" i="4" s="1"/>
  <c r="B119" i="4"/>
  <c r="A28" i="5"/>
  <c r="B27" i="5"/>
  <c r="C29" i="4"/>
  <c r="A31" i="4"/>
  <c r="B30" i="4"/>
  <c r="H24" i="4" l="1"/>
  <c r="W29" i="4"/>
  <c r="D31" i="4"/>
  <c r="F31" i="4" s="1"/>
  <c r="E31" i="4"/>
  <c r="G31" i="4" s="1"/>
  <c r="W119" i="4"/>
  <c r="C119" i="4"/>
  <c r="D120" i="4"/>
  <c r="F120" i="4" s="1"/>
  <c r="B120" i="4"/>
  <c r="A121" i="4"/>
  <c r="A29" i="5"/>
  <c r="B28" i="5"/>
  <c r="C30" i="4"/>
  <c r="A32" i="4"/>
  <c r="B31" i="4"/>
  <c r="H25" i="4" l="1"/>
  <c r="P25" i="4" s="1"/>
  <c r="W30" i="4"/>
  <c r="D32" i="4"/>
  <c r="F32" i="4" s="1"/>
  <c r="E32" i="4"/>
  <c r="G32" i="4" s="1"/>
  <c r="B121" i="4"/>
  <c r="A122" i="4"/>
  <c r="B122" i="4" s="1"/>
  <c r="W120" i="4"/>
  <c r="C120" i="4"/>
  <c r="B29" i="5"/>
  <c r="C31" i="4"/>
  <c r="B32" i="4"/>
  <c r="A33" i="4"/>
  <c r="H26" i="4" l="1"/>
  <c r="P26" i="4" s="1"/>
  <c r="W31" i="4"/>
  <c r="D33" i="4"/>
  <c r="F33" i="4" s="1"/>
  <c r="E33" i="4"/>
  <c r="G33" i="4" s="1"/>
  <c r="H31" i="4" s="1"/>
  <c r="W121" i="4"/>
  <c r="C121" i="4"/>
  <c r="W122" i="4"/>
  <c r="C122" i="4"/>
  <c r="A31" i="5"/>
  <c r="B30" i="5"/>
  <c r="B33" i="4"/>
  <c r="A34" i="4"/>
  <c r="C32" i="4"/>
  <c r="H27" i="4" l="1"/>
  <c r="P31" i="4"/>
  <c r="W32" i="4"/>
  <c r="D34" i="4"/>
  <c r="F34" i="4" s="1"/>
  <c r="E34" i="4"/>
  <c r="G34" i="4" s="1"/>
  <c r="A32" i="5"/>
  <c r="B31" i="5"/>
  <c r="B34" i="4"/>
  <c r="A35" i="4"/>
  <c r="C33" i="4"/>
  <c r="H28" i="4" l="1"/>
  <c r="H32" i="4"/>
  <c r="W33" i="4"/>
  <c r="D35" i="4"/>
  <c r="F35" i="4" s="1"/>
  <c r="E35" i="4"/>
  <c r="G35" i="4" s="1"/>
  <c r="H33" i="4" s="1"/>
  <c r="A33" i="5"/>
  <c r="B32" i="5"/>
  <c r="B35" i="4"/>
  <c r="A36" i="4"/>
  <c r="C34" i="4"/>
  <c r="H29" i="4" l="1"/>
  <c r="P29" i="4" s="1"/>
  <c r="W34" i="4"/>
  <c r="D36" i="4"/>
  <c r="F36" i="4" s="1"/>
  <c r="E36" i="4"/>
  <c r="G36" i="4" s="1"/>
  <c r="H34" i="4" s="1"/>
  <c r="A34" i="5"/>
  <c r="B33" i="5"/>
  <c r="B36" i="4"/>
  <c r="A37" i="4"/>
  <c r="C35" i="4"/>
  <c r="H36" i="4" l="1"/>
  <c r="H30" i="4"/>
  <c r="P30" i="4" s="1"/>
  <c r="H35" i="4"/>
  <c r="P34" i="4"/>
  <c r="W35" i="4"/>
  <c r="P35" i="4"/>
  <c r="A35" i="5"/>
  <c r="B34" i="5"/>
  <c r="B37" i="4"/>
  <c r="A38" i="4"/>
  <c r="B38" i="4" s="1"/>
  <c r="C36" i="4"/>
  <c r="W36" i="4" l="1"/>
  <c r="I42" i="4" s="1"/>
  <c r="V1" i="4" s="1"/>
  <c r="A36" i="5"/>
  <c r="B35" i="5"/>
  <c r="W38" i="4"/>
  <c r="C38" i="4"/>
  <c r="W37" i="4"/>
  <c r="C37" i="4"/>
  <c r="A37" i="5" l="1"/>
  <c r="B36" i="5"/>
  <c r="A38" i="5" l="1"/>
  <c r="B37" i="5"/>
  <c r="A39" i="5" l="1"/>
  <c r="B38" i="5"/>
  <c r="A40" i="5" l="1"/>
  <c r="B39" i="5"/>
  <c r="A41" i="5" l="1"/>
  <c r="B40" i="5"/>
  <c r="A42" i="5" l="1"/>
  <c r="B41" i="5"/>
  <c r="A43" i="5" l="1"/>
  <c r="B42" i="5"/>
  <c r="A44" i="5" l="1"/>
  <c r="B43" i="5"/>
  <c r="A45" i="5" l="1"/>
  <c r="B44" i="5"/>
  <c r="A46" i="5" l="1"/>
  <c r="B45" i="5"/>
  <c r="A47" i="5" l="1"/>
  <c r="B46" i="5"/>
  <c r="A48" i="5" l="1"/>
  <c r="B47" i="5"/>
  <c r="B48" i="5" l="1"/>
  <c r="A49" i="5"/>
  <c r="A50" i="5" l="1"/>
  <c r="B49" i="5"/>
  <c r="A51" i="5" l="1"/>
  <c r="B50" i="5"/>
  <c r="A52" i="5" l="1"/>
  <c r="B51" i="5"/>
  <c r="A53" i="5" l="1"/>
  <c r="B52" i="5"/>
  <c r="A54" i="5" l="1"/>
  <c r="B53" i="5"/>
  <c r="A55" i="5" l="1"/>
  <c r="B54" i="5"/>
  <c r="A56" i="5" l="1"/>
  <c r="B55" i="5"/>
  <c r="A57" i="5" l="1"/>
  <c r="B56" i="5"/>
  <c r="A58" i="5" l="1"/>
  <c r="B57" i="5"/>
  <c r="A59" i="5" l="1"/>
  <c r="B58" i="5"/>
  <c r="A60" i="5" l="1"/>
  <c r="B59" i="5"/>
  <c r="A61" i="5" l="1"/>
  <c r="B60" i="5"/>
  <c r="A62" i="5" l="1"/>
  <c r="B61" i="5"/>
  <c r="A63" i="5" l="1"/>
  <c r="B62" i="5"/>
  <c r="A64" i="5" l="1"/>
  <c r="B63" i="5"/>
  <c r="A65" i="5" l="1"/>
  <c r="B64" i="5"/>
  <c r="A66" i="5" l="1"/>
  <c r="B65" i="5"/>
  <c r="A67" i="5" l="1"/>
  <c r="B66" i="5"/>
  <c r="A68" i="5" l="1"/>
  <c r="B67" i="5"/>
  <c r="A69" i="5" l="1"/>
  <c r="B68" i="5"/>
  <c r="A70" i="5" l="1"/>
  <c r="B69" i="5"/>
  <c r="A71" i="5" l="1"/>
  <c r="B70" i="5"/>
  <c r="A72" i="5" l="1"/>
  <c r="B71" i="5"/>
  <c r="A73" i="5" l="1"/>
  <c r="B72" i="5"/>
  <c r="A74" i="5" l="1"/>
  <c r="B73" i="5"/>
  <c r="A75" i="5" l="1"/>
  <c r="B74" i="5"/>
  <c r="A76" i="5" l="1"/>
  <c r="B75" i="5"/>
  <c r="A77" i="5" l="1"/>
  <c r="B76" i="5"/>
  <c r="A78" i="5" l="1"/>
  <c r="B77" i="5"/>
  <c r="A79" i="5" l="1"/>
  <c r="B78" i="5"/>
  <c r="A80" i="5" l="1"/>
  <c r="B79" i="5"/>
  <c r="A81" i="5" l="1"/>
  <c r="B80" i="5"/>
  <c r="A82" i="5" l="1"/>
  <c r="B81" i="5"/>
  <c r="A83" i="5" l="1"/>
  <c r="B82" i="5"/>
  <c r="A84" i="5" l="1"/>
  <c r="B83" i="5"/>
  <c r="A85" i="5" l="1"/>
  <c r="B84" i="5"/>
  <c r="A86" i="5" l="1"/>
  <c r="B85" i="5"/>
  <c r="A87" i="5" l="1"/>
  <c r="B86" i="5"/>
  <c r="A88" i="5" l="1"/>
  <c r="B87" i="5"/>
  <c r="A89" i="5" l="1"/>
  <c r="B88" i="5"/>
  <c r="A90" i="5" l="1"/>
  <c r="B89" i="5"/>
  <c r="A91" i="5" l="1"/>
  <c r="B90" i="5"/>
  <c r="A92" i="5" l="1"/>
  <c r="B91" i="5"/>
  <c r="A93" i="5" l="1"/>
  <c r="B92" i="5"/>
  <c r="A94" i="5" l="1"/>
  <c r="B93" i="5"/>
  <c r="A95" i="5" l="1"/>
  <c r="B94" i="5"/>
  <c r="A96" i="5" l="1"/>
  <c r="B95" i="5"/>
  <c r="A97" i="5" l="1"/>
  <c r="B96" i="5"/>
  <c r="A98" i="5" l="1"/>
  <c r="B97" i="5"/>
  <c r="A99" i="5" l="1"/>
  <c r="B98" i="5"/>
  <c r="A100" i="5" l="1"/>
  <c r="B99" i="5"/>
  <c r="A101" i="5" l="1"/>
  <c r="B100" i="5"/>
  <c r="A102" i="5" l="1"/>
  <c r="B101" i="5"/>
  <c r="A103" i="5" l="1"/>
  <c r="B102" i="5"/>
  <c r="A104" i="5" l="1"/>
  <c r="B103" i="5"/>
  <c r="A105" i="5" l="1"/>
  <c r="B104" i="5"/>
  <c r="A106" i="5" l="1"/>
  <c r="B105" i="5"/>
  <c r="A107" i="5" l="1"/>
  <c r="B106" i="5"/>
  <c r="A108" i="5" l="1"/>
  <c r="B107" i="5"/>
  <c r="A109" i="5" l="1"/>
  <c r="B109" i="5" s="1"/>
  <c r="B108" i="5"/>
  <c r="P32" i="4"/>
  <c r="P40" i="4" s="1"/>
  <c r="X40" i="4" s="1"/>
</calcChain>
</file>

<file path=xl/comments1.xml><?xml version="1.0" encoding="utf-8"?>
<comments xmlns="http://schemas.openxmlformats.org/spreadsheetml/2006/main">
  <authors>
    <author>Pepa</author>
  </authors>
  <commentList>
    <comment ref="P1" authorId="0">
      <text>
        <r>
          <rPr>
            <b/>
            <sz val="9"/>
            <color indexed="81"/>
            <rFont val="Tahoma"/>
            <family val="2"/>
            <charset val="238"/>
          </rPr>
          <t>Pepa:</t>
        </r>
        <r>
          <rPr>
            <sz val="9"/>
            <color indexed="81"/>
            <rFont val="Tahoma"/>
            <family val="2"/>
            <charset val="238"/>
          </rPr>
          <t xml:space="preserve">
Zadej měsíc
</t>
        </r>
      </text>
    </comment>
    <comment ref="Q1" authorId="0">
      <text>
        <r>
          <rPr>
            <b/>
            <sz val="9"/>
            <color indexed="81"/>
            <rFont val="Tahoma"/>
            <family val="2"/>
            <charset val="238"/>
          </rPr>
          <t>Pepa:</t>
        </r>
        <r>
          <rPr>
            <sz val="9"/>
            <color indexed="81"/>
            <rFont val="Tahoma"/>
            <family val="2"/>
            <charset val="238"/>
          </rPr>
          <t xml:space="preserve">
Zadej rok</t>
        </r>
      </text>
    </comment>
  </commentList>
</comments>
</file>

<file path=xl/sharedStrings.xml><?xml version="1.0" encoding="utf-8"?>
<sst xmlns="http://schemas.openxmlformats.org/spreadsheetml/2006/main" count="32" uniqueCount="28">
  <si>
    <t>SV</t>
  </si>
  <si>
    <t>přestávka v práci</t>
  </si>
  <si>
    <t xml:space="preserve">  přích.    odch.</t>
  </si>
  <si>
    <t>Výkaz</t>
  </si>
  <si>
    <t>měsíc a rok</t>
  </si>
  <si>
    <t xml:space="preserve">fond prac. doby  </t>
  </si>
  <si>
    <t xml:space="preserve">          I</t>
  </si>
  <si>
    <t>Počet prac. dnů</t>
  </si>
  <si>
    <t>Prac. Fond hod.</t>
  </si>
  <si>
    <t>pracovní den</t>
  </si>
  <si>
    <t>Pracovní doba</t>
  </si>
  <si>
    <t>Odpracované hodiny</t>
  </si>
  <si>
    <t xml:space="preserve">     Neodprac. hodiny</t>
  </si>
  <si>
    <t>Dat.</t>
  </si>
  <si>
    <t>II</t>
  </si>
  <si>
    <t>Celk.</t>
  </si>
  <si>
    <t>z toho</t>
  </si>
  <si>
    <t>od</t>
  </si>
  <si>
    <t>do</t>
  </si>
  <si>
    <t>Noc</t>
  </si>
  <si>
    <t>S+N</t>
  </si>
  <si>
    <t>Dov</t>
  </si>
  <si>
    <t>Nem</t>
  </si>
  <si>
    <t>NV</t>
  </si>
  <si>
    <t>DEN</t>
  </si>
  <si>
    <t>TÝD</t>
  </si>
  <si>
    <t>ROK</t>
  </si>
  <si>
    <t xml:space="preserve">jméno: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</si>
</sst>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_ ;\-0.0\ "/>
    <numFmt numFmtId="166" formatCode="d"/>
  </numFmts>
  <fonts count="7" x14ac:knownFonts="1">
    <font>
      <sz val="10"/>
      <name val="Arial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1"/>
  </cellStyleXfs>
  <cellXfs count="169">
    <xf numFmtId="0" fontId="0" fillId="0" borderId="0" xfId="0"/>
    <xf numFmtId="0" fontId="0" fillId="0" borderId="1" xfId="0" applyBorder="1"/>
    <xf numFmtId="164" fontId="0" fillId="0" borderId="9" xfId="0" applyNumberFormat="1" applyBorder="1" applyAlignment="1">
      <alignment horizontal="center" vertical="top"/>
    </xf>
    <xf numFmtId="164" fontId="0" fillId="0" borderId="10" xfId="0" applyNumberFormat="1" applyBorder="1" applyAlignment="1">
      <alignment horizontal="center" vertical="top"/>
    </xf>
    <xf numFmtId="164" fontId="0" fillId="0" borderId="13" xfId="0" applyNumberFormat="1" applyBorder="1" applyAlignment="1">
      <alignment horizontal="center" vertical="top"/>
    </xf>
    <xf numFmtId="165" fontId="0" fillId="0" borderId="16" xfId="0" applyNumberFormat="1" applyBorder="1" applyAlignment="1">
      <alignment horizontal="center" vertical="top"/>
    </xf>
    <xf numFmtId="164" fontId="0" fillId="0" borderId="19" xfId="0" applyNumberForma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3" xfId="0" applyFont="1" applyBorder="1" applyAlignment="1">
      <alignment vertical="top"/>
    </xf>
    <xf numFmtId="0" fontId="2" fillId="0" borderId="0" xfId="0" applyFont="1"/>
    <xf numFmtId="0" fontId="2" fillId="0" borderId="2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164" fontId="2" fillId="3" borderId="15" xfId="0" applyNumberFormat="1" applyFont="1" applyFill="1" applyBorder="1" applyAlignment="1">
      <alignment horizontal="left" vertical="top"/>
    </xf>
    <xf numFmtId="164" fontId="2" fillId="3" borderId="7" xfId="0" applyNumberFormat="1" applyFont="1" applyFill="1" applyBorder="1" applyAlignment="1">
      <alignment horizontal="center" vertical="top"/>
    </xf>
    <xf numFmtId="164" fontId="2" fillId="3" borderId="8" xfId="0" applyNumberFormat="1" applyFont="1" applyFill="1" applyBorder="1" applyAlignment="1">
      <alignment horizontal="center" vertical="top"/>
    </xf>
    <xf numFmtId="164" fontId="2" fillId="3" borderId="21" xfId="0" applyNumberFormat="1" applyFont="1" applyFill="1" applyBorder="1" applyAlignment="1">
      <alignment horizontal="center" vertical="top"/>
    </xf>
    <xf numFmtId="164" fontId="2" fillId="3" borderId="23" xfId="0" applyNumberFormat="1" applyFont="1" applyFill="1" applyBorder="1" applyAlignment="1">
      <alignment horizontal="center" vertical="top"/>
    </xf>
    <xf numFmtId="164" fontId="2" fillId="3" borderId="24" xfId="0" applyNumberFormat="1" applyFont="1" applyFill="1" applyBorder="1" applyAlignment="1">
      <alignment horizontal="center" vertical="top"/>
    </xf>
    <xf numFmtId="164" fontId="2" fillId="3" borderId="25" xfId="0" applyNumberFormat="1" applyFont="1" applyFill="1" applyBorder="1" applyAlignment="1">
      <alignment horizontal="center" vertical="top"/>
    </xf>
    <xf numFmtId="164" fontId="2" fillId="3" borderId="22" xfId="0" applyNumberFormat="1" applyFont="1" applyFill="1" applyBorder="1" applyAlignment="1">
      <alignment horizontal="center" vertical="top"/>
    </xf>
    <xf numFmtId="164" fontId="2" fillId="3" borderId="22" xfId="0" applyNumberFormat="1" applyFont="1" applyFill="1" applyBorder="1" applyAlignment="1">
      <alignment horizontal="left" vertical="top" indent="1"/>
    </xf>
    <xf numFmtId="0" fontId="2" fillId="3" borderId="0" xfId="0" applyFont="1" applyFill="1"/>
    <xf numFmtId="1" fontId="2" fillId="0" borderId="9" xfId="0" applyNumberFormat="1" applyFont="1" applyBorder="1" applyAlignment="1">
      <alignment horizontal="center" vertical="top"/>
    </xf>
    <xf numFmtId="164" fontId="2" fillId="2" borderId="17" xfId="0" applyNumberFormat="1" applyFont="1" applyFill="1" applyBorder="1" applyAlignment="1">
      <alignment horizontal="right" vertical="top"/>
    </xf>
    <xf numFmtId="164" fontId="2" fillId="2" borderId="11" xfId="0" applyNumberFormat="1" applyFont="1" applyFill="1" applyBorder="1" applyAlignment="1">
      <alignment horizontal="center" vertical="top"/>
    </xf>
    <xf numFmtId="164" fontId="2" fillId="2" borderId="12" xfId="0" applyNumberFormat="1" applyFont="1" applyFill="1" applyBorder="1" applyAlignment="1">
      <alignment horizontal="center" vertical="top"/>
    </xf>
    <xf numFmtId="164" fontId="2" fillId="2" borderId="14" xfId="0" applyNumberFormat="1" applyFont="1" applyFill="1" applyBorder="1" applyAlignment="1">
      <alignment horizontal="center" vertical="top"/>
    </xf>
    <xf numFmtId="164" fontId="2" fillId="2" borderId="20" xfId="0" applyNumberFormat="1" applyFont="1" applyFill="1" applyBorder="1" applyAlignment="1">
      <alignment horizontal="left" vertical="top" indent="1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164" fontId="2" fillId="3" borderId="46" xfId="0" applyNumberFormat="1" applyFont="1" applyFill="1" applyBorder="1" applyAlignment="1">
      <alignment horizontal="left" vertical="top"/>
    </xf>
    <xf numFmtId="164" fontId="2" fillId="2" borderId="47" xfId="0" applyNumberFormat="1" applyFont="1" applyFill="1" applyBorder="1" applyAlignment="1">
      <alignment horizontal="right" vertical="top"/>
    </xf>
    <xf numFmtId="14" fontId="2" fillId="0" borderId="0" xfId="0" applyNumberFormat="1" applyFont="1"/>
    <xf numFmtId="1" fontId="2" fillId="0" borderId="49" xfId="0" applyNumberFormat="1" applyFont="1" applyBorder="1" applyAlignment="1">
      <alignment horizontal="center" vertical="top"/>
    </xf>
    <xf numFmtId="1" fontId="2" fillId="0" borderId="1" xfId="0" applyNumberFormat="1" applyFont="1" applyBorder="1" applyAlignment="1" applyProtection="1">
      <alignment horizontal="center"/>
      <protection locked="0"/>
    </xf>
    <xf numFmtId="1" fontId="0" fillId="0" borderId="45" xfId="0" applyNumberFormat="1" applyBorder="1" applyAlignment="1" applyProtection="1">
      <alignment horizontal="center"/>
      <protection locked="0"/>
    </xf>
    <xf numFmtId="166" fontId="2" fillId="4" borderId="25" xfId="0" applyNumberFormat="1" applyFont="1" applyFill="1" applyBorder="1" applyAlignment="1">
      <alignment horizontal="center" vertical="top"/>
    </xf>
    <xf numFmtId="166" fontId="2" fillId="4" borderId="16" xfId="0" applyNumberFormat="1" applyFont="1" applyFill="1" applyBorder="1" applyAlignment="1">
      <alignment horizontal="center" vertical="top"/>
    </xf>
    <xf numFmtId="166" fontId="2" fillId="0" borderId="16" xfId="0" applyNumberFormat="1" applyFont="1" applyBorder="1" applyAlignment="1">
      <alignment horizontal="center" vertical="top"/>
    </xf>
    <xf numFmtId="166" fontId="2" fillId="4" borderId="18" xfId="0" applyNumberFormat="1" applyFont="1" applyFill="1" applyBorder="1" applyAlignment="1">
      <alignment horizontal="center" vertical="top"/>
    </xf>
    <xf numFmtId="14" fontId="2" fillId="4" borderId="0" xfId="0" applyNumberFormat="1" applyFont="1" applyFill="1"/>
    <xf numFmtId="0" fontId="2" fillId="4" borderId="0" xfId="0" applyFont="1" applyFill="1"/>
    <xf numFmtId="165" fontId="2" fillId="0" borderId="1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 vertical="top"/>
    </xf>
    <xf numFmtId="0" fontId="2" fillId="0" borderId="32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left" vertical="top"/>
    </xf>
    <xf numFmtId="0" fontId="4" fillId="4" borderId="53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2" fillId="0" borderId="22" xfId="0" applyFont="1" applyBorder="1" applyAlignment="1">
      <alignment horizontal="left" vertical="top" indent="1"/>
    </xf>
    <xf numFmtId="0" fontId="4" fillId="4" borderId="38" xfId="0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19" xfId="0" applyFont="1" applyBorder="1" applyAlignment="1">
      <alignment horizontal="left" vertical="top" indent="1"/>
    </xf>
    <xf numFmtId="0" fontId="2" fillId="4" borderId="3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center" vertical="top"/>
    </xf>
    <xf numFmtId="0" fontId="2" fillId="4" borderId="19" xfId="0" applyFont="1" applyFill="1" applyBorder="1" applyAlignment="1">
      <alignment horizontal="left" vertical="top" indent="1"/>
    </xf>
    <xf numFmtId="0" fontId="2" fillId="0" borderId="38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4" borderId="48" xfId="0" applyFont="1" applyFill="1" applyBorder="1" applyAlignment="1">
      <alignment horizontal="center" vertical="top"/>
    </xf>
    <xf numFmtId="0" fontId="2" fillId="0" borderId="49" xfId="0" applyFont="1" applyBorder="1" applyAlignment="1">
      <alignment horizontal="center" vertical="top"/>
    </xf>
    <xf numFmtId="0" fontId="2" fillId="0" borderId="50" xfId="0" applyFont="1" applyBorder="1" applyAlignment="1">
      <alignment horizontal="center" vertical="top"/>
    </xf>
    <xf numFmtId="0" fontId="2" fillId="0" borderId="51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52" xfId="0" applyFont="1" applyBorder="1" applyAlignment="1">
      <alignment horizontal="center" vertical="top"/>
    </xf>
    <xf numFmtId="0" fontId="2" fillId="0" borderId="52" xfId="0" applyFont="1" applyBorder="1" applyAlignment="1">
      <alignment horizontal="left" vertical="top" indent="1"/>
    </xf>
    <xf numFmtId="0" fontId="2" fillId="2" borderId="11" xfId="0" applyFont="1" applyFill="1" applyBorder="1" applyAlignment="1">
      <alignment horizontal="center" vertical="top"/>
    </xf>
    <xf numFmtId="0" fontId="2" fillId="2" borderId="20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2" fillId="4" borderId="55" xfId="0" applyFont="1" applyFill="1" applyBorder="1" applyAlignment="1">
      <alignment horizontal="left" vertical="top" indent="1"/>
    </xf>
    <xf numFmtId="0" fontId="2" fillId="0" borderId="55" xfId="0" applyFont="1" applyBorder="1" applyAlignment="1">
      <alignment horizontal="left" vertical="top" indent="1"/>
    </xf>
    <xf numFmtId="0" fontId="2" fillId="4" borderId="10" xfId="0" applyFont="1" applyFill="1" applyBorder="1"/>
    <xf numFmtId="0" fontId="2" fillId="0" borderId="10" xfId="0" applyFont="1" applyBorder="1"/>
    <xf numFmtId="164" fontId="2" fillId="0" borderId="1" xfId="0" applyNumberFormat="1" applyFont="1" applyBorder="1" applyAlignment="1">
      <alignment horizontal="left" vertical="top"/>
    </xf>
    <xf numFmtId="0" fontId="2" fillId="0" borderId="32" xfId="0" applyFont="1" applyBorder="1" applyAlignment="1">
      <alignment horizontal="center" vertical="top"/>
    </xf>
    <xf numFmtId="0" fontId="0" fillId="0" borderId="0" xfId="0" applyAlignment="1">
      <alignment vertical="center"/>
    </xf>
    <xf numFmtId="14" fontId="0" fillId="0" borderId="0" xfId="0" applyNumberFormat="1"/>
    <xf numFmtId="14" fontId="2" fillId="0" borderId="10" xfId="0" applyNumberFormat="1" applyFont="1" applyBorder="1"/>
    <xf numFmtId="14" fontId="2" fillId="4" borderId="10" xfId="0" applyNumberFormat="1" applyFont="1" applyFill="1" applyBorder="1"/>
    <xf numFmtId="14" fontId="2" fillId="0" borderId="12" xfId="0" applyNumberFormat="1" applyFont="1" applyBorder="1"/>
    <xf numFmtId="14" fontId="2" fillId="0" borderId="36" xfId="0" applyNumberFormat="1" applyFont="1" applyBorder="1"/>
    <xf numFmtId="14" fontId="2" fillId="0" borderId="37" xfId="0" applyNumberFormat="1" applyFont="1" applyBorder="1"/>
    <xf numFmtId="14" fontId="2" fillId="0" borderId="56" xfId="0" applyNumberFormat="1" applyFont="1" applyBorder="1"/>
    <xf numFmtId="14" fontId="2" fillId="0" borderId="42" xfId="0" applyNumberFormat="1" applyFont="1" applyBorder="1"/>
    <xf numFmtId="14" fontId="2" fillId="0" borderId="57" xfId="0" applyNumberFormat="1" applyFont="1" applyBorder="1"/>
    <xf numFmtId="14" fontId="2" fillId="0" borderId="6" xfId="0" applyNumberFormat="1" applyFont="1" applyBorder="1"/>
    <xf numFmtId="14" fontId="0" fillId="0" borderId="57" xfId="0" applyNumberFormat="1" applyBorder="1"/>
    <xf numFmtId="14" fontId="0" fillId="0" borderId="6" xfId="0" applyNumberForma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19" xfId="0" applyNumberFormat="1" applyFont="1" applyBorder="1" applyAlignment="1">
      <alignment horizontal="center" vertical="top"/>
    </xf>
    <xf numFmtId="164" fontId="2" fillId="0" borderId="9" xfId="0" applyNumberFormat="1" applyFont="1" applyBorder="1" applyAlignment="1">
      <alignment horizontal="center" vertical="top"/>
    </xf>
    <xf numFmtId="164" fontId="0" fillId="0" borderId="16" xfId="0" applyNumberFormat="1" applyBorder="1" applyAlignment="1">
      <alignment horizontal="center" vertical="top"/>
    </xf>
    <xf numFmtId="164" fontId="2" fillId="0" borderId="9" xfId="0" applyNumberFormat="1" applyFont="1" applyBorder="1"/>
    <xf numFmtId="164" fontId="2" fillId="0" borderId="13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55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37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 vertical="top"/>
    </xf>
    <xf numFmtId="164" fontId="2" fillId="0" borderId="13" xfId="0" applyNumberFormat="1" applyFont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/>
    </xf>
    <xf numFmtId="0" fontId="0" fillId="0" borderId="0" xfId="0" applyAlignment="1">
      <alignment shrinkToFit="1"/>
    </xf>
    <xf numFmtId="164" fontId="0" fillId="0" borderId="9" xfId="0" applyNumberFormat="1" applyBorder="1" applyAlignment="1">
      <alignment horizontal="center" vertical="top" shrinkToFit="1"/>
    </xf>
    <xf numFmtId="164" fontId="0" fillId="0" borderId="10" xfId="0" applyNumberFormat="1" applyBorder="1" applyAlignment="1">
      <alignment horizontal="center" vertical="top" shrinkToFit="1"/>
    </xf>
    <xf numFmtId="164" fontId="0" fillId="0" borderId="13" xfId="0" applyNumberFormat="1" applyBorder="1" applyAlignment="1">
      <alignment horizontal="center" vertical="top" shrinkToFit="1"/>
    </xf>
    <xf numFmtId="164" fontId="0" fillId="0" borderId="16" xfId="0" applyNumberFormat="1" applyBorder="1" applyAlignment="1">
      <alignment horizontal="center" vertical="top" shrinkToFit="1"/>
    </xf>
    <xf numFmtId="164" fontId="0" fillId="0" borderId="1" xfId="0" applyNumberFormat="1" applyBorder="1" applyAlignment="1">
      <alignment shrinkToFit="1"/>
    </xf>
    <xf numFmtId="164" fontId="0" fillId="0" borderId="0" xfId="0" applyNumberFormat="1" applyAlignment="1">
      <alignment shrinkToFit="1"/>
    </xf>
    <xf numFmtId="16" fontId="2" fillId="3" borderId="0" xfId="0" applyNumberFormat="1" applyFont="1" applyFill="1"/>
    <xf numFmtId="0" fontId="4" fillId="4" borderId="53" xfId="0" applyNumberFormat="1" applyFont="1" applyFill="1" applyBorder="1" applyAlignment="1">
      <alignment horizontal="center" vertical="top"/>
    </xf>
    <xf numFmtId="0" fontId="2" fillId="3" borderId="46" xfId="0" applyNumberFormat="1" applyFont="1" applyFill="1" applyBorder="1" applyAlignment="1">
      <alignment horizontal="left" vertical="top"/>
    </xf>
    <xf numFmtId="1" fontId="4" fillId="4" borderId="53" xfId="0" applyNumberFormat="1" applyFont="1" applyFill="1" applyBorder="1" applyAlignment="1">
      <alignment horizontal="center" vertical="top"/>
    </xf>
    <xf numFmtId="164" fontId="2" fillId="2" borderId="56" xfId="0" applyNumberFormat="1" applyFont="1" applyFill="1" applyBorder="1" applyAlignment="1">
      <alignment horizontal="center" vertical="top"/>
    </xf>
    <xf numFmtId="1" fontId="4" fillId="2" borderId="17" xfId="0" applyNumberFormat="1" applyFont="1" applyFill="1" applyBorder="1" applyAlignment="1">
      <alignment horizontal="center" vertical="top"/>
    </xf>
    <xf numFmtId="14" fontId="2" fillId="0" borderId="1" xfId="0" applyNumberFormat="1" applyFont="1" applyBorder="1"/>
    <xf numFmtId="0" fontId="4" fillId="4" borderId="54" xfId="0" applyNumberFormat="1" applyFont="1" applyFill="1" applyBorder="1" applyAlignment="1">
      <alignment horizontal="center" vertical="top"/>
    </xf>
    <xf numFmtId="165" fontId="2" fillId="0" borderId="34" xfId="0" applyNumberFormat="1" applyFont="1" applyBorder="1" applyAlignment="1">
      <alignment horizontal="center" vertical="top"/>
    </xf>
    <xf numFmtId="165" fontId="2" fillId="0" borderId="39" xfId="0" applyNumberFormat="1" applyFont="1" applyBorder="1" applyAlignment="1">
      <alignment horizontal="center" vertical="top"/>
    </xf>
    <xf numFmtId="165" fontId="2" fillId="0" borderId="58" xfId="0" applyNumberFormat="1" applyFont="1" applyBorder="1" applyAlignment="1">
      <alignment horizontal="center" vertical="top"/>
    </xf>
    <xf numFmtId="165" fontId="2" fillId="0" borderId="59" xfId="0" applyNumberFormat="1" applyFont="1" applyBorder="1" applyAlignment="1">
      <alignment horizontal="center" vertical="top"/>
    </xf>
    <xf numFmtId="165" fontId="2" fillId="5" borderId="1" xfId="0" applyNumberFormat="1" applyFont="1" applyFill="1" applyBorder="1"/>
    <xf numFmtId="164" fontId="2" fillId="2" borderId="17" xfId="0" applyNumberFormat="1" applyFont="1" applyFill="1" applyBorder="1" applyAlignment="1">
      <alignment horizontal="center" vertical="top"/>
    </xf>
    <xf numFmtId="0" fontId="2" fillId="2" borderId="2" xfId="0" applyFont="1" applyFill="1" applyBorder="1"/>
    <xf numFmtId="0" fontId="2" fillId="0" borderId="44" xfId="0" applyFont="1" applyBorder="1" applyAlignment="1">
      <alignment vertical="top"/>
    </xf>
    <xf numFmtId="0" fontId="3" fillId="0" borderId="1" xfId="0" applyFont="1" applyBorder="1" applyAlignment="1"/>
    <xf numFmtId="0" fontId="3" fillId="2" borderId="1" xfId="0" applyFont="1" applyFill="1" applyBorder="1" applyAlignment="1"/>
    <xf numFmtId="0" fontId="2" fillId="0" borderId="3" xfId="0" applyFont="1" applyBorder="1" applyAlignment="1">
      <alignment horizontal="center" vertical="top"/>
    </xf>
    <xf numFmtId="0" fontId="4" fillId="0" borderId="17" xfId="0" applyFont="1" applyBorder="1" applyAlignment="1">
      <alignment horizontal="center"/>
    </xf>
    <xf numFmtId="0" fontId="2" fillId="2" borderId="1" xfId="0" applyFont="1" applyFill="1" applyBorder="1" applyAlignment="1"/>
    <xf numFmtId="0" fontId="2" fillId="0" borderId="1" xfId="0" applyFont="1" applyBorder="1" applyAlignment="1"/>
    <xf numFmtId="0" fontId="2" fillId="0" borderId="45" xfId="0" applyFont="1" applyBorder="1" applyAlignment="1">
      <alignment horizontal="left"/>
    </xf>
    <xf numFmtId="0" fontId="0" fillId="0" borderId="45" xfId="0" applyBorder="1" applyAlignment="1">
      <alignment horizontal="left"/>
    </xf>
    <xf numFmtId="0" fontId="2" fillId="0" borderId="32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0" borderId="54" xfId="0" applyFont="1" applyBorder="1" applyAlignment="1">
      <alignment vertical="top" wrapText="1"/>
    </xf>
    <xf numFmtId="0" fontId="0" fillId="0" borderId="54" xfId="0" applyBorder="1" applyAlignment="1">
      <alignment vertical="top" wrapText="1"/>
    </xf>
    <xf numFmtId="0" fontId="2" fillId="0" borderId="35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0" xfId="0" applyFont="1" applyBorder="1" applyAlignment="1">
      <alignment horizontal="center" vertical="top"/>
    </xf>
    <xf numFmtId="0" fontId="2" fillId="0" borderId="41" xfId="0" applyFont="1" applyBorder="1" applyAlignment="1">
      <alignment horizontal="center" vertical="top"/>
    </xf>
    <xf numFmtId="0" fontId="4" fillId="0" borderId="15" xfId="0" applyFont="1" applyBorder="1" applyAlignment="1">
      <alignment horizontal="center"/>
    </xf>
    <xf numFmtId="0" fontId="2" fillId="0" borderId="26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3" xfId="0" applyFont="1" applyBorder="1" applyAlignment="1">
      <alignment vertical="top"/>
    </xf>
    <xf numFmtId="164" fontId="2" fillId="0" borderId="1" xfId="0" applyNumberFormat="1" applyFont="1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Normální" xfId="0" builtinId="0"/>
    <cellStyle name="Normální 2" xfId="1"/>
  </cellStyles>
  <dxfs count="94"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AA124"/>
  <sheetViews>
    <sheetView tabSelected="1" zoomScaleNormal="100" zoomScaleSheetLayoutView="90" workbookViewId="0">
      <selection activeCell="O14" sqref="O14"/>
    </sheetView>
  </sheetViews>
  <sheetFormatPr defaultRowHeight="12.75" x14ac:dyDescent="0.2"/>
  <cols>
    <col min="1" max="1" width="11.42578125" style="9" customWidth="1"/>
    <col min="2" max="2" width="4.5703125" style="9" customWidth="1"/>
    <col min="3" max="3" width="5.5703125" style="9" customWidth="1"/>
    <col min="4" max="4" width="5.28515625" style="9" customWidth="1"/>
    <col min="5" max="5" width="4.42578125" style="9" customWidth="1"/>
    <col min="6" max="6" width="5.7109375" style="9" customWidth="1"/>
    <col min="7" max="7" width="5.5703125" style="9" customWidth="1"/>
    <col min="8" max="8" width="6.28515625" style="9" customWidth="1"/>
    <col min="9" max="9" width="6.140625" style="32" customWidth="1"/>
    <col min="10" max="10" width="6.28515625" style="9" customWidth="1"/>
    <col min="11" max="11" width="6.28515625" style="32" customWidth="1"/>
    <col min="12" max="12" width="6.140625" style="32" customWidth="1"/>
    <col min="13" max="15" width="6.28515625" style="32" customWidth="1"/>
    <col min="16" max="16" width="7.42578125" style="32" customWidth="1"/>
    <col min="17" max="19" width="6.28515625" style="32" customWidth="1"/>
    <col min="20" max="21" width="6.28515625" style="9" customWidth="1"/>
    <col min="22" max="22" width="6.28515625" style="32" customWidth="1"/>
    <col min="23" max="23" width="6.42578125" style="9" hidden="1" customWidth="1"/>
    <col min="24" max="24" width="10.140625" style="9" bestFit="1" customWidth="1"/>
    <col min="25" max="16384" width="9.140625" style="9"/>
  </cols>
  <sheetData>
    <row r="1" spans="1:24" ht="15.75" thickBot="1" x14ac:dyDescent="0.3">
      <c r="B1" s="142" t="s">
        <v>3</v>
      </c>
      <c r="C1" s="142"/>
      <c r="D1" s="142"/>
      <c r="E1" s="142"/>
      <c r="F1" s="142"/>
      <c r="G1" s="142"/>
      <c r="H1" s="145"/>
      <c r="I1" s="141" t="s">
        <v>27</v>
      </c>
      <c r="J1" s="146"/>
      <c r="K1" s="146"/>
      <c r="L1" s="146"/>
      <c r="M1" s="50"/>
      <c r="N1" s="147" t="s">
        <v>4</v>
      </c>
      <c r="O1" s="148"/>
      <c r="P1" s="40">
        <v>1</v>
      </c>
      <c r="Q1" s="39">
        <v>2014</v>
      </c>
      <c r="R1" s="7"/>
      <c r="S1" s="141" t="s">
        <v>5</v>
      </c>
      <c r="T1" s="146"/>
      <c r="U1" s="146"/>
      <c r="V1" s="50">
        <f>I42*I43</f>
        <v>172.5</v>
      </c>
    </row>
    <row r="2" spans="1:24" ht="14.25" customHeight="1" thickTop="1" thickBot="1" x14ac:dyDescent="0.25">
      <c r="B2" s="48">
        <v>5</v>
      </c>
      <c r="C2" s="52"/>
      <c r="D2" s="53"/>
      <c r="E2" s="86"/>
      <c r="F2" s="86"/>
      <c r="G2" s="86"/>
      <c r="H2" s="149" t="s">
        <v>10</v>
      </c>
      <c r="I2" s="149"/>
      <c r="J2" s="149"/>
      <c r="K2" s="150"/>
      <c r="L2" s="143" t="s">
        <v>1</v>
      </c>
      <c r="M2" s="143"/>
      <c r="N2" s="143"/>
      <c r="O2" s="143"/>
      <c r="P2" s="143" t="s">
        <v>11</v>
      </c>
      <c r="Q2" s="143"/>
      <c r="R2" s="143"/>
      <c r="S2" s="143"/>
      <c r="T2" s="8" t="s">
        <v>12</v>
      </c>
      <c r="U2" s="8"/>
      <c r="V2" s="8"/>
      <c r="W2" s="151" t="s">
        <v>9</v>
      </c>
    </row>
    <row r="3" spans="1:24" ht="14.25" thickTop="1" thickBot="1" x14ac:dyDescent="0.25">
      <c r="B3" s="153" t="s">
        <v>13</v>
      </c>
      <c r="C3" s="34"/>
      <c r="D3" s="34"/>
      <c r="E3" s="34"/>
      <c r="F3" s="34"/>
      <c r="G3" s="34"/>
      <c r="H3" s="164" t="s">
        <v>2</v>
      </c>
      <c r="I3" s="165"/>
      <c r="J3" s="155" t="s">
        <v>2</v>
      </c>
      <c r="K3" s="156"/>
      <c r="L3" s="140" t="s">
        <v>6</v>
      </c>
      <c r="M3" s="166"/>
      <c r="N3" s="158" t="s">
        <v>14</v>
      </c>
      <c r="O3" s="159"/>
      <c r="P3" s="160" t="s">
        <v>15</v>
      </c>
      <c r="Q3" s="161" t="s">
        <v>16</v>
      </c>
      <c r="R3" s="162"/>
      <c r="S3" s="163"/>
      <c r="T3" s="161" t="s">
        <v>16</v>
      </c>
      <c r="U3" s="162"/>
      <c r="V3" s="163"/>
      <c r="W3" s="152"/>
    </row>
    <row r="4" spans="1:24" ht="13.5" thickBot="1" x14ac:dyDescent="0.25">
      <c r="B4" s="154"/>
      <c r="C4" s="34" t="s">
        <v>24</v>
      </c>
      <c r="D4" s="34" t="s">
        <v>25</v>
      </c>
      <c r="E4" s="34" t="s">
        <v>26</v>
      </c>
      <c r="F4" s="34"/>
      <c r="G4" s="34"/>
      <c r="H4" s="156"/>
      <c r="I4" s="165"/>
      <c r="J4" s="157"/>
      <c r="K4" s="156"/>
      <c r="L4" s="10" t="s">
        <v>17</v>
      </c>
      <c r="M4" s="11" t="s">
        <v>18</v>
      </c>
      <c r="N4" s="10" t="s">
        <v>17</v>
      </c>
      <c r="O4" s="11" t="s">
        <v>18</v>
      </c>
      <c r="P4" s="144"/>
      <c r="Q4" s="12" t="s">
        <v>19</v>
      </c>
      <c r="R4" s="13" t="s">
        <v>20</v>
      </c>
      <c r="S4" s="14" t="s">
        <v>0</v>
      </c>
      <c r="T4" s="12" t="s">
        <v>21</v>
      </c>
      <c r="U4" s="13" t="s">
        <v>22</v>
      </c>
      <c r="V4" s="15" t="s">
        <v>23</v>
      </c>
    </row>
    <row r="5" spans="1:24" s="25" customFormat="1" ht="13.5" thickTop="1" x14ac:dyDescent="0.2">
      <c r="A5" s="125"/>
      <c r="B5" s="16"/>
      <c r="C5" s="35"/>
      <c r="D5" s="127"/>
      <c r="E5" s="35"/>
      <c r="F5" s="35"/>
      <c r="G5" s="35"/>
      <c r="H5" s="17"/>
      <c r="I5" s="18"/>
      <c r="J5" s="17"/>
      <c r="K5" s="18"/>
      <c r="L5" s="19"/>
      <c r="M5" s="20"/>
      <c r="N5" s="19"/>
      <c r="O5" s="21"/>
      <c r="P5" s="22"/>
      <c r="Q5" s="19"/>
      <c r="R5" s="23"/>
      <c r="S5" s="20"/>
      <c r="T5" s="19"/>
      <c r="U5" s="24"/>
      <c r="V5" s="20"/>
    </row>
    <row r="6" spans="1:24" x14ac:dyDescent="0.2">
      <c r="A6" s="37">
        <f>DATE(Q1,P1,1)</f>
        <v>41640</v>
      </c>
      <c r="B6" s="41">
        <f>A6</f>
        <v>41640</v>
      </c>
      <c r="C6" s="55">
        <f>WEEKDAY(B6,2)</f>
        <v>3</v>
      </c>
      <c r="D6" s="55">
        <f t="shared" ref="D6:D13" si="0">WEEKNUM(A6,2)</f>
        <v>1</v>
      </c>
      <c r="E6" s="128">
        <f>A6-DATE(YEAR(A6),1,1)</f>
        <v>0</v>
      </c>
      <c r="F6" s="126">
        <f>MOD(D6,4)</f>
        <v>1</v>
      </c>
      <c r="G6" s="128">
        <f>MOD(E6,28)+1</f>
        <v>1</v>
      </c>
      <c r="H6" s="128">
        <f>IF(G6=1,7,IF(G7=2,7,IF(G8=3,0,IF(G12=7,0,"-"))))</f>
        <v>7</v>
      </c>
      <c r="I6" s="128"/>
      <c r="J6" s="2"/>
      <c r="K6" s="3"/>
      <c r="L6" s="2"/>
      <c r="M6" s="3"/>
      <c r="N6" s="2"/>
      <c r="O6" s="4"/>
      <c r="P6" s="5">
        <f>(I6-H6)+(K6-J6)-(M6-L6)-(O6-N6)</f>
        <v>-7</v>
      </c>
      <c r="Q6" s="2"/>
      <c r="R6" s="6"/>
      <c r="S6" s="57"/>
      <c r="T6" s="56"/>
      <c r="U6" s="58"/>
      <c r="V6" s="57"/>
      <c r="W6" s="9" t="str">
        <f>IF(MONTH(B6)=P1,IF(C6&lt;6,"ANO",""),"")</f>
        <v>ANO</v>
      </c>
      <c r="X6" s="37"/>
    </row>
    <row r="7" spans="1:24" x14ac:dyDescent="0.2">
      <c r="A7" s="37">
        <f>A6+1</f>
        <v>41641</v>
      </c>
      <c r="B7" s="42">
        <f t="shared" ref="B7:B38" si="1">A7</f>
        <v>41641</v>
      </c>
      <c r="C7" s="59">
        <f>WEEKDAY(B7,2)</f>
        <v>4</v>
      </c>
      <c r="D7" s="59">
        <f t="shared" si="0"/>
        <v>1</v>
      </c>
      <c r="E7" s="128">
        <f t="shared" ref="E7:E36" si="2">A7-DATE(YEAR(A7),1,1)</f>
        <v>1</v>
      </c>
      <c r="F7" s="126">
        <f t="shared" ref="F7:F36" si="3">MOD(D7,4)</f>
        <v>1</v>
      </c>
      <c r="G7" s="128">
        <f t="shared" ref="G7:G36" si="4">MOD(E7,28)+1</f>
        <v>2</v>
      </c>
      <c r="H7" s="128" t="str">
        <f t="shared" ref="H7:H38" si="5">IF(G7=1,7,IF(G8=2,7,IF(G9=3,0,IF(G13=7,0,"-"))))</f>
        <v>-</v>
      </c>
      <c r="I7" s="128"/>
      <c r="J7" s="2"/>
      <c r="K7" s="3"/>
      <c r="L7" s="2"/>
      <c r="M7" s="3"/>
      <c r="N7" s="2"/>
      <c r="O7" s="4"/>
      <c r="P7" s="5" t="e">
        <f t="shared" ref="P7" si="6">(I7-H7)+(K7-J7)-(M7-L7)-(O7-N7)</f>
        <v>#VALUE!</v>
      </c>
      <c r="Q7" s="2"/>
      <c r="R7" s="6"/>
      <c r="S7" s="61"/>
      <c r="T7" s="60"/>
      <c r="U7" s="64"/>
      <c r="V7" s="61"/>
      <c r="W7" s="9" t="str">
        <f>IF(MONTH(B7)=P1,IF(C7&lt;6,"ANO",""),"")</f>
        <v>ANO</v>
      </c>
      <c r="X7" s="37"/>
    </row>
    <row r="8" spans="1:24" s="46" customFormat="1" x14ac:dyDescent="0.2">
      <c r="A8" s="45">
        <f>A7+1</f>
        <v>41642</v>
      </c>
      <c r="B8" s="42">
        <f t="shared" si="1"/>
        <v>41642</v>
      </c>
      <c r="C8" s="65">
        <f>WEEKDAY(B8,2)</f>
        <v>5</v>
      </c>
      <c r="D8" s="65">
        <f t="shared" si="0"/>
        <v>1</v>
      </c>
      <c r="E8" s="128">
        <f t="shared" si="2"/>
        <v>2</v>
      </c>
      <c r="F8" s="126">
        <f t="shared" si="3"/>
        <v>1</v>
      </c>
      <c r="G8" s="128">
        <f t="shared" si="4"/>
        <v>3</v>
      </c>
      <c r="H8" s="128" t="str">
        <f t="shared" si="5"/>
        <v>-</v>
      </c>
      <c r="I8" s="128"/>
      <c r="J8" s="2"/>
      <c r="K8" s="3"/>
      <c r="L8" s="2"/>
      <c r="M8" s="3"/>
      <c r="N8" s="2"/>
      <c r="O8" s="4"/>
      <c r="P8" s="5"/>
      <c r="Q8" s="2"/>
      <c r="R8" s="6"/>
      <c r="S8" s="67"/>
      <c r="T8" s="66"/>
      <c r="U8" s="68"/>
      <c r="V8" s="67"/>
      <c r="W8" s="46" t="str">
        <f>IF(MONTH(B8)=P1,IF(C8&lt;6,"ANO",""),"")</f>
        <v>ANO</v>
      </c>
    </row>
    <row r="9" spans="1:24" s="46" customFormat="1" x14ac:dyDescent="0.2">
      <c r="A9" s="45">
        <f>A8+1</f>
        <v>41643</v>
      </c>
      <c r="B9" s="42">
        <f t="shared" si="1"/>
        <v>41643</v>
      </c>
      <c r="C9" s="65">
        <f t="shared" ref="C9:C38" si="7">WEEKDAY(B9,2)</f>
        <v>6</v>
      </c>
      <c r="D9" s="65">
        <f t="shared" si="0"/>
        <v>1</v>
      </c>
      <c r="E9" s="128">
        <f t="shared" si="2"/>
        <v>3</v>
      </c>
      <c r="F9" s="126">
        <f t="shared" si="3"/>
        <v>1</v>
      </c>
      <c r="G9" s="128">
        <f t="shared" si="4"/>
        <v>4</v>
      </c>
      <c r="H9" s="128" t="str">
        <f t="shared" si="5"/>
        <v>-</v>
      </c>
      <c r="I9" s="128"/>
      <c r="J9" s="2"/>
      <c r="K9" s="3"/>
      <c r="L9" s="2"/>
      <c r="M9" s="3"/>
      <c r="N9" s="2"/>
      <c r="O9" s="4"/>
      <c r="P9" s="5"/>
      <c r="Q9" s="2"/>
      <c r="R9" s="6"/>
      <c r="S9" s="83"/>
      <c r="T9" s="66"/>
      <c r="U9" s="81"/>
      <c r="V9" s="67"/>
      <c r="W9" s="46" t="str">
        <f>IF(MONTH(B9)=P1,IF(C9&lt;6,"ANO",""),"")</f>
        <v/>
      </c>
    </row>
    <row r="10" spans="1:24" x14ac:dyDescent="0.2">
      <c r="A10" s="37">
        <f t="shared" ref="A10:A38" si="8">A9+1</f>
        <v>41644</v>
      </c>
      <c r="B10" s="43">
        <f t="shared" si="1"/>
        <v>41644</v>
      </c>
      <c r="C10" s="69">
        <f t="shared" si="7"/>
        <v>7</v>
      </c>
      <c r="D10" s="69">
        <f t="shared" si="0"/>
        <v>1</v>
      </c>
      <c r="E10" s="128">
        <f t="shared" si="2"/>
        <v>4</v>
      </c>
      <c r="F10" s="126">
        <f t="shared" si="3"/>
        <v>1</v>
      </c>
      <c r="G10" s="128">
        <f t="shared" si="4"/>
        <v>5</v>
      </c>
      <c r="H10" s="128" t="str">
        <f t="shared" si="5"/>
        <v>-</v>
      </c>
      <c r="I10" s="128"/>
      <c r="J10" s="2"/>
      <c r="K10" s="3"/>
      <c r="L10" s="2"/>
      <c r="M10" s="3"/>
      <c r="N10" s="2"/>
      <c r="O10" s="4"/>
      <c r="P10" s="5"/>
      <c r="Q10" s="2"/>
      <c r="R10" s="6"/>
      <c r="S10" s="84"/>
      <c r="T10" s="60"/>
      <c r="U10" s="82"/>
      <c r="V10" s="61"/>
      <c r="W10" s="9" t="str">
        <f>IF(MONTH(B10)=P1,IF(C10&lt;6,"ANO",""),"")</f>
        <v/>
      </c>
    </row>
    <row r="11" spans="1:24" x14ac:dyDescent="0.2">
      <c r="A11" s="37">
        <f t="shared" si="8"/>
        <v>41645</v>
      </c>
      <c r="B11" s="42">
        <f t="shared" si="1"/>
        <v>41645</v>
      </c>
      <c r="C11" s="69">
        <f t="shared" si="7"/>
        <v>1</v>
      </c>
      <c r="D11" s="69">
        <f t="shared" si="0"/>
        <v>2</v>
      </c>
      <c r="E11" s="128">
        <f t="shared" si="2"/>
        <v>5</v>
      </c>
      <c r="F11" s="126">
        <f t="shared" si="3"/>
        <v>2</v>
      </c>
      <c r="G11" s="128">
        <f t="shared" si="4"/>
        <v>6</v>
      </c>
      <c r="H11" s="128" t="str">
        <f t="shared" si="5"/>
        <v>-</v>
      </c>
      <c r="I11" s="128"/>
      <c r="J11" s="2"/>
      <c r="K11" s="3"/>
      <c r="L11" s="2"/>
      <c r="M11" s="3"/>
      <c r="N11" s="2"/>
      <c r="O11" s="4"/>
      <c r="P11" s="5" t="e">
        <f t="shared" ref="P11:P13" si="9">(I11-H11)+(K11-J11)-(M11-L11)-(O11-N11)</f>
        <v>#VALUE!</v>
      </c>
      <c r="Q11" s="2"/>
      <c r="R11" s="6"/>
      <c r="S11" s="84"/>
      <c r="T11" s="60"/>
      <c r="U11" s="82"/>
      <c r="V11" s="61"/>
      <c r="W11" s="9" t="str">
        <f>IF(MONTH(B11)=P1,IF(C11&lt;6,"ANO",""),"")</f>
        <v>ANO</v>
      </c>
    </row>
    <row r="12" spans="1:24" x14ac:dyDescent="0.2">
      <c r="A12" s="37">
        <f t="shared" si="8"/>
        <v>41646</v>
      </c>
      <c r="B12" s="43">
        <f t="shared" si="1"/>
        <v>41646</v>
      </c>
      <c r="C12" s="69">
        <f t="shared" si="7"/>
        <v>2</v>
      </c>
      <c r="D12" s="69">
        <f t="shared" si="0"/>
        <v>2</v>
      </c>
      <c r="E12" s="128">
        <f t="shared" si="2"/>
        <v>6</v>
      </c>
      <c r="F12" s="126">
        <f t="shared" si="3"/>
        <v>2</v>
      </c>
      <c r="G12" s="128">
        <f t="shared" si="4"/>
        <v>7</v>
      </c>
      <c r="H12" s="128" t="str">
        <f t="shared" si="5"/>
        <v>-</v>
      </c>
      <c r="I12" s="128"/>
      <c r="J12" s="2"/>
      <c r="K12" s="3"/>
      <c r="L12" s="2"/>
      <c r="M12" s="3"/>
      <c r="N12" s="2"/>
      <c r="O12" s="4"/>
      <c r="P12" s="5" t="e">
        <f t="shared" si="9"/>
        <v>#VALUE!</v>
      </c>
      <c r="Q12" s="2"/>
      <c r="R12" s="6"/>
      <c r="S12" s="84"/>
      <c r="T12" s="60"/>
      <c r="U12" s="82"/>
      <c r="V12" s="61"/>
      <c r="W12" s="9" t="str">
        <f>IF(MONTH(B12)=P1,IF(C12&lt;6,"ANO",""),"")</f>
        <v>ANO</v>
      </c>
    </row>
    <row r="13" spans="1:24" x14ac:dyDescent="0.2">
      <c r="A13" s="37">
        <f t="shared" si="8"/>
        <v>41647</v>
      </c>
      <c r="B13" s="42">
        <f t="shared" si="1"/>
        <v>41647</v>
      </c>
      <c r="C13" s="59">
        <f t="shared" si="7"/>
        <v>3</v>
      </c>
      <c r="D13" s="59">
        <f t="shared" si="0"/>
        <v>2</v>
      </c>
      <c r="E13" s="128">
        <f t="shared" si="2"/>
        <v>7</v>
      </c>
      <c r="F13" s="126">
        <f t="shared" si="3"/>
        <v>2</v>
      </c>
      <c r="G13" s="128">
        <f t="shared" si="4"/>
        <v>8</v>
      </c>
      <c r="H13" s="128" t="str">
        <f t="shared" si="5"/>
        <v>-</v>
      </c>
      <c r="I13" s="128"/>
      <c r="J13" s="2"/>
      <c r="K13" s="3"/>
      <c r="L13" s="2"/>
      <c r="M13" s="3"/>
      <c r="N13" s="2"/>
      <c r="O13" s="4"/>
      <c r="P13" s="5" t="e">
        <f t="shared" si="9"/>
        <v>#VALUE!</v>
      </c>
      <c r="Q13" s="2"/>
      <c r="R13" s="6"/>
      <c r="S13" s="84"/>
      <c r="T13" s="60"/>
      <c r="U13" s="82"/>
      <c r="V13" s="61"/>
      <c r="W13" s="9" t="str">
        <f>IF(MONTH(B13)=P1,IF(C13&lt;6,"ANO",""),"")</f>
        <v>ANO</v>
      </c>
    </row>
    <row r="14" spans="1:24" x14ac:dyDescent="0.2">
      <c r="A14" s="37">
        <f t="shared" si="8"/>
        <v>41648</v>
      </c>
      <c r="B14" s="42">
        <f t="shared" si="1"/>
        <v>41648</v>
      </c>
      <c r="C14" s="59">
        <f t="shared" si="7"/>
        <v>4</v>
      </c>
      <c r="D14" s="59">
        <f t="shared" ref="D14:D36" si="10">WEEKNUM(A14,2)</f>
        <v>2</v>
      </c>
      <c r="E14" s="128">
        <f t="shared" si="2"/>
        <v>8</v>
      </c>
      <c r="F14" s="126">
        <f t="shared" si="3"/>
        <v>2</v>
      </c>
      <c r="G14" s="128">
        <f t="shared" si="4"/>
        <v>9</v>
      </c>
      <c r="H14" s="128" t="str">
        <f t="shared" si="5"/>
        <v>-</v>
      </c>
      <c r="I14" s="128"/>
      <c r="J14" s="100"/>
      <c r="K14" s="101"/>
      <c r="L14" s="103"/>
      <c r="M14" s="102"/>
      <c r="N14" s="105"/>
      <c r="O14" s="101"/>
      <c r="P14" s="104"/>
      <c r="Q14" s="2"/>
      <c r="R14" s="6"/>
      <c r="S14" s="84"/>
      <c r="T14" s="60"/>
      <c r="U14" s="82"/>
      <c r="V14" s="61"/>
      <c r="W14" s="9" t="str">
        <f>IF(MONTH(B14)=P1,IF(C14&lt;6,"ANO",""),"")</f>
        <v>ANO</v>
      </c>
    </row>
    <row r="15" spans="1:24" x14ac:dyDescent="0.2">
      <c r="A15" s="37">
        <f t="shared" si="8"/>
        <v>41649</v>
      </c>
      <c r="B15" s="42">
        <f t="shared" si="1"/>
        <v>41649</v>
      </c>
      <c r="C15" s="65">
        <f t="shared" si="7"/>
        <v>5</v>
      </c>
      <c r="D15" s="65">
        <f t="shared" si="10"/>
        <v>2</v>
      </c>
      <c r="E15" s="128">
        <f t="shared" si="2"/>
        <v>9</v>
      </c>
      <c r="F15" s="126">
        <f t="shared" si="3"/>
        <v>2</v>
      </c>
      <c r="G15" s="128">
        <f t="shared" si="4"/>
        <v>10</v>
      </c>
      <c r="H15" s="128" t="str">
        <f t="shared" si="5"/>
        <v>-</v>
      </c>
      <c r="I15" s="128"/>
      <c r="J15" s="2"/>
      <c r="K15" s="3"/>
      <c r="L15" s="2"/>
      <c r="M15" s="3"/>
      <c r="N15" s="2"/>
      <c r="O15" s="4"/>
      <c r="P15" s="5" t="e">
        <f t="shared" ref="P15:P16" si="11">(I15-H15)+(K15-J15)-(M15-L15)-(O15-N15)</f>
        <v>#VALUE!</v>
      </c>
      <c r="Q15" s="2"/>
      <c r="R15" s="6"/>
      <c r="S15" s="84"/>
      <c r="T15" s="60"/>
      <c r="U15" s="82"/>
      <c r="V15" s="61"/>
      <c r="W15" s="9" t="str">
        <f>IF(MONTH(B15)=P1,IF(C15&lt;6,"ANO",""),"")</f>
        <v>ANO</v>
      </c>
    </row>
    <row r="16" spans="1:24" x14ac:dyDescent="0.2">
      <c r="A16" s="37">
        <f t="shared" si="8"/>
        <v>41650</v>
      </c>
      <c r="B16" s="42">
        <f t="shared" si="1"/>
        <v>41650</v>
      </c>
      <c r="C16" s="65">
        <f t="shared" si="7"/>
        <v>6</v>
      </c>
      <c r="D16" s="65">
        <f t="shared" si="10"/>
        <v>2</v>
      </c>
      <c r="E16" s="128">
        <f t="shared" si="2"/>
        <v>10</v>
      </c>
      <c r="F16" s="126">
        <f t="shared" si="3"/>
        <v>2</v>
      </c>
      <c r="G16" s="128">
        <f t="shared" si="4"/>
        <v>11</v>
      </c>
      <c r="H16" s="128" t="str">
        <f t="shared" si="5"/>
        <v>-</v>
      </c>
      <c r="I16" s="128"/>
      <c r="J16" s="2"/>
      <c r="K16" s="3"/>
      <c r="L16" s="2"/>
      <c r="M16" s="3"/>
      <c r="N16" s="2"/>
      <c r="O16" s="4"/>
      <c r="P16" s="5" t="e">
        <f t="shared" si="11"/>
        <v>#VALUE!</v>
      </c>
      <c r="Q16" s="2"/>
      <c r="R16" s="6"/>
      <c r="S16" s="84"/>
      <c r="T16" s="60"/>
      <c r="U16" s="82"/>
      <c r="V16" s="61"/>
      <c r="W16" s="9" t="str">
        <f>IF(MONTH(B16)=P1,IF(C16&lt;6,"ANO",""),"")</f>
        <v/>
      </c>
    </row>
    <row r="17" spans="1:23" x14ac:dyDescent="0.2">
      <c r="A17" s="37">
        <f t="shared" si="8"/>
        <v>41651</v>
      </c>
      <c r="B17" s="42">
        <f t="shared" si="1"/>
        <v>41651</v>
      </c>
      <c r="C17" s="65">
        <f t="shared" si="7"/>
        <v>7</v>
      </c>
      <c r="D17" s="65">
        <f t="shared" si="10"/>
        <v>2</v>
      </c>
      <c r="E17" s="128">
        <f t="shared" si="2"/>
        <v>11</v>
      </c>
      <c r="F17" s="126">
        <f t="shared" si="3"/>
        <v>2</v>
      </c>
      <c r="G17" s="128">
        <f t="shared" si="4"/>
        <v>12</v>
      </c>
      <c r="H17" s="128" t="str">
        <f t="shared" si="5"/>
        <v>-</v>
      </c>
      <c r="I17" s="128"/>
      <c r="J17" s="2"/>
      <c r="K17" s="3"/>
      <c r="L17" s="2"/>
      <c r="M17" s="3"/>
      <c r="N17" s="2"/>
      <c r="O17" s="4"/>
      <c r="P17" s="5" t="e">
        <f>(I17-H17)+(K17-J17)-(M17-L17)-(O17-N17)</f>
        <v>#VALUE!</v>
      </c>
      <c r="Q17" s="2"/>
      <c r="R17" s="6"/>
      <c r="S17" s="84"/>
      <c r="T17" s="60"/>
      <c r="U17" s="82"/>
      <c r="V17" s="61"/>
      <c r="W17" s="9" t="str">
        <f>IF(MONTH(B17)=P1,IF(C17&lt;6,"ANO",""),"")</f>
        <v/>
      </c>
    </row>
    <row r="18" spans="1:23" x14ac:dyDescent="0.2">
      <c r="A18" s="37">
        <f t="shared" si="8"/>
        <v>41652</v>
      </c>
      <c r="B18" s="42">
        <f t="shared" si="1"/>
        <v>41652</v>
      </c>
      <c r="C18" s="65">
        <f t="shared" si="7"/>
        <v>1</v>
      </c>
      <c r="D18" s="65">
        <f t="shared" si="10"/>
        <v>3</v>
      </c>
      <c r="E18" s="128">
        <f t="shared" si="2"/>
        <v>12</v>
      </c>
      <c r="F18" s="126">
        <f t="shared" si="3"/>
        <v>3</v>
      </c>
      <c r="G18" s="128">
        <f t="shared" si="4"/>
        <v>13</v>
      </c>
      <c r="H18" s="128" t="str">
        <f t="shared" si="5"/>
        <v>-</v>
      </c>
      <c r="I18" s="128"/>
      <c r="J18" s="2"/>
      <c r="K18" s="3"/>
      <c r="L18" s="2"/>
      <c r="M18" s="3"/>
      <c r="N18" s="2"/>
      <c r="O18" s="4"/>
      <c r="P18" s="5"/>
      <c r="Q18" s="2"/>
      <c r="R18" s="6"/>
      <c r="S18" s="84"/>
      <c r="T18" s="60"/>
      <c r="U18" s="82"/>
      <c r="V18" s="61"/>
      <c r="W18" s="9" t="str">
        <f>IF(MONTH(B18)=P1,IF(C18&lt;6,"ANO",""),"")</f>
        <v>ANO</v>
      </c>
    </row>
    <row r="19" spans="1:23" x14ac:dyDescent="0.2">
      <c r="A19" s="37">
        <f t="shared" si="8"/>
        <v>41653</v>
      </c>
      <c r="B19" s="42">
        <f t="shared" si="1"/>
        <v>41653</v>
      </c>
      <c r="C19" s="65">
        <f t="shared" si="7"/>
        <v>2</v>
      </c>
      <c r="D19" s="65">
        <f t="shared" si="10"/>
        <v>3</v>
      </c>
      <c r="E19" s="128">
        <f t="shared" si="2"/>
        <v>13</v>
      </c>
      <c r="F19" s="126">
        <f t="shared" si="3"/>
        <v>3</v>
      </c>
      <c r="G19" s="128">
        <f t="shared" si="4"/>
        <v>14</v>
      </c>
      <c r="H19" s="128" t="str">
        <f t="shared" si="5"/>
        <v>-</v>
      </c>
      <c r="I19" s="128"/>
      <c r="J19" s="2"/>
      <c r="K19" s="3"/>
      <c r="L19" s="2"/>
      <c r="M19" s="3"/>
      <c r="N19" s="2"/>
      <c r="O19" s="4"/>
      <c r="P19" s="5"/>
      <c r="Q19" s="2"/>
      <c r="R19" s="6"/>
      <c r="S19" s="61"/>
      <c r="T19" s="60"/>
      <c r="U19" s="64"/>
      <c r="V19" s="61"/>
      <c r="W19" s="9" t="str">
        <f>IF(MONTH(B19)=P1,IF(C19&lt;6,"ANO",""),"")</f>
        <v>ANO</v>
      </c>
    </row>
    <row r="20" spans="1:23" x14ac:dyDescent="0.2">
      <c r="A20" s="37">
        <f t="shared" si="8"/>
        <v>41654</v>
      </c>
      <c r="B20" s="42">
        <f t="shared" si="1"/>
        <v>41654</v>
      </c>
      <c r="C20" s="59">
        <f t="shared" si="7"/>
        <v>3</v>
      </c>
      <c r="D20" s="59">
        <f t="shared" si="10"/>
        <v>3</v>
      </c>
      <c r="E20" s="128">
        <f t="shared" si="2"/>
        <v>14</v>
      </c>
      <c r="F20" s="126">
        <f t="shared" si="3"/>
        <v>3</v>
      </c>
      <c r="G20" s="128">
        <f t="shared" si="4"/>
        <v>15</v>
      </c>
      <c r="H20" s="128" t="str">
        <f t="shared" si="5"/>
        <v>-</v>
      </c>
      <c r="I20" s="128"/>
      <c r="J20" s="2"/>
      <c r="K20" s="3"/>
      <c r="L20" s="2"/>
      <c r="M20" s="3"/>
      <c r="N20" s="2"/>
      <c r="O20" s="4"/>
      <c r="P20" s="5" t="e">
        <f t="shared" ref="P20:P22" si="12">(I20-H20)+(K20-J20)-(M20-L20)-(O20-N20)</f>
        <v>#VALUE!</v>
      </c>
      <c r="Q20" s="2"/>
      <c r="R20" s="6"/>
      <c r="S20" s="61"/>
      <c r="T20" s="60"/>
      <c r="U20" s="64"/>
      <c r="V20" s="61"/>
      <c r="W20" s="9" t="str">
        <f>IF(MONTH(B20)=P1,IF(C20&lt;6,"ANO",""),"")</f>
        <v>ANO</v>
      </c>
    </row>
    <row r="21" spans="1:23" x14ac:dyDescent="0.2">
      <c r="A21" s="37">
        <f t="shared" si="8"/>
        <v>41655</v>
      </c>
      <c r="B21" s="42">
        <f t="shared" si="1"/>
        <v>41655</v>
      </c>
      <c r="C21" s="59">
        <f t="shared" si="7"/>
        <v>4</v>
      </c>
      <c r="D21" s="59">
        <f t="shared" si="10"/>
        <v>3</v>
      </c>
      <c r="E21" s="128">
        <f t="shared" si="2"/>
        <v>15</v>
      </c>
      <c r="F21" s="126">
        <f t="shared" si="3"/>
        <v>3</v>
      </c>
      <c r="G21" s="128">
        <f t="shared" si="4"/>
        <v>16</v>
      </c>
      <c r="H21" s="128" t="str">
        <f t="shared" si="5"/>
        <v>-</v>
      </c>
      <c r="I21" s="128"/>
      <c r="J21" s="2"/>
      <c r="K21" s="3"/>
      <c r="L21" s="2"/>
      <c r="M21" s="3"/>
      <c r="N21" s="2"/>
      <c r="O21" s="4"/>
      <c r="P21" s="5" t="e">
        <f t="shared" si="12"/>
        <v>#VALUE!</v>
      </c>
      <c r="Q21" s="2"/>
      <c r="R21" s="6"/>
      <c r="S21" s="61"/>
      <c r="T21" s="60"/>
      <c r="U21" s="64"/>
      <c r="V21" s="61"/>
      <c r="W21" s="9" t="str">
        <f>IF(MONTH(B21)=P1,IF(C21&lt;6,"ANO",""),"")</f>
        <v>ANO</v>
      </c>
    </row>
    <row r="22" spans="1:23" x14ac:dyDescent="0.2">
      <c r="A22" s="37">
        <f t="shared" si="8"/>
        <v>41656</v>
      </c>
      <c r="B22" s="42">
        <f t="shared" si="1"/>
        <v>41656</v>
      </c>
      <c r="C22" s="65">
        <f t="shared" si="7"/>
        <v>5</v>
      </c>
      <c r="D22" s="65">
        <f t="shared" si="10"/>
        <v>3</v>
      </c>
      <c r="E22" s="128">
        <f t="shared" si="2"/>
        <v>16</v>
      </c>
      <c r="F22" s="126">
        <f t="shared" si="3"/>
        <v>3</v>
      </c>
      <c r="G22" s="128">
        <f t="shared" si="4"/>
        <v>17</v>
      </c>
      <c r="H22" s="128" t="str">
        <f t="shared" si="5"/>
        <v>-</v>
      </c>
      <c r="I22" s="128"/>
      <c r="J22" s="2"/>
      <c r="K22" s="3"/>
      <c r="L22" s="2"/>
      <c r="M22" s="3"/>
      <c r="N22" s="2"/>
      <c r="O22" s="4"/>
      <c r="P22" s="5" t="e">
        <f t="shared" si="12"/>
        <v>#VALUE!</v>
      </c>
      <c r="Q22" s="2"/>
      <c r="R22" s="6"/>
      <c r="S22" s="61"/>
      <c r="T22" s="60"/>
      <c r="U22" s="64"/>
      <c r="V22" s="61"/>
      <c r="W22" s="9" t="str">
        <f>IF(MONTH(B22)=P1,IF(C22&lt;6,"ANO",""),"")</f>
        <v>ANO</v>
      </c>
    </row>
    <row r="23" spans="1:23" x14ac:dyDescent="0.2">
      <c r="A23" s="37">
        <f t="shared" si="8"/>
        <v>41657</v>
      </c>
      <c r="B23" s="42">
        <f t="shared" si="1"/>
        <v>41657</v>
      </c>
      <c r="C23" s="65">
        <f t="shared" si="7"/>
        <v>6</v>
      </c>
      <c r="D23" s="65">
        <f t="shared" si="10"/>
        <v>3</v>
      </c>
      <c r="E23" s="128">
        <f t="shared" si="2"/>
        <v>17</v>
      </c>
      <c r="F23" s="126">
        <f t="shared" si="3"/>
        <v>3</v>
      </c>
      <c r="G23" s="128">
        <f t="shared" si="4"/>
        <v>18</v>
      </c>
      <c r="H23" s="128" t="str">
        <f t="shared" si="5"/>
        <v>-</v>
      </c>
      <c r="I23" s="128"/>
      <c r="J23" s="2"/>
      <c r="K23" s="3"/>
      <c r="L23" s="2"/>
      <c r="M23" s="3"/>
      <c r="N23" s="2"/>
      <c r="O23" s="4"/>
      <c r="P23" s="5"/>
      <c r="Q23" s="2"/>
      <c r="R23" s="6"/>
      <c r="S23" s="61"/>
      <c r="T23" s="60"/>
      <c r="U23" s="64"/>
      <c r="V23" s="61"/>
      <c r="W23" s="9" t="str">
        <f>IF(MONTH(B23)=P1,IF(C23&lt;6,"ANO",""),"")</f>
        <v/>
      </c>
    </row>
    <row r="24" spans="1:23" x14ac:dyDescent="0.2">
      <c r="A24" s="37">
        <f t="shared" si="8"/>
        <v>41658</v>
      </c>
      <c r="B24" s="42">
        <f t="shared" si="1"/>
        <v>41658</v>
      </c>
      <c r="C24" s="65">
        <f t="shared" si="7"/>
        <v>7</v>
      </c>
      <c r="D24" s="65">
        <f t="shared" si="10"/>
        <v>3</v>
      </c>
      <c r="E24" s="128">
        <f t="shared" si="2"/>
        <v>18</v>
      </c>
      <c r="F24" s="126">
        <f t="shared" si="3"/>
        <v>3</v>
      </c>
      <c r="G24" s="128">
        <f t="shared" si="4"/>
        <v>19</v>
      </c>
      <c r="H24" s="128" t="str">
        <f t="shared" si="5"/>
        <v>-</v>
      </c>
      <c r="I24" s="128"/>
      <c r="J24" s="2"/>
      <c r="K24" s="3"/>
      <c r="L24" s="2"/>
      <c r="M24" s="3"/>
      <c r="N24" s="2"/>
      <c r="O24" s="4"/>
      <c r="P24" s="5"/>
      <c r="Q24" s="2"/>
      <c r="R24" s="6"/>
      <c r="S24" s="61"/>
      <c r="T24" s="60"/>
      <c r="U24" s="64"/>
      <c r="V24" s="61"/>
      <c r="W24" s="9" t="str">
        <f>IF(MONTH(B24)=P1,IF(C24&lt;6,"ANO",""),"")</f>
        <v/>
      </c>
    </row>
    <row r="25" spans="1:23" x14ac:dyDescent="0.2">
      <c r="A25" s="37">
        <f t="shared" si="8"/>
        <v>41659</v>
      </c>
      <c r="B25" s="42">
        <f t="shared" si="1"/>
        <v>41659</v>
      </c>
      <c r="C25" s="65">
        <f t="shared" si="7"/>
        <v>1</v>
      </c>
      <c r="D25" s="65">
        <f t="shared" si="10"/>
        <v>4</v>
      </c>
      <c r="E25" s="128">
        <f t="shared" si="2"/>
        <v>19</v>
      </c>
      <c r="F25" s="126">
        <f t="shared" si="3"/>
        <v>0</v>
      </c>
      <c r="G25" s="128">
        <f t="shared" si="4"/>
        <v>20</v>
      </c>
      <c r="H25" s="128" t="str">
        <f t="shared" si="5"/>
        <v>-</v>
      </c>
      <c r="I25" s="128"/>
      <c r="J25" s="2"/>
      <c r="K25" s="3"/>
      <c r="L25" s="2"/>
      <c r="M25" s="3"/>
      <c r="N25" s="2"/>
      <c r="O25" s="4"/>
      <c r="P25" s="5" t="e">
        <f>(I25-H25)+(K25-J25)-(M25-L25)-(O25-N25)</f>
        <v>#VALUE!</v>
      </c>
      <c r="Q25" s="2"/>
      <c r="R25" s="6"/>
      <c r="S25" s="61"/>
      <c r="T25" s="60"/>
      <c r="U25" s="64"/>
      <c r="V25" s="61"/>
      <c r="W25" s="9" t="str">
        <f>IF(MONTH(B25)=P1,IF(C25&lt;6,"ANO",""),"")</f>
        <v>ANO</v>
      </c>
    </row>
    <row r="26" spans="1:23" x14ac:dyDescent="0.2">
      <c r="A26" s="37">
        <f t="shared" si="8"/>
        <v>41660</v>
      </c>
      <c r="B26" s="42">
        <f t="shared" si="1"/>
        <v>41660</v>
      </c>
      <c r="C26" s="65">
        <f t="shared" si="7"/>
        <v>2</v>
      </c>
      <c r="D26" s="65">
        <f t="shared" si="10"/>
        <v>4</v>
      </c>
      <c r="E26" s="128">
        <f t="shared" si="2"/>
        <v>20</v>
      </c>
      <c r="F26" s="126">
        <f t="shared" si="3"/>
        <v>0</v>
      </c>
      <c r="G26" s="128">
        <f t="shared" si="4"/>
        <v>21</v>
      </c>
      <c r="H26" s="128" t="str">
        <f t="shared" si="5"/>
        <v>-</v>
      </c>
      <c r="I26" s="128"/>
      <c r="J26" s="2"/>
      <c r="K26" s="3"/>
      <c r="L26" s="2"/>
      <c r="M26" s="3"/>
      <c r="N26" s="2"/>
      <c r="O26" s="4"/>
      <c r="P26" s="5" t="e">
        <f>(I26-H26)+(K26-J26)-(M26-L26)-(O26-N26)</f>
        <v>#VALUE!</v>
      </c>
      <c r="Q26" s="2"/>
      <c r="R26" s="6"/>
      <c r="S26" s="61"/>
      <c r="T26" s="60"/>
      <c r="U26" s="64"/>
      <c r="V26" s="61"/>
      <c r="W26" s="9" t="str">
        <f>IF(MONTH(B26)=P1,IF(C26&lt;6,"ANO",""),"")</f>
        <v>ANO</v>
      </c>
    </row>
    <row r="27" spans="1:23" x14ac:dyDescent="0.2">
      <c r="A27" s="37">
        <f t="shared" si="8"/>
        <v>41661</v>
      </c>
      <c r="B27" s="42">
        <f t="shared" si="1"/>
        <v>41661</v>
      </c>
      <c r="C27" s="59">
        <f t="shared" si="7"/>
        <v>3</v>
      </c>
      <c r="D27" s="59">
        <f t="shared" si="10"/>
        <v>4</v>
      </c>
      <c r="E27" s="128">
        <f t="shared" si="2"/>
        <v>21</v>
      </c>
      <c r="F27" s="126">
        <f t="shared" si="3"/>
        <v>0</v>
      </c>
      <c r="G27" s="128">
        <f t="shared" si="4"/>
        <v>22</v>
      </c>
      <c r="H27" s="128" t="str">
        <f t="shared" si="5"/>
        <v>-</v>
      </c>
      <c r="I27" s="128"/>
      <c r="J27" s="2"/>
      <c r="K27" s="3"/>
      <c r="L27" s="2"/>
      <c r="M27" s="3"/>
      <c r="N27" s="2"/>
      <c r="O27" s="4"/>
      <c r="P27" s="5"/>
      <c r="Q27" s="2"/>
      <c r="R27" s="6"/>
      <c r="S27" s="61"/>
      <c r="T27" s="60"/>
      <c r="U27" s="64"/>
      <c r="V27" s="61"/>
      <c r="W27" s="9" t="str">
        <f>IF(MONTH(B27)=P1,IF(C27&lt;6,"ANO",""),"")</f>
        <v>ANO</v>
      </c>
    </row>
    <row r="28" spans="1:23" x14ac:dyDescent="0.2">
      <c r="A28" s="37">
        <f t="shared" si="8"/>
        <v>41662</v>
      </c>
      <c r="B28" s="42">
        <f t="shared" si="1"/>
        <v>41662</v>
      </c>
      <c r="C28" s="59">
        <f t="shared" si="7"/>
        <v>4</v>
      </c>
      <c r="D28" s="59">
        <f t="shared" si="10"/>
        <v>4</v>
      </c>
      <c r="E28" s="128">
        <f t="shared" si="2"/>
        <v>22</v>
      </c>
      <c r="F28" s="126">
        <f t="shared" si="3"/>
        <v>0</v>
      </c>
      <c r="G28" s="128">
        <f t="shared" si="4"/>
        <v>23</v>
      </c>
      <c r="H28" s="128" t="str">
        <f t="shared" si="5"/>
        <v>-</v>
      </c>
      <c r="I28" s="128"/>
      <c r="J28" s="2"/>
      <c r="K28" s="3"/>
      <c r="L28" s="2"/>
      <c r="M28" s="3"/>
      <c r="N28" s="2"/>
      <c r="O28" s="4"/>
      <c r="P28" s="5"/>
      <c r="Q28" s="2"/>
      <c r="R28" s="6"/>
      <c r="S28" s="61"/>
      <c r="T28" s="60"/>
      <c r="U28" s="64"/>
      <c r="V28" s="61"/>
      <c r="W28" s="9" t="str">
        <f>IF(MONTH(B28)=P1,IF(C28&lt;6,"ANO",""),"")</f>
        <v>ANO</v>
      </c>
    </row>
    <row r="29" spans="1:23" x14ac:dyDescent="0.2">
      <c r="A29" s="37">
        <f t="shared" si="8"/>
        <v>41663</v>
      </c>
      <c r="B29" s="42">
        <f t="shared" si="1"/>
        <v>41663</v>
      </c>
      <c r="C29" s="65">
        <f t="shared" si="7"/>
        <v>5</v>
      </c>
      <c r="D29" s="65">
        <f t="shared" si="10"/>
        <v>4</v>
      </c>
      <c r="E29" s="128">
        <f t="shared" si="2"/>
        <v>23</v>
      </c>
      <c r="F29" s="126">
        <f t="shared" si="3"/>
        <v>0</v>
      </c>
      <c r="G29" s="128">
        <f t="shared" si="4"/>
        <v>24</v>
      </c>
      <c r="H29" s="128" t="str">
        <f t="shared" si="5"/>
        <v>-</v>
      </c>
      <c r="I29" s="128"/>
      <c r="J29" s="2"/>
      <c r="K29" s="3"/>
      <c r="L29" s="2"/>
      <c r="M29" s="3"/>
      <c r="N29" s="2"/>
      <c r="O29" s="4"/>
      <c r="P29" s="5" t="e">
        <f>(I29-H29)+(K29-J29)-(M29-L29)-(O29-N29)</f>
        <v>#VALUE!</v>
      </c>
      <c r="Q29" s="2"/>
      <c r="R29" s="6"/>
      <c r="S29" s="61"/>
      <c r="T29" s="60"/>
      <c r="U29" s="64"/>
      <c r="V29" s="61"/>
      <c r="W29" s="9" t="str">
        <f>IF(MONTH(B29)=P1,IF(C29&lt;6,"ANO",""),"")</f>
        <v>ANO</v>
      </c>
    </row>
    <row r="30" spans="1:23" x14ac:dyDescent="0.2">
      <c r="A30" s="37">
        <f t="shared" si="8"/>
        <v>41664</v>
      </c>
      <c r="B30" s="42">
        <f t="shared" si="1"/>
        <v>41664</v>
      </c>
      <c r="C30" s="65">
        <f t="shared" si="7"/>
        <v>6</v>
      </c>
      <c r="D30" s="65">
        <f t="shared" si="10"/>
        <v>4</v>
      </c>
      <c r="E30" s="128">
        <f t="shared" si="2"/>
        <v>24</v>
      </c>
      <c r="F30" s="126">
        <f t="shared" si="3"/>
        <v>0</v>
      </c>
      <c r="G30" s="128">
        <f t="shared" si="4"/>
        <v>25</v>
      </c>
      <c r="H30" s="128" t="str">
        <f t="shared" si="5"/>
        <v>-</v>
      </c>
      <c r="I30" s="128"/>
      <c r="J30" s="2"/>
      <c r="K30" s="3"/>
      <c r="L30" s="2"/>
      <c r="M30" s="3"/>
      <c r="N30" s="2"/>
      <c r="O30" s="4"/>
      <c r="P30" s="5" t="e">
        <f>(I30-H30)+(K30-J30)-(M30-L30)-(O30-N30)</f>
        <v>#VALUE!</v>
      </c>
      <c r="Q30" s="2"/>
      <c r="R30" s="6"/>
      <c r="S30" s="61"/>
      <c r="T30" s="60"/>
      <c r="U30" s="64"/>
      <c r="V30" s="61"/>
      <c r="W30" s="9" t="str">
        <f>IF(MONTH(B30)=P1,IF(C30&lt;6,"ANO",""),"")</f>
        <v/>
      </c>
    </row>
    <row r="31" spans="1:23" x14ac:dyDescent="0.2">
      <c r="A31" s="37">
        <f t="shared" si="8"/>
        <v>41665</v>
      </c>
      <c r="B31" s="42">
        <f t="shared" si="1"/>
        <v>41665</v>
      </c>
      <c r="C31" s="65">
        <f t="shared" si="7"/>
        <v>7</v>
      </c>
      <c r="D31" s="65">
        <f t="shared" si="10"/>
        <v>4</v>
      </c>
      <c r="E31" s="128">
        <f t="shared" si="2"/>
        <v>25</v>
      </c>
      <c r="F31" s="126">
        <f t="shared" si="3"/>
        <v>0</v>
      </c>
      <c r="G31" s="128">
        <f t="shared" si="4"/>
        <v>26</v>
      </c>
      <c r="H31" s="128" t="str">
        <f t="shared" si="5"/>
        <v>-</v>
      </c>
      <c r="I31" s="128"/>
      <c r="J31" s="2"/>
      <c r="K31" s="3"/>
      <c r="L31" s="2"/>
      <c r="M31" s="3"/>
      <c r="N31" s="2"/>
      <c r="O31" s="4"/>
      <c r="P31" s="5" t="e">
        <f>(I31-H31)+(K31-J31)-(M31-L31)-(O31-N31)</f>
        <v>#VALUE!</v>
      </c>
      <c r="Q31" s="2"/>
      <c r="R31" s="106"/>
      <c r="S31" s="61"/>
      <c r="T31" s="60"/>
      <c r="U31" s="64"/>
      <c r="V31" s="61"/>
      <c r="W31" s="9" t="str">
        <f>IF(MONTH(B31)=P1,IF(C31&lt;6,"ANO",""),"")</f>
        <v/>
      </c>
    </row>
    <row r="32" spans="1:23" x14ac:dyDescent="0.2">
      <c r="A32" s="37">
        <f t="shared" si="8"/>
        <v>41666</v>
      </c>
      <c r="B32" s="42">
        <f t="shared" si="1"/>
        <v>41666</v>
      </c>
      <c r="C32" s="65">
        <f t="shared" si="7"/>
        <v>1</v>
      </c>
      <c r="D32" s="65">
        <f t="shared" si="10"/>
        <v>5</v>
      </c>
      <c r="E32" s="128">
        <f t="shared" si="2"/>
        <v>26</v>
      </c>
      <c r="F32" s="126">
        <f t="shared" si="3"/>
        <v>1</v>
      </c>
      <c r="G32" s="128">
        <f t="shared" si="4"/>
        <v>27</v>
      </c>
      <c r="H32" s="128" t="str">
        <f t="shared" si="5"/>
        <v>-</v>
      </c>
      <c r="I32" s="128"/>
      <c r="J32" s="2"/>
      <c r="K32" s="3"/>
      <c r="L32" s="2"/>
      <c r="M32" s="3"/>
      <c r="N32" s="2"/>
      <c r="O32" s="4"/>
      <c r="P32" s="5" t="e">
        <f>(I32-H32)+(K32-J32)-(M32-L32)-(O32-N32)</f>
        <v>#VALUE!</v>
      </c>
      <c r="Q32" s="2"/>
      <c r="R32" s="106"/>
      <c r="S32" s="61"/>
      <c r="T32" s="60"/>
      <c r="U32" s="64"/>
      <c r="V32" s="61"/>
      <c r="W32" s="9" t="str">
        <f>IF(MONTH(B32)=P1,IF(C32&lt;6,"ANO",""),"")</f>
        <v>ANO</v>
      </c>
    </row>
    <row r="33" spans="1:27" x14ac:dyDescent="0.2">
      <c r="A33" s="37">
        <f t="shared" si="8"/>
        <v>41667</v>
      </c>
      <c r="B33" s="42">
        <f t="shared" si="1"/>
        <v>41667</v>
      </c>
      <c r="C33" s="65">
        <f t="shared" si="7"/>
        <v>2</v>
      </c>
      <c r="D33" s="65">
        <f t="shared" si="10"/>
        <v>5</v>
      </c>
      <c r="E33" s="128">
        <f t="shared" si="2"/>
        <v>27</v>
      </c>
      <c r="F33" s="126">
        <f t="shared" si="3"/>
        <v>1</v>
      </c>
      <c r="G33" s="128">
        <f t="shared" si="4"/>
        <v>28</v>
      </c>
      <c r="H33" s="128" t="str">
        <f t="shared" si="5"/>
        <v>-</v>
      </c>
      <c r="I33" s="128"/>
      <c r="J33" s="2"/>
      <c r="K33" s="3"/>
      <c r="L33" s="2"/>
      <c r="M33" s="3"/>
      <c r="N33" s="2"/>
      <c r="O33" s="4"/>
      <c r="P33" s="5"/>
      <c r="Q33" s="60"/>
      <c r="R33" s="106"/>
      <c r="S33" s="61"/>
      <c r="T33" s="60"/>
      <c r="U33" s="64"/>
      <c r="V33" s="61"/>
      <c r="W33" s="9" t="str">
        <f>IF(MONTH(B33)=P1,IF(C33&lt;6,"ANO",""),"")</f>
        <v>ANO</v>
      </c>
    </row>
    <row r="34" spans="1:27" x14ac:dyDescent="0.2">
      <c r="A34" s="37">
        <f t="shared" si="8"/>
        <v>41668</v>
      </c>
      <c r="B34" s="42">
        <f t="shared" si="1"/>
        <v>41668</v>
      </c>
      <c r="C34" s="59">
        <f t="shared" si="7"/>
        <v>3</v>
      </c>
      <c r="D34" s="59">
        <f t="shared" si="10"/>
        <v>5</v>
      </c>
      <c r="E34" s="128">
        <f t="shared" si="2"/>
        <v>28</v>
      </c>
      <c r="F34" s="126">
        <f t="shared" si="3"/>
        <v>1</v>
      </c>
      <c r="G34" s="128">
        <f t="shared" si="4"/>
        <v>1</v>
      </c>
      <c r="H34" s="128">
        <f t="shared" si="5"/>
        <v>7</v>
      </c>
      <c r="I34" s="128"/>
      <c r="J34" s="2"/>
      <c r="K34" s="3"/>
      <c r="L34" s="2"/>
      <c r="M34" s="3"/>
      <c r="N34" s="2"/>
      <c r="O34" s="4"/>
      <c r="P34" s="5">
        <f>(I34-H34)+(K34-J34)-(M34-L34)-(O34-N34)</f>
        <v>-7</v>
      </c>
      <c r="Q34" s="60"/>
      <c r="R34" s="106"/>
      <c r="S34" s="61"/>
      <c r="T34" s="60"/>
      <c r="U34" s="64"/>
      <c r="V34" s="61"/>
      <c r="W34" s="9" t="str">
        <f>IF(MONTH(B34)=P1,IF(C34&lt;6,"ANO",""),"")</f>
        <v>ANO</v>
      </c>
      <c r="AA34" s="9">
        <f>D6+4</f>
        <v>5</v>
      </c>
    </row>
    <row r="35" spans="1:27" x14ac:dyDescent="0.2">
      <c r="A35" s="37">
        <f t="shared" si="8"/>
        <v>41669</v>
      </c>
      <c r="B35" s="42">
        <f t="shared" si="1"/>
        <v>41669</v>
      </c>
      <c r="C35" s="59">
        <f t="shared" si="7"/>
        <v>4</v>
      </c>
      <c r="D35" s="59">
        <f t="shared" si="10"/>
        <v>5</v>
      </c>
      <c r="E35" s="128">
        <f t="shared" si="2"/>
        <v>29</v>
      </c>
      <c r="F35" s="126">
        <f t="shared" si="3"/>
        <v>1</v>
      </c>
      <c r="G35" s="128">
        <f t="shared" si="4"/>
        <v>2</v>
      </c>
      <c r="H35" s="128" t="str">
        <f t="shared" si="5"/>
        <v>-</v>
      </c>
      <c r="I35" s="128"/>
      <c r="J35" s="2"/>
      <c r="K35" s="3"/>
      <c r="L35" s="2"/>
      <c r="M35" s="3"/>
      <c r="N35" s="2"/>
      <c r="O35" s="4"/>
      <c r="P35" s="5" t="e">
        <f t="shared" ref="P35" si="13">(I35-H35)+(K35-J35)-(M35-L35)-(O35-N35)</f>
        <v>#VALUE!</v>
      </c>
      <c r="Q35" s="60"/>
      <c r="R35" s="106"/>
      <c r="S35" s="61"/>
      <c r="T35" s="60"/>
      <c r="U35" s="64"/>
      <c r="V35" s="61"/>
      <c r="W35" s="9" t="str">
        <f>IF(MONTH(B35)=P1,IF(C35&lt;6,"ANO",""),"")</f>
        <v>ANO</v>
      </c>
    </row>
    <row r="36" spans="1:27" x14ac:dyDescent="0.2">
      <c r="A36" s="37">
        <f t="shared" si="8"/>
        <v>41670</v>
      </c>
      <c r="B36" s="42">
        <f t="shared" si="1"/>
        <v>41670</v>
      </c>
      <c r="C36" s="65">
        <f t="shared" si="7"/>
        <v>5</v>
      </c>
      <c r="D36" s="65">
        <f t="shared" si="10"/>
        <v>5</v>
      </c>
      <c r="E36" s="128">
        <f t="shared" si="2"/>
        <v>30</v>
      </c>
      <c r="F36" s="126">
        <f t="shared" si="3"/>
        <v>1</v>
      </c>
      <c r="G36" s="128">
        <f t="shared" si="4"/>
        <v>3</v>
      </c>
      <c r="H36" s="128" t="str">
        <f t="shared" si="5"/>
        <v>-</v>
      </c>
      <c r="I36" s="128"/>
      <c r="J36" s="60"/>
      <c r="K36" s="61"/>
      <c r="L36" s="60"/>
      <c r="M36" s="61"/>
      <c r="N36" s="26"/>
      <c r="O36" s="62"/>
      <c r="P36" s="70"/>
      <c r="Q36" s="60"/>
      <c r="R36" s="106"/>
      <c r="S36" s="61"/>
      <c r="T36" s="60"/>
      <c r="U36" s="64"/>
      <c r="V36" s="61"/>
      <c r="W36" s="9" t="str">
        <f>IF(MONTH(B36)=P1,IF(C36&lt;6,"ANO",""),"")</f>
        <v>ANO</v>
      </c>
    </row>
    <row r="37" spans="1:27" ht="12.75" hidden="1" customHeight="1" x14ac:dyDescent="0.2">
      <c r="A37" s="37">
        <f t="shared" si="8"/>
        <v>41671</v>
      </c>
      <c r="B37" s="42">
        <f t="shared" si="1"/>
        <v>41671</v>
      </c>
      <c r="C37" s="65">
        <f t="shared" si="7"/>
        <v>6</v>
      </c>
      <c r="D37" s="65"/>
      <c r="E37" s="65"/>
      <c r="F37" s="126">
        <f t="shared" ref="F37:F38" si="14">MOD(D37,4)</f>
        <v>0</v>
      </c>
      <c r="G37" s="65"/>
      <c r="H37" s="128" t="str">
        <f t="shared" si="5"/>
        <v>-</v>
      </c>
      <c r="I37" s="61"/>
      <c r="J37" s="60"/>
      <c r="K37" s="61"/>
      <c r="L37" s="60"/>
      <c r="M37" s="61"/>
      <c r="N37" s="26"/>
      <c r="O37" s="62"/>
      <c r="P37" s="70"/>
      <c r="Q37" s="60"/>
      <c r="R37" s="63"/>
      <c r="S37" s="61"/>
      <c r="T37" s="60"/>
      <c r="U37" s="64"/>
      <c r="V37" s="61"/>
      <c r="W37" s="9" t="str">
        <f>IF(MONTH(B37)=P1,IF(C37&lt;6,"ANO",""),"")</f>
        <v/>
      </c>
    </row>
    <row r="38" spans="1:27" s="33" customFormat="1" ht="12.75" hidden="1" customHeight="1" x14ac:dyDescent="0.2">
      <c r="A38" s="131">
        <f t="shared" si="8"/>
        <v>41672</v>
      </c>
      <c r="B38" s="44">
        <f t="shared" si="1"/>
        <v>41672</v>
      </c>
      <c r="C38" s="71">
        <f t="shared" si="7"/>
        <v>7</v>
      </c>
      <c r="D38" s="71"/>
      <c r="E38" s="71"/>
      <c r="F38" s="132">
        <f t="shared" si="14"/>
        <v>0</v>
      </c>
      <c r="G38" s="71"/>
      <c r="H38" s="128" t="str">
        <f t="shared" si="5"/>
        <v>-</v>
      </c>
      <c r="I38" s="73"/>
      <c r="J38" s="72"/>
      <c r="K38" s="73"/>
      <c r="L38" s="72"/>
      <c r="M38" s="73"/>
      <c r="N38" s="38"/>
      <c r="O38" s="74"/>
      <c r="P38" s="75"/>
      <c r="Q38" s="72"/>
      <c r="R38" s="76"/>
      <c r="S38" s="73"/>
      <c r="T38" s="72"/>
      <c r="U38" s="77"/>
      <c r="V38" s="73"/>
      <c r="W38" s="33" t="str">
        <f>IF(MONTH(B38)=P1,IF(C38&lt;6,"ANO",""),"")</f>
        <v/>
      </c>
    </row>
    <row r="39" spans="1:27" s="139" customFormat="1" ht="13.5" thickBot="1" x14ac:dyDescent="0.25">
      <c r="B39" s="27"/>
      <c r="C39" s="36"/>
      <c r="D39" s="36"/>
      <c r="E39" s="36"/>
      <c r="F39" s="36"/>
      <c r="G39" s="36"/>
      <c r="H39" s="130"/>
      <c r="I39" s="129"/>
      <c r="J39" s="28"/>
      <c r="K39" s="29"/>
      <c r="L39" s="28"/>
      <c r="M39" s="29"/>
      <c r="N39" s="28"/>
      <c r="O39" s="30"/>
      <c r="P39" s="138"/>
      <c r="Q39" s="78"/>
      <c r="R39" s="79"/>
      <c r="S39" s="80"/>
      <c r="T39" s="28"/>
      <c r="U39" s="31"/>
      <c r="V39" s="29"/>
    </row>
    <row r="40" spans="1:27" s="33" customFormat="1" ht="14.25" thickTop="1" thickBot="1" x14ac:dyDescent="0.25"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33" t="e">
        <f>SUM(P6:P36)</f>
        <v>#VALUE!</v>
      </c>
      <c r="Q40" s="134">
        <f>SUM(Q6:Q39)</f>
        <v>0</v>
      </c>
      <c r="R40" s="135">
        <f>SUM(R6:R39)</f>
        <v>0</v>
      </c>
      <c r="S40" s="136">
        <f>SUM(S6:S36)</f>
        <v>0</v>
      </c>
      <c r="T40" s="134">
        <f>SUM(T6:T36)</f>
        <v>0</v>
      </c>
      <c r="U40" s="135">
        <f>SUM(U6:U39)</f>
        <v>0</v>
      </c>
      <c r="V40" s="136">
        <f>SUM(V6:V39)</f>
        <v>0</v>
      </c>
      <c r="X40" s="137" t="e">
        <f>(P40+T40)-V1</f>
        <v>#VALUE!</v>
      </c>
    </row>
    <row r="41" spans="1:27" ht="13.5" thickTop="1" x14ac:dyDescent="0.2">
      <c r="B41" s="49"/>
      <c r="C41" s="49"/>
      <c r="D41" s="54"/>
      <c r="E41" s="85"/>
      <c r="F41" s="85"/>
      <c r="G41" s="85"/>
      <c r="H41" s="49"/>
      <c r="I41" s="49"/>
      <c r="J41" s="49"/>
      <c r="K41" s="49"/>
      <c r="L41" s="49"/>
      <c r="M41" s="49"/>
      <c r="N41" s="49"/>
      <c r="O41" s="49"/>
      <c r="P41" s="47"/>
      <c r="Q41" s="47"/>
      <c r="R41" s="47"/>
      <c r="S41" s="47"/>
      <c r="T41" s="47"/>
      <c r="U41" s="47"/>
      <c r="V41" s="47"/>
    </row>
    <row r="42" spans="1:27" ht="12.75" hidden="1" customHeight="1" x14ac:dyDescent="0.2">
      <c r="B42" s="167" t="s">
        <v>7</v>
      </c>
      <c r="C42" s="168"/>
      <c r="D42" s="168"/>
      <c r="E42" s="168"/>
      <c r="F42" s="168"/>
      <c r="G42" s="168"/>
      <c r="H42" s="168"/>
      <c r="I42" s="51">
        <f>COUNTIFS(W6:W36,"ANO")</f>
        <v>23</v>
      </c>
      <c r="J42" s="49"/>
      <c r="K42" s="49"/>
      <c r="L42" s="49"/>
      <c r="M42" s="49"/>
      <c r="N42" s="49"/>
      <c r="O42" s="49"/>
      <c r="P42" s="47"/>
      <c r="Q42" s="47"/>
      <c r="R42" s="47"/>
      <c r="S42" s="47"/>
      <c r="T42" s="47"/>
      <c r="U42" s="47"/>
      <c r="V42" s="47"/>
    </row>
    <row r="43" spans="1:27" ht="12.75" hidden="1" customHeight="1" x14ac:dyDescent="0.2">
      <c r="B43" s="167" t="s">
        <v>8</v>
      </c>
      <c r="C43" s="168"/>
      <c r="D43" s="168"/>
      <c r="E43" s="168"/>
      <c r="F43" s="168"/>
      <c r="G43" s="168"/>
      <c r="H43" s="168"/>
      <c r="I43" s="49">
        <v>7.5</v>
      </c>
      <c r="J43" s="49"/>
      <c r="K43" s="49"/>
      <c r="L43" s="49"/>
      <c r="M43" s="49"/>
      <c r="N43" s="49"/>
      <c r="O43" s="49"/>
      <c r="P43" s="47"/>
      <c r="Q43" s="47"/>
      <c r="R43" s="47"/>
      <c r="S43" s="47"/>
      <c r="T43" s="47"/>
      <c r="U43" s="47"/>
      <c r="V43" s="47"/>
    </row>
    <row r="45" spans="1:27" x14ac:dyDescent="0.2">
      <c r="V45" s="9"/>
    </row>
    <row r="46" spans="1:27" x14ac:dyDescent="0.2">
      <c r="V46" s="9"/>
    </row>
    <row r="90" spans="1:23" x14ac:dyDescent="0.2">
      <c r="A90" s="9" t="e">
        <f>DATE(Q85,P85,1)</f>
        <v>#NUM!</v>
      </c>
      <c r="B90" s="9" t="e">
        <f>A90</f>
        <v>#NUM!</v>
      </c>
      <c r="C90" s="9" t="e">
        <f>WEEKDAY(B90,2)</f>
        <v>#NUM!</v>
      </c>
      <c r="D90" s="9" t="e">
        <f t="shared" ref="D90:D120" si="15">WEEKNUM(A90,2)</f>
        <v>#NUM!</v>
      </c>
      <c r="F90" s="9" t="e">
        <f>MOD(D90,5)</f>
        <v>#NUM!</v>
      </c>
      <c r="H90" s="9">
        <v>7</v>
      </c>
      <c r="I90" s="32">
        <v>19</v>
      </c>
      <c r="L90" s="32">
        <v>11</v>
      </c>
      <c r="M90" s="32">
        <v>11.5</v>
      </c>
      <c r="N90" s="32">
        <v>16</v>
      </c>
      <c r="O90" s="32">
        <v>16.5</v>
      </c>
      <c r="P90" s="32">
        <f>(I90-H90)+(K90-J90)-(M90-L90)-(O90-N90)</f>
        <v>11</v>
      </c>
      <c r="W90" s="9" t="e">
        <f>IF(MONTH(B90)=P85,IF(C90&lt;6,"ANO",""),"")</f>
        <v>#NUM!</v>
      </c>
    </row>
    <row r="91" spans="1:23" x14ac:dyDescent="0.2">
      <c r="A91" s="9" t="e">
        <f>A90+1</f>
        <v>#NUM!</v>
      </c>
      <c r="B91" s="9" t="e">
        <f t="shared" ref="B91:B122" si="16">A91</f>
        <v>#NUM!</v>
      </c>
      <c r="C91" s="9" t="e">
        <f>WEEKDAY(B91,2)</f>
        <v>#NUM!</v>
      </c>
      <c r="D91" s="9" t="e">
        <f t="shared" si="15"/>
        <v>#NUM!</v>
      </c>
      <c r="F91" s="9" t="e">
        <f t="shared" ref="F91:F120" si="17">MOD(D91,5)</f>
        <v>#NUM!</v>
      </c>
      <c r="H91" s="9">
        <v>7</v>
      </c>
      <c r="I91" s="32">
        <v>19</v>
      </c>
      <c r="L91" s="32">
        <v>11</v>
      </c>
      <c r="M91" s="32">
        <v>11.5</v>
      </c>
      <c r="N91" s="32">
        <v>16</v>
      </c>
      <c r="O91" s="32">
        <v>16.5</v>
      </c>
      <c r="P91" s="32">
        <f t="shared" ref="P91" si="18">(I91-H91)+(K91-J91)-(M91-L91)-(O91-N91)</f>
        <v>11</v>
      </c>
      <c r="W91" s="9" t="e">
        <f>IF(MONTH(B91)=P85,IF(C91&lt;6,"ANO",""),"")</f>
        <v>#NUM!</v>
      </c>
    </row>
    <row r="92" spans="1:23" x14ac:dyDescent="0.2">
      <c r="A92" s="9" t="e">
        <f>A91+1</f>
        <v>#NUM!</v>
      </c>
      <c r="B92" s="9" t="e">
        <f t="shared" si="16"/>
        <v>#NUM!</v>
      </c>
      <c r="C92" s="9" t="e">
        <f>WEEKDAY(B92,2)</f>
        <v>#NUM!</v>
      </c>
      <c r="D92" s="9" t="e">
        <f t="shared" si="15"/>
        <v>#NUM!</v>
      </c>
      <c r="F92" s="9" t="e">
        <f t="shared" si="17"/>
        <v>#NUM!</v>
      </c>
      <c r="W92" s="9" t="e">
        <f>IF(MONTH(B92)=P85,IF(C92&lt;6,"ANO",""),"")</f>
        <v>#NUM!</v>
      </c>
    </row>
    <row r="93" spans="1:23" x14ac:dyDescent="0.2">
      <c r="A93" s="9" t="e">
        <f>A92+1</f>
        <v>#NUM!</v>
      </c>
      <c r="B93" s="9" t="e">
        <f t="shared" si="16"/>
        <v>#NUM!</v>
      </c>
      <c r="C93" s="9" t="e">
        <f t="shared" ref="C93:C122" si="19">WEEKDAY(B93,2)</f>
        <v>#NUM!</v>
      </c>
      <c r="D93" s="9" t="e">
        <f t="shared" si="15"/>
        <v>#NUM!</v>
      </c>
      <c r="F93" s="9" t="e">
        <f t="shared" si="17"/>
        <v>#NUM!</v>
      </c>
      <c r="W93" s="9" t="e">
        <f>IF(MONTH(B93)=P85,IF(C93&lt;6,"ANO",""),"")</f>
        <v>#NUM!</v>
      </c>
    </row>
    <row r="94" spans="1:23" x14ac:dyDescent="0.2">
      <c r="A94" s="9" t="e">
        <f t="shared" ref="A94:A122" si="20">A93+1</f>
        <v>#NUM!</v>
      </c>
      <c r="B94" s="9" t="e">
        <f t="shared" si="16"/>
        <v>#NUM!</v>
      </c>
      <c r="C94" s="9" t="e">
        <f t="shared" si="19"/>
        <v>#NUM!</v>
      </c>
      <c r="D94" s="9" t="e">
        <f t="shared" si="15"/>
        <v>#NUM!</v>
      </c>
      <c r="F94" s="9" t="e">
        <f t="shared" si="17"/>
        <v>#NUM!</v>
      </c>
      <c r="W94" s="9" t="e">
        <f>IF(MONTH(B94)=P85,IF(C94&lt;6,"ANO",""),"")</f>
        <v>#NUM!</v>
      </c>
    </row>
    <row r="95" spans="1:23" x14ac:dyDescent="0.2">
      <c r="A95" s="9" t="e">
        <f t="shared" si="20"/>
        <v>#NUM!</v>
      </c>
      <c r="B95" s="9" t="e">
        <f t="shared" si="16"/>
        <v>#NUM!</v>
      </c>
      <c r="C95" s="9" t="e">
        <f t="shared" si="19"/>
        <v>#NUM!</v>
      </c>
      <c r="D95" s="9" t="e">
        <f t="shared" si="15"/>
        <v>#NUM!</v>
      </c>
      <c r="F95" s="9" t="e">
        <f t="shared" si="17"/>
        <v>#NUM!</v>
      </c>
      <c r="J95" s="9">
        <v>19</v>
      </c>
      <c r="K95" s="32">
        <v>24</v>
      </c>
      <c r="N95" s="32">
        <v>23</v>
      </c>
      <c r="O95" s="32">
        <v>23.5</v>
      </c>
      <c r="P95" s="32">
        <f t="shared" ref="P95:P97" si="21">(I95-H95)+(K95-J95)-(M95-L95)-(O95-N95)</f>
        <v>4.5</v>
      </c>
      <c r="Q95" s="32">
        <v>1.5</v>
      </c>
      <c r="W95" s="9" t="e">
        <f>IF(MONTH(B95)=P85,IF(C95&lt;6,"ANO",""),"")</f>
        <v>#NUM!</v>
      </c>
    </row>
    <row r="96" spans="1:23" x14ac:dyDescent="0.2">
      <c r="A96" s="9" t="e">
        <f t="shared" si="20"/>
        <v>#NUM!</v>
      </c>
      <c r="B96" s="9" t="e">
        <f t="shared" si="16"/>
        <v>#NUM!</v>
      </c>
      <c r="C96" s="9" t="e">
        <f t="shared" si="19"/>
        <v>#NUM!</v>
      </c>
      <c r="D96" s="9" t="e">
        <f t="shared" si="15"/>
        <v>#NUM!</v>
      </c>
      <c r="F96" s="9" t="e">
        <f t="shared" si="17"/>
        <v>#NUM!</v>
      </c>
      <c r="H96" s="9">
        <v>0</v>
      </c>
      <c r="I96" s="32">
        <v>7</v>
      </c>
      <c r="J96" s="9">
        <v>19</v>
      </c>
      <c r="K96" s="32">
        <v>24</v>
      </c>
      <c r="L96" s="32">
        <v>4</v>
      </c>
      <c r="M96" s="32">
        <v>4.5</v>
      </c>
      <c r="N96" s="32">
        <v>23</v>
      </c>
      <c r="O96" s="32">
        <v>23.5</v>
      </c>
      <c r="P96" s="32">
        <f t="shared" si="21"/>
        <v>11</v>
      </c>
      <c r="Q96" s="32">
        <v>7</v>
      </c>
      <c r="W96" s="9" t="e">
        <f>IF(MONTH(B96)=P85,IF(C96&lt;6,"ANO",""),"")</f>
        <v>#NUM!</v>
      </c>
    </row>
    <row r="97" spans="1:23" x14ac:dyDescent="0.2">
      <c r="A97" s="9" t="e">
        <f t="shared" si="20"/>
        <v>#NUM!</v>
      </c>
      <c r="B97" s="9" t="e">
        <f t="shared" si="16"/>
        <v>#NUM!</v>
      </c>
      <c r="C97" s="9" t="e">
        <f t="shared" si="19"/>
        <v>#NUM!</v>
      </c>
      <c r="D97" s="9" t="e">
        <f t="shared" si="15"/>
        <v>#NUM!</v>
      </c>
      <c r="F97" s="9" t="e">
        <f t="shared" si="17"/>
        <v>#NUM!</v>
      </c>
      <c r="H97" s="9">
        <v>0</v>
      </c>
      <c r="I97" s="32">
        <v>7</v>
      </c>
      <c r="L97" s="32">
        <v>4</v>
      </c>
      <c r="M97" s="32">
        <v>4.5</v>
      </c>
      <c r="P97" s="32">
        <f t="shared" si="21"/>
        <v>6.5</v>
      </c>
      <c r="Q97" s="32">
        <v>5.5</v>
      </c>
      <c r="W97" s="9" t="e">
        <f>IF(MONTH(B97)=P85,IF(C97&lt;6,"ANO",""),"")</f>
        <v>#NUM!</v>
      </c>
    </row>
    <row r="98" spans="1:23" x14ac:dyDescent="0.2">
      <c r="A98" s="9" t="e">
        <f t="shared" si="20"/>
        <v>#NUM!</v>
      </c>
      <c r="B98" s="9" t="e">
        <f t="shared" si="16"/>
        <v>#NUM!</v>
      </c>
      <c r="C98" s="9" t="e">
        <f t="shared" si="19"/>
        <v>#NUM!</v>
      </c>
      <c r="D98" s="9" t="e">
        <f t="shared" si="15"/>
        <v>#NUM!</v>
      </c>
      <c r="F98" s="9" t="e">
        <f t="shared" si="17"/>
        <v>#NUM!</v>
      </c>
      <c r="W98" s="9" t="e">
        <f>IF(MONTH(B98)=P85,IF(C98&lt;6,"ANO",""),"")</f>
        <v>#NUM!</v>
      </c>
    </row>
    <row r="99" spans="1:23" x14ac:dyDescent="0.2">
      <c r="A99" s="9" t="e">
        <f t="shared" si="20"/>
        <v>#NUM!</v>
      </c>
      <c r="B99" s="9" t="e">
        <f t="shared" si="16"/>
        <v>#NUM!</v>
      </c>
      <c r="C99" s="9" t="e">
        <f t="shared" si="19"/>
        <v>#NUM!</v>
      </c>
      <c r="D99" s="9" t="e">
        <f t="shared" si="15"/>
        <v>#NUM!</v>
      </c>
      <c r="F99" s="9" t="e">
        <f t="shared" si="17"/>
        <v>#NUM!</v>
      </c>
      <c r="H99" s="9">
        <v>7</v>
      </c>
      <c r="I99" s="32">
        <v>19</v>
      </c>
      <c r="L99" s="32">
        <v>11</v>
      </c>
      <c r="M99" s="32">
        <v>11.5</v>
      </c>
      <c r="N99" s="32">
        <v>16</v>
      </c>
      <c r="O99" s="32">
        <v>16.5</v>
      </c>
      <c r="P99" s="32">
        <f t="shared" ref="P99:P100" si="22">(I99-H99)+(K99-J99)-(M99-L99)-(O99-N99)</f>
        <v>11</v>
      </c>
      <c r="W99" s="9" t="e">
        <f>IF(MONTH(B99)=P85,IF(C99&lt;6,"ANO",""),"")</f>
        <v>#NUM!</v>
      </c>
    </row>
    <row r="100" spans="1:23" x14ac:dyDescent="0.2">
      <c r="A100" s="9" t="e">
        <f t="shared" si="20"/>
        <v>#NUM!</v>
      </c>
      <c r="B100" s="9" t="e">
        <f t="shared" si="16"/>
        <v>#NUM!</v>
      </c>
      <c r="C100" s="9" t="e">
        <f t="shared" si="19"/>
        <v>#NUM!</v>
      </c>
      <c r="D100" s="9" t="e">
        <f t="shared" si="15"/>
        <v>#NUM!</v>
      </c>
      <c r="F100" s="9" t="e">
        <f t="shared" si="17"/>
        <v>#NUM!</v>
      </c>
      <c r="H100" s="9">
        <v>7</v>
      </c>
      <c r="I100" s="32">
        <v>19</v>
      </c>
      <c r="L100" s="32">
        <v>11</v>
      </c>
      <c r="M100" s="32">
        <v>11.5</v>
      </c>
      <c r="N100" s="32">
        <v>16</v>
      </c>
      <c r="O100" s="32">
        <v>16.5</v>
      </c>
      <c r="P100" s="32">
        <f t="shared" si="22"/>
        <v>11</v>
      </c>
      <c r="R100" s="32">
        <v>11</v>
      </c>
      <c r="W100" s="9" t="e">
        <f>IF(MONTH(B100)=P85,IF(C100&lt;6,"ANO",""),"")</f>
        <v>#NUM!</v>
      </c>
    </row>
    <row r="101" spans="1:23" x14ac:dyDescent="0.2">
      <c r="A101" s="9" t="e">
        <f t="shared" si="20"/>
        <v>#NUM!</v>
      </c>
      <c r="B101" s="9" t="e">
        <f t="shared" si="16"/>
        <v>#NUM!</v>
      </c>
      <c r="C101" s="9" t="e">
        <f t="shared" si="19"/>
        <v>#NUM!</v>
      </c>
      <c r="D101" s="9" t="e">
        <f t="shared" si="15"/>
        <v>#NUM!</v>
      </c>
      <c r="F101" s="9" t="e">
        <f t="shared" si="17"/>
        <v>#NUM!</v>
      </c>
      <c r="H101" s="9">
        <v>7</v>
      </c>
      <c r="I101" s="32">
        <v>19</v>
      </c>
      <c r="L101" s="32">
        <v>11</v>
      </c>
      <c r="M101" s="32">
        <v>11.5</v>
      </c>
      <c r="N101" s="32">
        <v>16</v>
      </c>
      <c r="O101" s="32">
        <v>16.5</v>
      </c>
      <c r="P101" s="32">
        <f>(I101-H101)+(K101-J101)-(M101-L101)-(O101-N101)</f>
        <v>11</v>
      </c>
      <c r="R101" s="32">
        <v>11</v>
      </c>
      <c r="W101" s="9" t="e">
        <f>IF(MONTH(B101)=P85,IF(C101&lt;6,"ANO",""),"")</f>
        <v>#NUM!</v>
      </c>
    </row>
    <row r="102" spans="1:23" x14ac:dyDescent="0.2">
      <c r="A102" s="9" t="e">
        <f t="shared" si="20"/>
        <v>#NUM!</v>
      </c>
      <c r="B102" s="9" t="e">
        <f t="shared" si="16"/>
        <v>#NUM!</v>
      </c>
      <c r="C102" s="9" t="e">
        <f t="shared" si="19"/>
        <v>#NUM!</v>
      </c>
      <c r="D102" s="9" t="e">
        <f t="shared" si="15"/>
        <v>#NUM!</v>
      </c>
      <c r="F102" s="9" t="e">
        <f t="shared" si="17"/>
        <v>#NUM!</v>
      </c>
      <c r="W102" s="9" t="e">
        <f>IF(MONTH(B102)=P85,IF(C102&lt;6,"ANO",""),"")</f>
        <v>#NUM!</v>
      </c>
    </row>
    <row r="103" spans="1:23" x14ac:dyDescent="0.2">
      <c r="A103" s="9" t="e">
        <f t="shared" si="20"/>
        <v>#NUM!</v>
      </c>
      <c r="B103" s="9" t="e">
        <f t="shared" si="16"/>
        <v>#NUM!</v>
      </c>
      <c r="C103" s="9" t="e">
        <f t="shared" si="19"/>
        <v>#NUM!</v>
      </c>
      <c r="D103" s="9" t="e">
        <f t="shared" si="15"/>
        <v>#NUM!</v>
      </c>
      <c r="F103" s="9" t="e">
        <f t="shared" si="17"/>
        <v>#NUM!</v>
      </c>
      <c r="W103" s="9" t="e">
        <f>IF(MONTH(B103)=P85,IF(C103&lt;6,"ANO",""),"")</f>
        <v>#NUM!</v>
      </c>
    </row>
    <row r="104" spans="1:23" x14ac:dyDescent="0.2">
      <c r="A104" s="9" t="e">
        <f t="shared" si="20"/>
        <v>#NUM!</v>
      </c>
      <c r="B104" s="9" t="e">
        <f t="shared" si="16"/>
        <v>#NUM!</v>
      </c>
      <c r="C104" s="9" t="e">
        <f t="shared" si="19"/>
        <v>#NUM!</v>
      </c>
      <c r="D104" s="9" t="e">
        <f t="shared" si="15"/>
        <v>#NUM!</v>
      </c>
      <c r="F104" s="9" t="e">
        <f t="shared" si="17"/>
        <v>#NUM!</v>
      </c>
      <c r="J104" s="9">
        <v>19</v>
      </c>
      <c r="K104" s="32">
        <v>24</v>
      </c>
      <c r="N104" s="32">
        <v>23</v>
      </c>
      <c r="O104" s="32">
        <v>23.5</v>
      </c>
      <c r="P104" s="32">
        <f t="shared" ref="P104:P106" si="23">(I104-H104)+(K104-J104)-(M104-L104)-(O104-N104)</f>
        <v>4.5</v>
      </c>
      <c r="Q104" s="32">
        <v>1.5</v>
      </c>
      <c r="W104" s="9" t="e">
        <f>IF(MONTH(B104)=P85,IF(C104&lt;6,"ANO",""),"")</f>
        <v>#NUM!</v>
      </c>
    </row>
    <row r="105" spans="1:23" x14ac:dyDescent="0.2">
      <c r="A105" s="9" t="e">
        <f t="shared" si="20"/>
        <v>#NUM!</v>
      </c>
      <c r="B105" s="9" t="e">
        <f t="shared" si="16"/>
        <v>#NUM!</v>
      </c>
      <c r="C105" s="9" t="e">
        <f t="shared" si="19"/>
        <v>#NUM!</v>
      </c>
      <c r="D105" s="9" t="e">
        <f t="shared" si="15"/>
        <v>#NUM!</v>
      </c>
      <c r="F105" s="9" t="e">
        <f t="shared" si="17"/>
        <v>#NUM!</v>
      </c>
      <c r="H105" s="9">
        <v>0</v>
      </c>
      <c r="I105" s="32">
        <v>7</v>
      </c>
      <c r="J105" s="9">
        <v>19</v>
      </c>
      <c r="K105" s="32">
        <v>24</v>
      </c>
      <c r="L105" s="32">
        <v>4</v>
      </c>
      <c r="M105" s="32">
        <v>4.5</v>
      </c>
      <c r="N105" s="32">
        <v>23</v>
      </c>
      <c r="O105" s="32">
        <v>23.5</v>
      </c>
      <c r="P105" s="32">
        <f t="shared" si="23"/>
        <v>11</v>
      </c>
      <c r="Q105" s="32">
        <v>7</v>
      </c>
      <c r="W105" s="9" t="e">
        <f>IF(MONTH(B105)=P85,IF(C105&lt;6,"ANO",""),"")</f>
        <v>#NUM!</v>
      </c>
    </row>
    <row r="106" spans="1:23" x14ac:dyDescent="0.2">
      <c r="A106" s="9" t="e">
        <f t="shared" si="20"/>
        <v>#NUM!</v>
      </c>
      <c r="B106" s="9" t="e">
        <f t="shared" si="16"/>
        <v>#NUM!</v>
      </c>
      <c r="C106" s="9" t="e">
        <f t="shared" si="19"/>
        <v>#NUM!</v>
      </c>
      <c r="D106" s="9" t="e">
        <f t="shared" si="15"/>
        <v>#NUM!</v>
      </c>
      <c r="F106" s="9" t="e">
        <f t="shared" si="17"/>
        <v>#NUM!</v>
      </c>
      <c r="H106" s="9">
        <v>0</v>
      </c>
      <c r="I106" s="32">
        <v>7</v>
      </c>
      <c r="L106" s="32">
        <v>4</v>
      </c>
      <c r="M106" s="32">
        <v>4.5</v>
      </c>
      <c r="P106" s="32">
        <f t="shared" si="23"/>
        <v>6.5</v>
      </c>
      <c r="Q106" s="32">
        <v>5.5</v>
      </c>
      <c r="W106" s="9" t="e">
        <f>IF(MONTH(B106)=P85,IF(C106&lt;6,"ANO",""),"")</f>
        <v>#NUM!</v>
      </c>
    </row>
    <row r="107" spans="1:23" x14ac:dyDescent="0.2">
      <c r="A107" s="9" t="e">
        <f t="shared" si="20"/>
        <v>#NUM!</v>
      </c>
      <c r="B107" s="9" t="e">
        <f t="shared" si="16"/>
        <v>#NUM!</v>
      </c>
      <c r="C107" s="9" t="e">
        <f t="shared" si="19"/>
        <v>#NUM!</v>
      </c>
      <c r="D107" s="9" t="e">
        <f t="shared" si="15"/>
        <v>#NUM!</v>
      </c>
      <c r="F107" s="9" t="e">
        <f t="shared" si="17"/>
        <v>#NUM!</v>
      </c>
      <c r="W107" s="9" t="e">
        <f>IF(MONTH(B107)=P85,IF(C107&lt;6,"ANO",""),"")</f>
        <v>#NUM!</v>
      </c>
    </row>
    <row r="108" spans="1:23" x14ac:dyDescent="0.2">
      <c r="A108" s="9" t="e">
        <f t="shared" si="20"/>
        <v>#NUM!</v>
      </c>
      <c r="B108" s="9" t="e">
        <f t="shared" si="16"/>
        <v>#NUM!</v>
      </c>
      <c r="C108" s="9" t="e">
        <f t="shared" si="19"/>
        <v>#NUM!</v>
      </c>
      <c r="D108" s="9" t="e">
        <f t="shared" si="15"/>
        <v>#NUM!</v>
      </c>
      <c r="F108" s="9" t="e">
        <f t="shared" si="17"/>
        <v>#NUM!</v>
      </c>
      <c r="W108" s="9" t="e">
        <f>IF(MONTH(B108)=P85,IF(C108&lt;6,"ANO",""),"")</f>
        <v>#NUM!</v>
      </c>
    </row>
    <row r="109" spans="1:23" x14ac:dyDescent="0.2">
      <c r="A109" s="9" t="e">
        <f t="shared" si="20"/>
        <v>#NUM!</v>
      </c>
      <c r="B109" s="9" t="e">
        <f t="shared" si="16"/>
        <v>#NUM!</v>
      </c>
      <c r="C109" s="9" t="e">
        <f t="shared" si="19"/>
        <v>#NUM!</v>
      </c>
      <c r="D109" s="9" t="e">
        <f t="shared" si="15"/>
        <v>#NUM!</v>
      </c>
      <c r="F109" s="9" t="e">
        <f t="shared" si="17"/>
        <v>#NUM!</v>
      </c>
      <c r="H109" s="9">
        <v>7</v>
      </c>
      <c r="I109" s="32">
        <v>19</v>
      </c>
      <c r="L109" s="32">
        <v>11</v>
      </c>
      <c r="M109" s="32">
        <v>11.5</v>
      </c>
      <c r="N109" s="32">
        <v>16</v>
      </c>
      <c r="O109" s="32">
        <v>16.5</v>
      </c>
      <c r="P109" s="32">
        <f>(I109-H109)+(K109-J109)-(M109-L109)-(O109-N109)</f>
        <v>11</v>
      </c>
      <c r="W109" s="9" t="e">
        <f>IF(MONTH(B109)=P85,IF(C109&lt;6,"ANO",""),"")</f>
        <v>#NUM!</v>
      </c>
    </row>
    <row r="110" spans="1:23" x14ac:dyDescent="0.2">
      <c r="A110" s="9" t="e">
        <f t="shared" si="20"/>
        <v>#NUM!</v>
      </c>
      <c r="B110" s="9" t="e">
        <f t="shared" si="16"/>
        <v>#NUM!</v>
      </c>
      <c r="C110" s="9" t="e">
        <f t="shared" si="19"/>
        <v>#NUM!</v>
      </c>
      <c r="D110" s="9" t="e">
        <f t="shared" si="15"/>
        <v>#NUM!</v>
      </c>
      <c r="F110" s="9" t="e">
        <f t="shared" si="17"/>
        <v>#NUM!</v>
      </c>
      <c r="H110" s="9">
        <v>7</v>
      </c>
      <c r="I110" s="32">
        <v>19</v>
      </c>
      <c r="L110" s="32">
        <v>11</v>
      </c>
      <c r="M110" s="32">
        <v>11.5</v>
      </c>
      <c r="N110" s="32">
        <v>16</v>
      </c>
      <c r="O110" s="32">
        <v>16.5</v>
      </c>
      <c r="P110" s="32">
        <f>(I110-H110)+(K110-J110)-(M110-L110)-(O110-N110)</f>
        <v>11</v>
      </c>
      <c r="W110" s="9" t="e">
        <f>IF(MONTH(B110)=P85,IF(C110&lt;6,"ANO",""),"")</f>
        <v>#NUM!</v>
      </c>
    </row>
    <row r="111" spans="1:23" x14ac:dyDescent="0.2">
      <c r="A111" s="9" t="e">
        <f t="shared" si="20"/>
        <v>#NUM!</v>
      </c>
      <c r="B111" s="9" t="e">
        <f t="shared" si="16"/>
        <v>#NUM!</v>
      </c>
      <c r="C111" s="9" t="e">
        <f t="shared" si="19"/>
        <v>#NUM!</v>
      </c>
      <c r="D111" s="9" t="e">
        <f t="shared" si="15"/>
        <v>#NUM!</v>
      </c>
      <c r="F111" s="9" t="e">
        <f t="shared" si="17"/>
        <v>#NUM!</v>
      </c>
      <c r="W111" s="9" t="e">
        <f>IF(MONTH(B111)=P85,IF(C111&lt;6,"ANO",""),"")</f>
        <v>#NUM!</v>
      </c>
    </row>
    <row r="112" spans="1:23" x14ac:dyDescent="0.2">
      <c r="A112" s="9" t="e">
        <f t="shared" si="20"/>
        <v>#NUM!</v>
      </c>
      <c r="B112" s="9" t="e">
        <f t="shared" si="16"/>
        <v>#NUM!</v>
      </c>
      <c r="C112" s="9" t="e">
        <f t="shared" si="19"/>
        <v>#NUM!</v>
      </c>
      <c r="D112" s="9" t="e">
        <f t="shared" si="15"/>
        <v>#NUM!</v>
      </c>
      <c r="F112" s="9" t="e">
        <f t="shared" si="17"/>
        <v>#NUM!</v>
      </c>
      <c r="W112" s="9" t="e">
        <f>IF(MONTH(B112)=P85,IF(C112&lt;6,"ANO",""),"")</f>
        <v>#NUM!</v>
      </c>
    </row>
    <row r="113" spans="1:24" x14ac:dyDescent="0.2">
      <c r="A113" s="9" t="e">
        <f t="shared" si="20"/>
        <v>#NUM!</v>
      </c>
      <c r="B113" s="9" t="e">
        <f t="shared" si="16"/>
        <v>#NUM!</v>
      </c>
      <c r="C113" s="9" t="e">
        <f t="shared" si="19"/>
        <v>#NUM!</v>
      </c>
      <c r="D113" s="9" t="e">
        <f t="shared" si="15"/>
        <v>#NUM!</v>
      </c>
      <c r="F113" s="9" t="e">
        <f t="shared" si="17"/>
        <v>#NUM!</v>
      </c>
      <c r="J113" s="9">
        <v>19</v>
      </c>
      <c r="K113" s="32">
        <v>24</v>
      </c>
      <c r="N113" s="32">
        <v>23</v>
      </c>
      <c r="O113" s="32">
        <v>23.5</v>
      </c>
      <c r="P113" s="32">
        <f>(I113-H113)+(K113-J113)-(M113-L113)-(O113-N113)</f>
        <v>4.5</v>
      </c>
      <c r="Q113" s="32">
        <v>1.5</v>
      </c>
      <c r="W113" s="9" t="e">
        <f>IF(MONTH(B113)=P85,IF(C113&lt;6,"ANO",""),"")</f>
        <v>#NUM!</v>
      </c>
    </row>
    <row r="114" spans="1:24" x14ac:dyDescent="0.2">
      <c r="A114" s="9" t="e">
        <f t="shared" si="20"/>
        <v>#NUM!</v>
      </c>
      <c r="B114" s="9" t="e">
        <f t="shared" si="16"/>
        <v>#NUM!</v>
      </c>
      <c r="C114" s="9" t="e">
        <f t="shared" si="19"/>
        <v>#NUM!</v>
      </c>
      <c r="D114" s="9" t="e">
        <f t="shared" si="15"/>
        <v>#NUM!</v>
      </c>
      <c r="F114" s="9" t="e">
        <f t="shared" si="17"/>
        <v>#NUM!</v>
      </c>
      <c r="H114" s="9">
        <v>0</v>
      </c>
      <c r="I114" s="32">
        <v>7</v>
      </c>
      <c r="J114" s="9">
        <v>19</v>
      </c>
      <c r="K114" s="32">
        <v>24</v>
      </c>
      <c r="L114" s="32">
        <v>4</v>
      </c>
      <c r="M114" s="32">
        <v>4.5</v>
      </c>
      <c r="N114" s="32">
        <v>23</v>
      </c>
      <c r="O114" s="32">
        <v>23.5</v>
      </c>
      <c r="P114" s="32">
        <f>(I114-H114)+(K114-J114)-(M114-L114)-(O114-N114)</f>
        <v>11</v>
      </c>
      <c r="Q114" s="32">
        <v>7</v>
      </c>
      <c r="R114" s="32">
        <v>11</v>
      </c>
      <c r="W114" s="9" t="e">
        <f>IF(MONTH(B114)=P85,IF(C114&lt;6,"ANO",""),"")</f>
        <v>#NUM!</v>
      </c>
    </row>
    <row r="115" spans="1:24" x14ac:dyDescent="0.2">
      <c r="A115" s="9" t="e">
        <f t="shared" si="20"/>
        <v>#NUM!</v>
      </c>
      <c r="B115" s="9" t="e">
        <f t="shared" si="16"/>
        <v>#NUM!</v>
      </c>
      <c r="C115" s="9" t="e">
        <f t="shared" si="19"/>
        <v>#NUM!</v>
      </c>
      <c r="D115" s="9" t="e">
        <f t="shared" si="15"/>
        <v>#NUM!</v>
      </c>
      <c r="F115" s="9" t="e">
        <f t="shared" si="17"/>
        <v>#NUM!</v>
      </c>
      <c r="H115" s="9">
        <v>0</v>
      </c>
      <c r="I115" s="32">
        <v>7</v>
      </c>
      <c r="J115" s="9">
        <v>19</v>
      </c>
      <c r="K115" s="32">
        <v>24</v>
      </c>
      <c r="L115" s="32">
        <v>4</v>
      </c>
      <c r="M115" s="32">
        <v>4.5</v>
      </c>
      <c r="N115" s="32">
        <v>23</v>
      </c>
      <c r="O115" s="32">
        <v>23.5</v>
      </c>
      <c r="P115" s="32">
        <f>(I115-H115)+(K115-J115)-(M115-L115)-(O115-N115)</f>
        <v>11</v>
      </c>
      <c r="Q115" s="32">
        <v>1.5</v>
      </c>
      <c r="R115" s="32">
        <v>11</v>
      </c>
      <c r="W115" s="9" t="e">
        <f>IF(MONTH(B115)=P85,IF(C115&lt;6,"ANO",""),"")</f>
        <v>#NUM!</v>
      </c>
    </row>
    <row r="116" spans="1:24" x14ac:dyDescent="0.2">
      <c r="A116" s="9" t="e">
        <f t="shared" si="20"/>
        <v>#NUM!</v>
      </c>
      <c r="B116" s="9" t="e">
        <f t="shared" si="16"/>
        <v>#NUM!</v>
      </c>
      <c r="C116" s="9" t="e">
        <f t="shared" si="19"/>
        <v>#NUM!</v>
      </c>
      <c r="D116" s="9" t="e">
        <f t="shared" si="15"/>
        <v>#NUM!</v>
      </c>
      <c r="F116" s="9" t="e">
        <f t="shared" si="17"/>
        <v>#NUM!</v>
      </c>
      <c r="H116" s="9">
        <v>0</v>
      </c>
      <c r="I116" s="32">
        <v>7</v>
      </c>
      <c r="L116" s="32">
        <v>4</v>
      </c>
      <c r="M116" s="32">
        <v>4.5</v>
      </c>
      <c r="P116" s="32">
        <f>(I116-H116)+(K116-J116)-(M116-L116)-(O116-N116)</f>
        <v>6.5</v>
      </c>
      <c r="Q116" s="32">
        <v>5.5</v>
      </c>
      <c r="W116" s="9" t="e">
        <f>IF(MONTH(B116)=P85,IF(C116&lt;6,"ANO",""),"")</f>
        <v>#NUM!</v>
      </c>
    </row>
    <row r="117" spans="1:24" x14ac:dyDescent="0.2">
      <c r="A117" s="9" t="e">
        <f t="shared" si="20"/>
        <v>#NUM!</v>
      </c>
      <c r="B117" s="9" t="e">
        <f t="shared" si="16"/>
        <v>#NUM!</v>
      </c>
      <c r="C117" s="9" t="e">
        <f t="shared" si="19"/>
        <v>#NUM!</v>
      </c>
      <c r="D117" s="9" t="e">
        <f t="shared" si="15"/>
        <v>#NUM!</v>
      </c>
      <c r="F117" s="9" t="e">
        <f t="shared" si="17"/>
        <v>#NUM!</v>
      </c>
      <c r="W117" s="9" t="e">
        <f>IF(MONTH(B117)=P85,IF(C117&lt;6,"ANO",""),"")</f>
        <v>#NUM!</v>
      </c>
    </row>
    <row r="118" spans="1:24" x14ac:dyDescent="0.2">
      <c r="A118" s="9" t="e">
        <f t="shared" si="20"/>
        <v>#NUM!</v>
      </c>
      <c r="B118" s="9" t="e">
        <f t="shared" si="16"/>
        <v>#NUM!</v>
      </c>
      <c r="C118" s="9" t="e">
        <f t="shared" si="19"/>
        <v>#NUM!</v>
      </c>
      <c r="D118" s="9" t="e">
        <f t="shared" si="15"/>
        <v>#NUM!</v>
      </c>
      <c r="F118" s="9" t="e">
        <f t="shared" si="17"/>
        <v>#NUM!</v>
      </c>
      <c r="H118" s="9">
        <v>7</v>
      </c>
      <c r="I118" s="32">
        <v>19</v>
      </c>
      <c r="L118" s="32">
        <v>11</v>
      </c>
      <c r="M118" s="32">
        <v>11.5</v>
      </c>
      <c r="N118" s="32">
        <v>16</v>
      </c>
      <c r="O118" s="32">
        <v>16.5</v>
      </c>
      <c r="P118" s="32">
        <f>(I118-H118)+(K118-J118)-(M118-L118)-(O118-N118)</f>
        <v>11</v>
      </c>
      <c r="W118" s="9" t="e">
        <f>IF(MONTH(B118)=P85,IF(C118&lt;6,"ANO",""),"")</f>
        <v>#NUM!</v>
      </c>
    </row>
    <row r="119" spans="1:24" x14ac:dyDescent="0.2">
      <c r="A119" s="9" t="e">
        <f t="shared" si="20"/>
        <v>#NUM!</v>
      </c>
      <c r="B119" s="9" t="e">
        <f t="shared" si="16"/>
        <v>#NUM!</v>
      </c>
      <c r="C119" s="9" t="e">
        <f t="shared" si="19"/>
        <v>#NUM!</v>
      </c>
      <c r="D119" s="9" t="e">
        <f t="shared" si="15"/>
        <v>#NUM!</v>
      </c>
      <c r="F119" s="9" t="e">
        <f t="shared" si="17"/>
        <v>#NUM!</v>
      </c>
      <c r="H119" s="9">
        <v>7</v>
      </c>
      <c r="I119" s="32">
        <v>19</v>
      </c>
      <c r="L119" s="32">
        <v>11</v>
      </c>
      <c r="M119" s="32">
        <v>11.5</v>
      </c>
      <c r="N119" s="32">
        <v>16</v>
      </c>
      <c r="O119" s="32">
        <v>16.5</v>
      </c>
      <c r="P119" s="32">
        <f t="shared" ref="P119" si="24">(I119-H119)+(K119-J119)-(M119-L119)-(O119-N119)</f>
        <v>11</v>
      </c>
      <c r="W119" s="9" t="e">
        <f>IF(MONTH(B119)=P85,IF(C119&lt;6,"ANO",""),"")</f>
        <v>#NUM!</v>
      </c>
    </row>
    <row r="120" spans="1:24" x14ac:dyDescent="0.2">
      <c r="A120" s="9" t="e">
        <f t="shared" si="20"/>
        <v>#NUM!</v>
      </c>
      <c r="B120" s="9" t="e">
        <f t="shared" si="16"/>
        <v>#NUM!</v>
      </c>
      <c r="C120" s="9" t="e">
        <f t="shared" si="19"/>
        <v>#NUM!</v>
      </c>
      <c r="D120" s="9" t="e">
        <f t="shared" si="15"/>
        <v>#NUM!</v>
      </c>
      <c r="F120" s="9" t="e">
        <f t="shared" si="17"/>
        <v>#NUM!</v>
      </c>
      <c r="W120" s="9" t="e">
        <f>IF(MONTH(B120)=P85,IF(C120&lt;6,"ANO",""),"")</f>
        <v>#NUM!</v>
      </c>
    </row>
    <row r="121" spans="1:24" x14ac:dyDescent="0.2">
      <c r="A121" s="9" t="e">
        <f t="shared" si="20"/>
        <v>#NUM!</v>
      </c>
      <c r="B121" s="9" t="e">
        <f t="shared" si="16"/>
        <v>#NUM!</v>
      </c>
      <c r="C121" s="9" t="e">
        <f t="shared" si="19"/>
        <v>#NUM!</v>
      </c>
      <c r="W121" s="9" t="e">
        <f>IF(MONTH(B121)=P85,IF(C121&lt;6,"ANO",""),"")</f>
        <v>#NUM!</v>
      </c>
    </row>
    <row r="122" spans="1:24" x14ac:dyDescent="0.2">
      <c r="A122" s="9" t="e">
        <f t="shared" si="20"/>
        <v>#NUM!</v>
      </c>
      <c r="B122" s="9" t="e">
        <f t="shared" si="16"/>
        <v>#NUM!</v>
      </c>
      <c r="C122" s="9" t="e">
        <f t="shared" si="19"/>
        <v>#NUM!</v>
      </c>
      <c r="W122" s="9" t="e">
        <f>IF(MONTH(B122)=P85,IF(C122&lt;6,"ANO",""),"")</f>
        <v>#NUM!</v>
      </c>
    </row>
    <row r="124" spans="1:24" x14ac:dyDescent="0.2">
      <c r="P124" s="32">
        <f>SUM(P90:P120)</f>
        <v>176</v>
      </c>
      <c r="Q124" s="32">
        <f>SUM(Q90:Q123)</f>
        <v>43.5</v>
      </c>
      <c r="R124" s="32">
        <f>SUM(R90:R123)</f>
        <v>44</v>
      </c>
      <c r="S124" s="32">
        <f>SUM(S90:S120)</f>
        <v>0</v>
      </c>
      <c r="T124" s="9">
        <f>SUM(T90:T120)</f>
        <v>0</v>
      </c>
      <c r="U124" s="9">
        <f>SUM(U90:U123)</f>
        <v>0</v>
      </c>
      <c r="V124" s="32">
        <f>SUM(V90:V123)</f>
        <v>0</v>
      </c>
      <c r="X124" s="9">
        <f>(P124+T124)-V85</f>
        <v>176</v>
      </c>
    </row>
  </sheetData>
  <mergeCells count="19">
    <mergeCell ref="W2:W3"/>
    <mergeCell ref="B3:B4"/>
    <mergeCell ref="J3:K4"/>
    <mergeCell ref="N3:O3"/>
    <mergeCell ref="P3:P4"/>
    <mergeCell ref="Q3:S3"/>
    <mergeCell ref="T3:V3"/>
    <mergeCell ref="H3:I4"/>
    <mergeCell ref="L3:M3"/>
    <mergeCell ref="B40:O40"/>
    <mergeCell ref="B42:H42"/>
    <mergeCell ref="B43:H43"/>
    <mergeCell ref="B1:H1"/>
    <mergeCell ref="I1:L1"/>
    <mergeCell ref="N1:O1"/>
    <mergeCell ref="S1:U1"/>
    <mergeCell ref="H2:K2"/>
    <mergeCell ref="L2:O2"/>
    <mergeCell ref="P2:S2"/>
  </mergeCells>
  <conditionalFormatting sqref="P40:V43 S6:V8 Q33:V38 T9:V18 S19:V30 P8:P13 P18:P19 P23:P26 R31:V32">
    <cfRule type="cellIs" dxfId="93" priority="27" operator="equal">
      <formula>0</formula>
    </cfRule>
  </conditionalFormatting>
  <conditionalFormatting sqref="P36:P38">
    <cfRule type="cellIs" dxfId="92" priority="46" operator="equal">
      <formula>0</formula>
    </cfRule>
  </conditionalFormatting>
  <conditionalFormatting sqref="B6:B38">
    <cfRule type="expression" dxfId="91" priority="41">
      <formula>C6=7</formula>
    </cfRule>
    <cfRule type="expression" dxfId="90" priority="42">
      <formula>C6=6</formula>
    </cfRule>
  </conditionalFormatting>
  <conditionalFormatting sqref="B6">
    <cfRule type="expression" dxfId="89" priority="37">
      <formula>P1=1</formula>
    </cfRule>
    <cfRule type="expression" dxfId="88" priority="39">
      <formula>P1=5</formula>
    </cfRule>
  </conditionalFormatting>
  <conditionalFormatting sqref="B13">
    <cfRule type="expression" dxfId="87" priority="38">
      <formula>P1=5</formula>
    </cfRule>
  </conditionalFormatting>
  <conditionalFormatting sqref="B10">
    <cfRule type="cellIs" dxfId="86" priority="22" operator="equal">
      <formula>44291</formula>
    </cfRule>
    <cfRule type="expression" dxfId="85" priority="36">
      <formula>P1=7</formula>
    </cfRule>
  </conditionalFormatting>
  <conditionalFormatting sqref="B11">
    <cfRule type="cellIs" dxfId="84" priority="28" operator="equal">
      <formula>42100</formula>
    </cfRule>
    <cfRule type="expression" dxfId="83" priority="35">
      <formula>P1=7</formula>
    </cfRule>
  </conditionalFormatting>
  <conditionalFormatting sqref="B33">
    <cfRule type="expression" dxfId="82" priority="33">
      <formula>P1=10</formula>
    </cfRule>
    <cfRule type="expression" dxfId="81" priority="34">
      <formula>P1=9</formula>
    </cfRule>
    <cfRule type="cellIs" dxfId="80" priority="47" operator="equal">
      <formula>42457</formula>
    </cfRule>
  </conditionalFormatting>
  <conditionalFormatting sqref="B22">
    <cfRule type="cellIs" dxfId="79" priority="26" operator="equal">
      <formula>42842</formula>
    </cfRule>
    <cfRule type="expression" dxfId="78" priority="32">
      <formula>P1=11</formula>
    </cfRule>
  </conditionalFormatting>
  <conditionalFormatting sqref="B29:B31">
    <cfRule type="expression" dxfId="77" priority="31">
      <formula>P1=12</formula>
    </cfRule>
  </conditionalFormatting>
  <conditionalFormatting sqref="B30">
    <cfRule type="expression" dxfId="76" priority="30">
      <formula>P1=12</formula>
    </cfRule>
  </conditionalFormatting>
  <conditionalFormatting sqref="B31">
    <cfRule type="expression" dxfId="75" priority="29">
      <formula>P1=12</formula>
    </cfRule>
  </conditionalFormatting>
  <conditionalFormatting sqref="B7">
    <cfRule type="cellIs" dxfId="74" priority="25" operator="equal">
      <formula>43192</formula>
    </cfRule>
  </conditionalFormatting>
  <conditionalFormatting sqref="B27">
    <cfRule type="cellIs" dxfId="73" priority="24" operator="equal">
      <formula>43577</formula>
    </cfRule>
  </conditionalFormatting>
  <conditionalFormatting sqref="B18">
    <cfRule type="cellIs" dxfId="72" priority="23" operator="equal">
      <formula>43934</formula>
    </cfRule>
  </conditionalFormatting>
  <conditionalFormatting sqref="C37:E38 C27:D36 C6:E6 C7:D13 C16:D24 E7:E36 G37:G38">
    <cfRule type="expression" dxfId="71" priority="65">
      <formula>H6=7</formula>
    </cfRule>
    <cfRule type="expression" dxfId="70" priority="66">
      <formula>H6=6</formula>
    </cfRule>
  </conditionalFormatting>
  <conditionalFormatting sqref="P34">
    <cfRule type="cellIs" dxfId="69" priority="18" operator="equal">
      <formula>0</formula>
    </cfRule>
  </conditionalFormatting>
  <conditionalFormatting sqref="P6 P27:P30">
    <cfRule type="cellIs" dxfId="68" priority="21" operator="equal">
      <formula>0</formula>
    </cfRule>
  </conditionalFormatting>
  <conditionalFormatting sqref="Q6:R6 R7 Q8:R19 R20:R22 Q23:R30">
    <cfRule type="cellIs" dxfId="67" priority="20" operator="equal">
      <formula>0</formula>
    </cfRule>
  </conditionalFormatting>
  <conditionalFormatting sqref="P33">
    <cfRule type="cellIs" dxfId="66" priority="19" operator="equal">
      <formula>0</formula>
    </cfRule>
  </conditionalFormatting>
  <conditionalFormatting sqref="Q7">
    <cfRule type="cellIs" dxfId="65" priority="16" operator="equal">
      <formula>0</formula>
    </cfRule>
  </conditionalFormatting>
  <conditionalFormatting sqref="P7">
    <cfRule type="cellIs" dxfId="64" priority="17" operator="equal">
      <formula>0</formula>
    </cfRule>
  </conditionalFormatting>
  <conditionalFormatting sqref="C14:D15">
    <cfRule type="expression" dxfId="63" priority="69">
      <formula>H25=7</formula>
    </cfRule>
    <cfRule type="expression" dxfId="62" priority="70">
      <formula>H25=6</formula>
    </cfRule>
  </conditionalFormatting>
  <conditionalFormatting sqref="C25:D26">
    <cfRule type="expression" dxfId="61" priority="71">
      <formula>#REF!=7</formula>
    </cfRule>
    <cfRule type="expression" dxfId="60" priority="72">
      <formula>#REF!=6</formula>
    </cfRule>
  </conditionalFormatting>
  <conditionalFormatting sqref="P15:P17">
    <cfRule type="cellIs" dxfId="59" priority="15" operator="equal">
      <formula>0</formula>
    </cfRule>
  </conditionalFormatting>
  <conditionalFormatting sqref="Q32">
    <cfRule type="cellIs" dxfId="58" priority="8" operator="equal">
      <formula>0</formula>
    </cfRule>
  </conditionalFormatting>
  <conditionalFormatting sqref="P20:P22">
    <cfRule type="cellIs" dxfId="57" priority="14" operator="equal">
      <formula>0</formula>
    </cfRule>
  </conditionalFormatting>
  <conditionalFormatting sqref="Q20:Q22">
    <cfRule type="cellIs" dxfId="56" priority="13" operator="equal">
      <formula>0</formula>
    </cfRule>
  </conditionalFormatting>
  <conditionalFormatting sqref="P35">
    <cfRule type="cellIs" dxfId="55" priority="12" operator="equal">
      <formula>0</formula>
    </cfRule>
  </conditionalFormatting>
  <conditionalFormatting sqref="P31">
    <cfRule type="cellIs" dxfId="54" priority="11" operator="equal">
      <formula>0</formula>
    </cfRule>
  </conditionalFormatting>
  <conditionalFormatting sqref="Q31">
    <cfRule type="cellIs" dxfId="53" priority="10" operator="equal">
      <formula>0</formula>
    </cfRule>
  </conditionalFormatting>
  <conditionalFormatting sqref="P32">
    <cfRule type="cellIs" dxfId="52" priority="9" operator="equal">
      <formula>0</formula>
    </cfRule>
  </conditionalFormatting>
  <conditionalFormatting sqref="F6:G6 F7:F38 G7:G36">
    <cfRule type="expression" dxfId="51" priority="97">
      <formula>J3=7</formula>
    </cfRule>
    <cfRule type="expression" dxfId="50" priority="98">
      <formula>J3=6</formula>
    </cfRule>
  </conditionalFormatting>
  <pageMargins left="0.25" right="0.25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Q169"/>
  <sheetViews>
    <sheetView workbookViewId="0">
      <selection activeCell="D31" sqref="D31:D32"/>
    </sheetView>
  </sheetViews>
  <sheetFormatPr defaultRowHeight="12.75" x14ac:dyDescent="0.2"/>
  <cols>
    <col min="1" max="1" width="9.28515625" customWidth="1"/>
    <col min="2" max="2" width="5.85546875" customWidth="1"/>
    <col min="3" max="3" width="11.42578125" bestFit="1" customWidth="1"/>
    <col min="4" max="4" width="12.5703125" customWidth="1"/>
  </cols>
  <sheetData>
    <row r="1" spans="1:15" x14ac:dyDescent="0.2">
      <c r="A1" s="89">
        <f>DATE(2014,1,1)</f>
        <v>41640</v>
      </c>
      <c r="B1" s="55">
        <f>WEEKNUM(A1,2)</f>
        <v>1</v>
      </c>
      <c r="C1" s="2">
        <v>7</v>
      </c>
      <c r="D1" s="3">
        <v>19</v>
      </c>
      <c r="E1" s="2"/>
      <c r="F1" s="3"/>
      <c r="G1" s="2">
        <v>11</v>
      </c>
      <c r="H1" s="3">
        <v>11.5</v>
      </c>
      <c r="I1" s="2">
        <v>16</v>
      </c>
      <c r="J1" s="4">
        <v>16.5</v>
      </c>
      <c r="K1" s="108">
        <f t="shared" ref="K1:K2" si="0">(D1-C1)+(F1-E1)-(H1-G1)-(J1-I1)</f>
        <v>11</v>
      </c>
      <c r="L1" s="2"/>
      <c r="M1" s="6"/>
      <c r="O1" s="9"/>
    </row>
    <row r="2" spans="1:15" x14ac:dyDescent="0.2">
      <c r="A2" s="89">
        <f>A1+1</f>
        <v>41641</v>
      </c>
      <c r="B2" s="55">
        <f t="shared" ref="B2:B65" si="1">WEEKNUM(A2,2)</f>
        <v>1</v>
      </c>
      <c r="C2" s="2">
        <v>7</v>
      </c>
      <c r="D2" s="3">
        <v>19</v>
      </c>
      <c r="E2" s="2"/>
      <c r="F2" s="3"/>
      <c r="G2" s="2">
        <v>11</v>
      </c>
      <c r="H2" s="3">
        <v>11.5</v>
      </c>
      <c r="I2" s="2">
        <v>16</v>
      </c>
      <c r="J2" s="4">
        <v>16.5</v>
      </c>
      <c r="K2" s="108">
        <f t="shared" si="0"/>
        <v>11</v>
      </c>
      <c r="L2" s="2"/>
      <c r="M2" s="6"/>
    </row>
    <row r="3" spans="1:15" x14ac:dyDescent="0.2">
      <c r="A3" s="90">
        <f t="shared" ref="A3:A66" si="2">A2+1</f>
        <v>41642</v>
      </c>
      <c r="B3" s="55">
        <f t="shared" si="1"/>
        <v>1</v>
      </c>
      <c r="C3" s="2"/>
      <c r="D3" s="3"/>
      <c r="E3" s="2"/>
      <c r="F3" s="3"/>
      <c r="G3" s="2"/>
      <c r="H3" s="3"/>
      <c r="I3" s="2"/>
      <c r="J3" s="4"/>
      <c r="K3" s="108"/>
      <c r="L3" s="2"/>
      <c r="M3" s="6"/>
    </row>
    <row r="4" spans="1:15" x14ac:dyDescent="0.2">
      <c r="A4" s="90">
        <f t="shared" si="2"/>
        <v>41643</v>
      </c>
      <c r="B4" s="55">
        <f t="shared" si="1"/>
        <v>1</v>
      </c>
      <c r="C4" s="2"/>
      <c r="D4" s="3"/>
      <c r="E4" s="2"/>
      <c r="F4" s="3"/>
      <c r="G4" s="2"/>
      <c r="H4" s="3"/>
      <c r="I4" s="2"/>
      <c r="J4" s="4"/>
      <c r="K4" s="108"/>
      <c r="L4" s="2"/>
      <c r="M4" s="6"/>
    </row>
    <row r="5" spans="1:15" ht="13.5" thickBot="1" x14ac:dyDescent="0.25">
      <c r="A5" s="91">
        <f t="shared" si="2"/>
        <v>41644</v>
      </c>
      <c r="B5" s="55">
        <f t="shared" si="1"/>
        <v>1</v>
      </c>
      <c r="C5" s="2"/>
      <c r="D5" s="3"/>
      <c r="E5" s="2"/>
      <c r="F5" s="3"/>
      <c r="G5" s="2"/>
      <c r="H5" s="3"/>
      <c r="I5" s="2"/>
      <c r="J5" s="4"/>
      <c r="K5" s="108"/>
      <c r="L5" s="2"/>
      <c r="M5" s="6"/>
    </row>
    <row r="6" spans="1:15" ht="13.5" thickTop="1" x14ac:dyDescent="0.2">
      <c r="A6" s="92">
        <f t="shared" si="2"/>
        <v>41645</v>
      </c>
      <c r="B6" s="55">
        <f t="shared" si="1"/>
        <v>2</v>
      </c>
      <c r="C6" s="2"/>
      <c r="D6" s="3"/>
      <c r="E6" s="2">
        <v>19</v>
      </c>
      <c r="F6" s="3">
        <v>24</v>
      </c>
      <c r="G6" s="2"/>
      <c r="H6" s="3"/>
      <c r="I6" s="2">
        <v>23</v>
      </c>
      <c r="J6" s="4">
        <v>23.5</v>
      </c>
      <c r="K6" s="108">
        <f t="shared" ref="K6:K8" si="3">(D6-C6)+(F6-E6)-(H6-G6)-(J6-I6)</f>
        <v>4.5</v>
      </c>
      <c r="L6" s="2">
        <v>1.5</v>
      </c>
      <c r="M6" s="6"/>
    </row>
    <row r="7" spans="1:15" x14ac:dyDescent="0.2">
      <c r="A7" s="93">
        <f t="shared" si="2"/>
        <v>41646</v>
      </c>
      <c r="B7" s="55">
        <f t="shared" si="1"/>
        <v>2</v>
      </c>
      <c r="C7" s="2">
        <v>0</v>
      </c>
      <c r="D7" s="3">
        <v>7</v>
      </c>
      <c r="E7" s="2">
        <v>19</v>
      </c>
      <c r="F7" s="3">
        <v>24</v>
      </c>
      <c r="G7" s="2">
        <v>4</v>
      </c>
      <c r="H7" s="3">
        <v>4.5</v>
      </c>
      <c r="I7" s="2">
        <v>23</v>
      </c>
      <c r="J7" s="4">
        <v>23.5</v>
      </c>
      <c r="K7" s="108">
        <f t="shared" si="3"/>
        <v>11</v>
      </c>
      <c r="L7" s="2">
        <v>7</v>
      </c>
      <c r="M7" s="6"/>
    </row>
    <row r="8" spans="1:15" x14ac:dyDescent="0.2">
      <c r="A8" s="93">
        <f t="shared" si="2"/>
        <v>41647</v>
      </c>
      <c r="B8" s="55">
        <f t="shared" si="1"/>
        <v>2</v>
      </c>
      <c r="C8" s="2">
        <v>0</v>
      </c>
      <c r="D8" s="3">
        <v>7</v>
      </c>
      <c r="E8" s="2"/>
      <c r="F8" s="3"/>
      <c r="G8" s="2">
        <v>4</v>
      </c>
      <c r="H8" s="3">
        <v>4.5</v>
      </c>
      <c r="I8" s="2"/>
      <c r="J8" s="4"/>
      <c r="K8" s="108">
        <f t="shared" si="3"/>
        <v>6.5</v>
      </c>
      <c r="L8" s="2">
        <v>5.5</v>
      </c>
      <c r="M8" s="6"/>
    </row>
    <row r="9" spans="1:15" x14ac:dyDescent="0.2">
      <c r="A9" s="93">
        <f t="shared" si="2"/>
        <v>41648</v>
      </c>
      <c r="B9" s="55">
        <f t="shared" si="1"/>
        <v>2</v>
      </c>
      <c r="C9" s="109"/>
      <c r="D9" s="110"/>
      <c r="E9" s="109"/>
      <c r="F9" s="111"/>
      <c r="G9" s="112"/>
      <c r="H9" s="110"/>
      <c r="I9" s="113"/>
      <c r="J9" s="111"/>
      <c r="K9" s="114"/>
      <c r="L9" s="2"/>
      <c r="M9" s="6"/>
    </row>
    <row r="10" spans="1:15" x14ac:dyDescent="0.2">
      <c r="A10" s="93">
        <f t="shared" si="2"/>
        <v>41649</v>
      </c>
      <c r="B10" s="55">
        <f t="shared" si="1"/>
        <v>2</v>
      </c>
      <c r="C10" s="2">
        <v>7</v>
      </c>
      <c r="D10" s="3">
        <v>19</v>
      </c>
      <c r="E10" s="2"/>
      <c r="F10" s="3"/>
      <c r="G10" s="2">
        <v>11</v>
      </c>
      <c r="H10" s="3">
        <v>11.5</v>
      </c>
      <c r="I10" s="2">
        <v>16</v>
      </c>
      <c r="J10" s="4">
        <v>16.5</v>
      </c>
      <c r="K10" s="108">
        <f t="shared" ref="K10:K11" si="4">(D10-C10)+(F10-E10)-(H10-G10)-(J10-I10)</f>
        <v>11</v>
      </c>
      <c r="L10" s="2"/>
      <c r="M10" s="6"/>
    </row>
    <row r="11" spans="1:15" x14ac:dyDescent="0.2">
      <c r="A11" s="93">
        <f t="shared" si="2"/>
        <v>41650</v>
      </c>
      <c r="B11" s="55">
        <f t="shared" si="1"/>
        <v>2</v>
      </c>
      <c r="C11" s="2">
        <v>7</v>
      </c>
      <c r="D11" s="3">
        <v>19</v>
      </c>
      <c r="E11" s="2"/>
      <c r="F11" s="3"/>
      <c r="G11" s="2">
        <v>11</v>
      </c>
      <c r="H11" s="3">
        <v>11.5</v>
      </c>
      <c r="I11" s="2">
        <v>16</v>
      </c>
      <c r="J11" s="4">
        <v>16.5</v>
      </c>
      <c r="K11" s="108">
        <f t="shared" si="4"/>
        <v>11</v>
      </c>
      <c r="L11" s="2"/>
      <c r="M11" s="6">
        <v>11</v>
      </c>
    </row>
    <row r="12" spans="1:15" ht="13.5" thickBot="1" x14ac:dyDescent="0.25">
      <c r="A12" s="94">
        <f t="shared" si="2"/>
        <v>41651</v>
      </c>
      <c r="B12" s="55">
        <f t="shared" si="1"/>
        <v>2</v>
      </c>
      <c r="C12" s="2">
        <v>7</v>
      </c>
      <c r="D12" s="3">
        <v>19</v>
      </c>
      <c r="E12" s="2"/>
      <c r="F12" s="3"/>
      <c r="G12" s="2">
        <v>11</v>
      </c>
      <c r="H12" s="3">
        <v>11.5</v>
      </c>
      <c r="I12" s="2">
        <v>16</v>
      </c>
      <c r="J12" s="4">
        <v>16.5</v>
      </c>
      <c r="K12" s="108">
        <f>(D12-C12)+(F12-E12)-(H12-G12)-(J12-I12)</f>
        <v>11</v>
      </c>
      <c r="L12" s="2"/>
      <c r="M12" s="6">
        <v>11</v>
      </c>
    </row>
    <row r="13" spans="1:15" ht="13.5" thickTop="1" x14ac:dyDescent="0.2">
      <c r="A13" s="95">
        <f t="shared" si="2"/>
        <v>41652</v>
      </c>
      <c r="B13" s="55">
        <f t="shared" si="1"/>
        <v>3</v>
      </c>
      <c r="C13" s="2"/>
      <c r="D13" s="3"/>
      <c r="E13" s="2"/>
      <c r="F13" s="3"/>
      <c r="G13" s="2"/>
      <c r="H13" s="3"/>
      <c r="I13" s="2"/>
      <c r="J13" s="4"/>
      <c r="K13" s="108"/>
      <c r="L13" s="2"/>
      <c r="M13" s="6"/>
    </row>
    <row r="14" spans="1:15" x14ac:dyDescent="0.2">
      <c r="A14" s="96">
        <f t="shared" si="2"/>
        <v>41653</v>
      </c>
      <c r="B14" s="55">
        <f t="shared" si="1"/>
        <v>3</v>
      </c>
      <c r="C14" s="2"/>
      <c r="D14" s="3"/>
      <c r="E14" s="2"/>
      <c r="F14" s="3"/>
      <c r="G14" s="2"/>
      <c r="H14" s="3"/>
      <c r="I14" s="2"/>
      <c r="J14" s="4"/>
      <c r="K14" s="108"/>
      <c r="L14" s="2"/>
      <c r="M14" s="6"/>
    </row>
    <row r="15" spans="1:15" x14ac:dyDescent="0.2">
      <c r="A15" s="96">
        <f t="shared" si="2"/>
        <v>41654</v>
      </c>
      <c r="B15" s="55">
        <f t="shared" si="1"/>
        <v>3</v>
      </c>
      <c r="C15" s="2"/>
      <c r="D15" s="3"/>
      <c r="E15" s="2">
        <v>19</v>
      </c>
      <c r="F15" s="3">
        <v>24</v>
      </c>
      <c r="G15" s="2"/>
      <c r="H15" s="3"/>
      <c r="I15" s="2">
        <v>23</v>
      </c>
      <c r="J15" s="4">
        <v>23.5</v>
      </c>
      <c r="K15" s="108">
        <f t="shared" ref="K15:K17" si="5">(D15-C15)+(F15-E15)-(H15-G15)-(J15-I15)</f>
        <v>4.5</v>
      </c>
      <c r="L15" s="2">
        <v>1.5</v>
      </c>
      <c r="M15" s="6"/>
    </row>
    <row r="16" spans="1:15" x14ac:dyDescent="0.2">
      <c r="A16" s="96">
        <f t="shared" si="2"/>
        <v>41655</v>
      </c>
      <c r="B16" s="55">
        <f t="shared" si="1"/>
        <v>3</v>
      </c>
      <c r="C16" s="2">
        <v>0</v>
      </c>
      <c r="D16" s="3">
        <v>7</v>
      </c>
      <c r="E16" s="2">
        <v>19</v>
      </c>
      <c r="F16" s="3">
        <v>24</v>
      </c>
      <c r="G16" s="2">
        <v>4</v>
      </c>
      <c r="H16" s="3">
        <v>4.5</v>
      </c>
      <c r="I16" s="2">
        <v>23</v>
      </c>
      <c r="J16" s="4">
        <v>23.5</v>
      </c>
      <c r="K16" s="108">
        <f t="shared" si="5"/>
        <v>11</v>
      </c>
      <c r="L16" s="2">
        <v>7</v>
      </c>
      <c r="M16" s="6"/>
    </row>
    <row r="17" spans="1:17" x14ac:dyDescent="0.2">
      <c r="A17" s="96">
        <f t="shared" si="2"/>
        <v>41656</v>
      </c>
      <c r="B17" s="55">
        <f t="shared" si="1"/>
        <v>3</v>
      </c>
      <c r="C17" s="2">
        <v>0</v>
      </c>
      <c r="D17" s="3">
        <v>7</v>
      </c>
      <c r="E17" s="2"/>
      <c r="F17" s="3"/>
      <c r="G17" s="2">
        <v>4</v>
      </c>
      <c r="H17" s="3">
        <v>4.5</v>
      </c>
      <c r="I17" s="2"/>
      <c r="J17" s="4"/>
      <c r="K17" s="108">
        <f t="shared" si="5"/>
        <v>6.5</v>
      </c>
      <c r="L17" s="2">
        <v>5.5</v>
      </c>
      <c r="M17" s="6"/>
    </row>
    <row r="18" spans="1:17" x14ac:dyDescent="0.2">
      <c r="A18" s="96">
        <f t="shared" si="2"/>
        <v>41657</v>
      </c>
      <c r="B18" s="55">
        <f t="shared" si="1"/>
        <v>3</v>
      </c>
      <c r="C18" s="2"/>
      <c r="D18" s="3"/>
      <c r="E18" s="2"/>
      <c r="F18" s="3"/>
      <c r="G18" s="2"/>
      <c r="H18" s="3"/>
      <c r="I18" s="2"/>
      <c r="J18" s="4"/>
      <c r="K18" s="108"/>
      <c r="L18" s="2"/>
      <c r="M18" s="6"/>
    </row>
    <row r="19" spans="1:17" ht="13.5" thickBot="1" x14ac:dyDescent="0.25">
      <c r="A19" s="97">
        <f t="shared" si="2"/>
        <v>41658</v>
      </c>
      <c r="B19" s="55">
        <f t="shared" si="1"/>
        <v>3</v>
      </c>
      <c r="C19" s="2"/>
      <c r="D19" s="3"/>
      <c r="E19" s="2"/>
      <c r="F19" s="3"/>
      <c r="G19" s="2"/>
      <c r="H19" s="3"/>
      <c r="I19" s="2"/>
      <c r="J19" s="4"/>
      <c r="K19" s="108"/>
      <c r="L19" s="2"/>
      <c r="M19" s="6"/>
    </row>
    <row r="20" spans="1:17" ht="13.5" thickTop="1" x14ac:dyDescent="0.2">
      <c r="A20" s="95">
        <f t="shared" si="2"/>
        <v>41659</v>
      </c>
      <c r="B20" s="55">
        <f t="shared" si="1"/>
        <v>4</v>
      </c>
      <c r="C20" s="2">
        <v>7</v>
      </c>
      <c r="D20" s="3">
        <v>19</v>
      </c>
      <c r="E20" s="2"/>
      <c r="F20" s="3"/>
      <c r="G20" s="2">
        <v>11</v>
      </c>
      <c r="H20" s="3">
        <v>11.5</v>
      </c>
      <c r="I20" s="2">
        <v>16</v>
      </c>
      <c r="J20" s="4">
        <v>16.5</v>
      </c>
      <c r="K20" s="108">
        <f>(D20-C20)+(F20-E20)-(H20-G20)-(J20-I20)</f>
        <v>11</v>
      </c>
      <c r="L20" s="2"/>
      <c r="M20" s="6"/>
    </row>
    <row r="21" spans="1:17" x14ac:dyDescent="0.2">
      <c r="A21" s="96">
        <f t="shared" si="2"/>
        <v>41660</v>
      </c>
      <c r="B21" s="55">
        <f t="shared" si="1"/>
        <v>4</v>
      </c>
      <c r="C21" s="2">
        <v>7</v>
      </c>
      <c r="D21" s="3">
        <v>19</v>
      </c>
      <c r="E21" s="2"/>
      <c r="F21" s="3"/>
      <c r="G21" s="2">
        <v>11</v>
      </c>
      <c r="H21" s="3">
        <v>11.5</v>
      </c>
      <c r="I21" s="2">
        <v>16</v>
      </c>
      <c r="J21" s="4">
        <v>16.5</v>
      </c>
      <c r="K21" s="108">
        <f>(D21-C21)+(F21-E21)-(H21-G21)-(J21-I21)</f>
        <v>11</v>
      </c>
      <c r="L21" s="2"/>
      <c r="M21" s="6"/>
    </row>
    <row r="22" spans="1:17" x14ac:dyDescent="0.2">
      <c r="A22" s="96">
        <f t="shared" si="2"/>
        <v>41661</v>
      </c>
      <c r="B22" s="55">
        <f t="shared" si="1"/>
        <v>4</v>
      </c>
      <c r="C22" s="2"/>
      <c r="D22" s="3"/>
      <c r="E22" s="2"/>
      <c r="F22" s="3"/>
      <c r="G22" s="2"/>
      <c r="H22" s="3"/>
      <c r="I22" s="2"/>
      <c r="J22" s="4"/>
      <c r="K22" s="108"/>
      <c r="L22" s="2"/>
      <c r="M22" s="6"/>
    </row>
    <row r="23" spans="1:17" x14ac:dyDescent="0.2">
      <c r="A23" s="96">
        <f t="shared" si="2"/>
        <v>41662</v>
      </c>
      <c r="B23" s="55">
        <f t="shared" si="1"/>
        <v>4</v>
      </c>
      <c r="C23" s="2"/>
      <c r="D23" s="3"/>
      <c r="E23" s="2"/>
      <c r="F23" s="3"/>
      <c r="G23" s="2"/>
      <c r="H23" s="3"/>
      <c r="I23" s="2"/>
      <c r="J23" s="4"/>
      <c r="K23" s="108"/>
      <c r="L23" s="2"/>
      <c r="M23" s="6"/>
    </row>
    <row r="24" spans="1:17" x14ac:dyDescent="0.2">
      <c r="A24" s="96">
        <f t="shared" si="2"/>
        <v>41663</v>
      </c>
      <c r="B24" s="55">
        <f t="shared" si="1"/>
        <v>4</v>
      </c>
      <c r="C24" s="2"/>
      <c r="D24" s="3"/>
      <c r="E24" s="2">
        <v>19</v>
      </c>
      <c r="F24" s="3">
        <v>24</v>
      </c>
      <c r="G24" s="2"/>
      <c r="H24" s="3"/>
      <c r="I24" s="2">
        <v>23</v>
      </c>
      <c r="J24" s="4">
        <v>23.5</v>
      </c>
      <c r="K24" s="108">
        <f t="shared" ref="K24:K30" si="6">(D24-C24)+(F24-E24)-(H24-G24)-(J24-I24)</f>
        <v>4.5</v>
      </c>
      <c r="L24" s="2">
        <v>1.5</v>
      </c>
      <c r="M24" s="6"/>
    </row>
    <row r="25" spans="1:17" x14ac:dyDescent="0.2">
      <c r="A25" s="96">
        <f t="shared" si="2"/>
        <v>41664</v>
      </c>
      <c r="B25" s="55">
        <f t="shared" si="1"/>
        <v>4</v>
      </c>
      <c r="C25" s="2">
        <v>0</v>
      </c>
      <c r="D25" s="3">
        <v>7</v>
      </c>
      <c r="E25" s="2">
        <v>19</v>
      </c>
      <c r="F25" s="3">
        <v>24</v>
      </c>
      <c r="G25" s="2">
        <v>4</v>
      </c>
      <c r="H25" s="3">
        <v>4.5</v>
      </c>
      <c r="I25" s="2">
        <v>23</v>
      </c>
      <c r="J25" s="4">
        <v>23.5</v>
      </c>
      <c r="K25" s="108">
        <f t="shared" si="6"/>
        <v>11</v>
      </c>
      <c r="L25" s="2">
        <v>7</v>
      </c>
      <c r="M25" s="6">
        <v>11</v>
      </c>
    </row>
    <row r="26" spans="1:17" ht="13.5" thickBot="1" x14ac:dyDescent="0.25">
      <c r="A26" s="97">
        <f t="shared" si="2"/>
        <v>41665</v>
      </c>
      <c r="B26" s="55">
        <f t="shared" si="1"/>
        <v>4</v>
      </c>
      <c r="C26" s="2">
        <v>0</v>
      </c>
      <c r="D26" s="3">
        <v>7</v>
      </c>
      <c r="E26" s="2">
        <v>19</v>
      </c>
      <c r="F26" s="3">
        <v>24</v>
      </c>
      <c r="G26" s="2">
        <v>4</v>
      </c>
      <c r="H26" s="3">
        <v>4.5</v>
      </c>
      <c r="I26" s="2">
        <v>23</v>
      </c>
      <c r="J26" s="4">
        <v>23.5</v>
      </c>
      <c r="K26" s="108">
        <f t="shared" si="6"/>
        <v>11</v>
      </c>
      <c r="L26" s="2">
        <v>1.5</v>
      </c>
      <c r="M26" s="106">
        <v>11</v>
      </c>
      <c r="Q26" s="87"/>
    </row>
    <row r="27" spans="1:17" ht="13.5" thickTop="1" x14ac:dyDescent="0.2">
      <c r="A27" s="95">
        <f t="shared" si="2"/>
        <v>41666</v>
      </c>
      <c r="B27" s="55">
        <f t="shared" si="1"/>
        <v>5</v>
      </c>
      <c r="C27" s="2">
        <v>0</v>
      </c>
      <c r="D27" s="3">
        <v>7</v>
      </c>
      <c r="E27" s="2"/>
      <c r="F27" s="3"/>
      <c r="G27" s="2">
        <v>4</v>
      </c>
      <c r="H27" s="3">
        <v>4.5</v>
      </c>
      <c r="I27" s="2"/>
      <c r="J27" s="4"/>
      <c r="K27" s="108">
        <f t="shared" si="6"/>
        <v>6.5</v>
      </c>
      <c r="L27" s="2">
        <v>5.5</v>
      </c>
      <c r="M27" s="106"/>
    </row>
    <row r="28" spans="1:17" x14ac:dyDescent="0.2">
      <c r="A28" s="96">
        <f t="shared" si="2"/>
        <v>41667</v>
      </c>
      <c r="B28" s="55">
        <f t="shared" si="1"/>
        <v>5</v>
      </c>
      <c r="C28" s="2"/>
      <c r="D28" s="3"/>
      <c r="E28" s="2"/>
      <c r="F28" s="3"/>
      <c r="G28" s="2"/>
      <c r="H28" s="3"/>
      <c r="I28" s="2"/>
      <c r="J28" s="4"/>
      <c r="K28" s="108"/>
      <c r="L28" s="107"/>
      <c r="M28" s="106"/>
    </row>
    <row r="29" spans="1:17" x14ac:dyDescent="0.2">
      <c r="A29" s="96">
        <f t="shared" si="2"/>
        <v>41668</v>
      </c>
      <c r="B29" s="55">
        <f t="shared" si="1"/>
        <v>5</v>
      </c>
      <c r="C29" s="119">
        <v>7</v>
      </c>
      <c r="D29" s="120">
        <v>19</v>
      </c>
      <c r="E29" s="119"/>
      <c r="F29" s="120"/>
      <c r="G29" s="119">
        <v>11</v>
      </c>
      <c r="H29" s="120">
        <v>11.5</v>
      </c>
      <c r="I29" s="119">
        <v>16</v>
      </c>
      <c r="J29" s="121">
        <v>16.5</v>
      </c>
      <c r="K29" s="122">
        <v>11</v>
      </c>
      <c r="L29" s="107"/>
      <c r="M29" s="106"/>
    </row>
    <row r="30" spans="1:17" x14ac:dyDescent="0.2">
      <c r="A30" s="96">
        <f>A29+1</f>
        <v>41669</v>
      </c>
      <c r="B30" s="55">
        <f t="shared" si="1"/>
        <v>5</v>
      </c>
      <c r="C30" s="2">
        <v>7</v>
      </c>
      <c r="D30" s="3">
        <v>19</v>
      </c>
      <c r="E30" s="2"/>
      <c r="F30" s="3"/>
      <c r="G30" s="2">
        <v>11</v>
      </c>
      <c r="H30" s="3">
        <v>11.5</v>
      </c>
      <c r="I30" s="2">
        <v>16</v>
      </c>
      <c r="J30" s="4">
        <v>16.5</v>
      </c>
      <c r="K30" s="108">
        <f t="shared" si="6"/>
        <v>11</v>
      </c>
      <c r="L30" s="107"/>
      <c r="M30" s="106"/>
    </row>
    <row r="31" spans="1:17" x14ac:dyDescent="0.2">
      <c r="A31" s="96">
        <f t="shared" si="2"/>
        <v>41670</v>
      </c>
      <c r="B31" s="55">
        <f t="shared" si="1"/>
        <v>5</v>
      </c>
      <c r="C31" s="2"/>
      <c r="D31" s="115"/>
      <c r="E31" s="107"/>
      <c r="F31" s="115"/>
      <c r="G31" s="107"/>
      <c r="H31" s="115"/>
      <c r="I31" s="107"/>
      <c r="J31" s="116"/>
      <c r="K31" s="117"/>
      <c r="L31" s="107"/>
      <c r="M31" s="106"/>
    </row>
    <row r="32" spans="1:17" x14ac:dyDescent="0.2">
      <c r="A32" s="98">
        <f t="shared" si="2"/>
        <v>41671</v>
      </c>
      <c r="B32" s="55">
        <f t="shared" si="1"/>
        <v>5</v>
      </c>
      <c r="C32" s="123"/>
      <c r="D32" s="124"/>
      <c r="E32" s="118"/>
      <c r="F32" s="118"/>
      <c r="G32" s="118"/>
      <c r="H32" s="118"/>
      <c r="I32" s="118"/>
      <c r="J32" s="118"/>
      <c r="K32" s="118"/>
    </row>
    <row r="33" spans="1:13" ht="13.5" thickBot="1" x14ac:dyDescent="0.25">
      <c r="A33" s="99">
        <f t="shared" si="2"/>
        <v>41672</v>
      </c>
      <c r="B33" s="55">
        <f t="shared" si="1"/>
        <v>5</v>
      </c>
      <c r="C33" s="1"/>
    </row>
    <row r="34" spans="1:13" ht="13.5" thickTop="1" x14ac:dyDescent="0.2">
      <c r="A34" s="88">
        <f t="shared" si="2"/>
        <v>41673</v>
      </c>
      <c r="B34" s="55">
        <f t="shared" si="1"/>
        <v>6</v>
      </c>
      <c r="C34" s="2"/>
      <c r="D34" s="3"/>
      <c r="E34" s="2">
        <v>19</v>
      </c>
      <c r="F34" s="3">
        <v>24</v>
      </c>
      <c r="G34" s="2"/>
      <c r="H34" s="3"/>
      <c r="I34" s="2">
        <v>23</v>
      </c>
      <c r="J34" s="4">
        <v>23.5</v>
      </c>
      <c r="K34" s="108">
        <f t="shared" ref="K34:K36" si="7">(D34-C34)+(F34-E34)-(H34-G34)-(J34-I34)</f>
        <v>4.5</v>
      </c>
      <c r="L34" s="2">
        <v>1.5</v>
      </c>
      <c r="M34" s="6"/>
    </row>
    <row r="35" spans="1:13" x14ac:dyDescent="0.2">
      <c r="A35" s="88">
        <f t="shared" si="2"/>
        <v>41674</v>
      </c>
      <c r="B35" s="55">
        <f t="shared" si="1"/>
        <v>6</v>
      </c>
      <c r="C35" s="2">
        <v>0</v>
      </c>
      <c r="D35" s="3">
        <v>7</v>
      </c>
      <c r="E35" s="2">
        <v>19</v>
      </c>
      <c r="F35" s="3">
        <v>24</v>
      </c>
      <c r="G35" s="2">
        <v>4</v>
      </c>
      <c r="H35" s="3">
        <v>4.5</v>
      </c>
      <c r="I35" s="2">
        <v>23</v>
      </c>
      <c r="J35" s="4">
        <v>23.5</v>
      </c>
      <c r="K35" s="108">
        <f t="shared" si="7"/>
        <v>11</v>
      </c>
      <c r="L35" s="2">
        <v>7</v>
      </c>
      <c r="M35" s="6"/>
    </row>
    <row r="36" spans="1:13" x14ac:dyDescent="0.2">
      <c r="A36" s="88">
        <f t="shared" si="2"/>
        <v>41675</v>
      </c>
      <c r="B36" s="55">
        <f t="shared" si="1"/>
        <v>6</v>
      </c>
      <c r="C36" s="2">
        <v>0</v>
      </c>
      <c r="D36" s="3">
        <v>7</v>
      </c>
      <c r="E36" s="2"/>
      <c r="F36" s="3"/>
      <c r="G36" s="2">
        <v>4</v>
      </c>
      <c r="H36" s="3">
        <v>4.5</v>
      </c>
      <c r="I36" s="2"/>
      <c r="J36" s="4"/>
      <c r="K36" s="108">
        <f t="shared" si="7"/>
        <v>6.5</v>
      </c>
      <c r="L36" s="2">
        <v>5.5</v>
      </c>
      <c r="M36" s="6"/>
    </row>
    <row r="37" spans="1:13" x14ac:dyDescent="0.2">
      <c r="A37" s="88">
        <f t="shared" si="2"/>
        <v>41676</v>
      </c>
      <c r="B37" s="55">
        <f t="shared" si="1"/>
        <v>6</v>
      </c>
      <c r="C37" s="109"/>
      <c r="D37" s="110"/>
      <c r="E37" s="109"/>
      <c r="F37" s="111"/>
      <c r="G37" s="112"/>
      <c r="H37" s="110"/>
      <c r="I37" s="113"/>
      <c r="J37" s="111"/>
      <c r="K37" s="114"/>
      <c r="L37" s="2"/>
      <c r="M37" s="6"/>
    </row>
    <row r="38" spans="1:13" x14ac:dyDescent="0.2">
      <c r="A38" s="88">
        <f t="shared" si="2"/>
        <v>41677</v>
      </c>
      <c r="B38" s="55">
        <f t="shared" si="1"/>
        <v>6</v>
      </c>
      <c r="C38" s="2">
        <v>7</v>
      </c>
      <c r="D38" s="3">
        <v>19</v>
      </c>
      <c r="E38" s="2"/>
      <c r="F38" s="3"/>
      <c r="G38" s="2">
        <v>11</v>
      </c>
      <c r="H38" s="3">
        <v>11.5</v>
      </c>
      <c r="I38" s="2">
        <v>16</v>
      </c>
      <c r="J38" s="4">
        <v>16.5</v>
      </c>
      <c r="K38" s="108">
        <f t="shared" ref="K38:K39" si="8">(D38-C38)+(F38-E38)-(H38-G38)-(J38-I38)</f>
        <v>11</v>
      </c>
      <c r="L38" s="2"/>
      <c r="M38" s="6"/>
    </row>
    <row r="39" spans="1:13" x14ac:dyDescent="0.2">
      <c r="A39" s="88">
        <f t="shared" si="2"/>
        <v>41678</v>
      </c>
      <c r="B39" s="55">
        <f t="shared" si="1"/>
        <v>6</v>
      </c>
      <c r="C39" s="2">
        <v>7</v>
      </c>
      <c r="D39" s="3">
        <v>19</v>
      </c>
      <c r="E39" s="2"/>
      <c r="F39" s="3"/>
      <c r="G39" s="2">
        <v>11</v>
      </c>
      <c r="H39" s="3">
        <v>11.5</v>
      </c>
      <c r="I39" s="2">
        <v>16</v>
      </c>
      <c r="J39" s="4">
        <v>16.5</v>
      </c>
      <c r="K39" s="108">
        <f t="shared" si="8"/>
        <v>11</v>
      </c>
      <c r="L39" s="2"/>
      <c r="M39" s="6">
        <v>11</v>
      </c>
    </row>
    <row r="40" spans="1:13" x14ac:dyDescent="0.2">
      <c r="A40" s="88">
        <f t="shared" si="2"/>
        <v>41679</v>
      </c>
      <c r="B40" s="55">
        <f t="shared" si="1"/>
        <v>6</v>
      </c>
      <c r="C40" s="2">
        <v>7</v>
      </c>
      <c r="D40" s="3">
        <v>19</v>
      </c>
      <c r="E40" s="2"/>
      <c r="F40" s="3"/>
      <c r="G40" s="2">
        <v>11</v>
      </c>
      <c r="H40" s="3">
        <v>11.5</v>
      </c>
      <c r="I40" s="2">
        <v>16</v>
      </c>
      <c r="J40" s="4">
        <v>16.5</v>
      </c>
      <c r="K40" s="108">
        <f>(D40-C40)+(F40-E40)-(H40-G40)-(J40-I40)</f>
        <v>11</v>
      </c>
      <c r="L40" s="2"/>
      <c r="M40" s="6">
        <v>11</v>
      </c>
    </row>
    <row r="41" spans="1:13" x14ac:dyDescent="0.2">
      <c r="A41" s="88">
        <f t="shared" si="2"/>
        <v>41680</v>
      </c>
      <c r="B41" s="55">
        <f t="shared" si="1"/>
        <v>7</v>
      </c>
      <c r="C41" s="2"/>
      <c r="D41" s="3"/>
      <c r="E41" s="2"/>
      <c r="F41" s="3"/>
      <c r="G41" s="2"/>
      <c r="H41" s="3"/>
      <c r="I41" s="2"/>
      <c r="J41" s="4"/>
      <c r="K41" s="108"/>
      <c r="L41" s="2"/>
      <c r="M41" s="6"/>
    </row>
    <row r="42" spans="1:13" x14ac:dyDescent="0.2">
      <c r="A42" s="88">
        <f t="shared" si="2"/>
        <v>41681</v>
      </c>
      <c r="B42" s="55">
        <f t="shared" si="1"/>
        <v>7</v>
      </c>
      <c r="C42" s="2"/>
      <c r="D42" s="3"/>
      <c r="E42" s="2"/>
      <c r="F42" s="3"/>
      <c r="G42" s="2"/>
      <c r="H42" s="3"/>
      <c r="I42" s="2"/>
      <c r="J42" s="4"/>
      <c r="K42" s="108"/>
      <c r="L42" s="2"/>
      <c r="M42" s="6"/>
    </row>
    <row r="43" spans="1:13" x14ac:dyDescent="0.2">
      <c r="A43" s="88">
        <f t="shared" si="2"/>
        <v>41682</v>
      </c>
      <c r="B43" s="55">
        <f t="shared" si="1"/>
        <v>7</v>
      </c>
      <c r="C43" s="2"/>
      <c r="D43" s="3"/>
      <c r="E43" s="2">
        <v>19</v>
      </c>
      <c r="F43" s="3">
        <v>24</v>
      </c>
      <c r="G43" s="2"/>
      <c r="H43" s="3"/>
      <c r="I43" s="2">
        <v>23</v>
      </c>
      <c r="J43" s="4">
        <v>23.5</v>
      </c>
      <c r="K43" s="108">
        <f t="shared" ref="K43:K45" si="9">(D43-C43)+(F43-E43)-(H43-G43)-(J43-I43)</f>
        <v>4.5</v>
      </c>
      <c r="L43" s="2">
        <v>1.5</v>
      </c>
      <c r="M43" s="6"/>
    </row>
    <row r="44" spans="1:13" x14ac:dyDescent="0.2">
      <c r="A44" s="88">
        <f t="shared" si="2"/>
        <v>41683</v>
      </c>
      <c r="B44" s="55">
        <f t="shared" si="1"/>
        <v>7</v>
      </c>
      <c r="C44" s="2">
        <v>0</v>
      </c>
      <c r="D44" s="3">
        <v>7</v>
      </c>
      <c r="E44" s="2">
        <v>19</v>
      </c>
      <c r="F44" s="3">
        <v>24</v>
      </c>
      <c r="G44" s="2">
        <v>4</v>
      </c>
      <c r="H44" s="3">
        <v>4.5</v>
      </c>
      <c r="I44" s="2">
        <v>23</v>
      </c>
      <c r="J44" s="4">
        <v>23.5</v>
      </c>
      <c r="K44" s="108">
        <f t="shared" si="9"/>
        <v>11</v>
      </c>
      <c r="L44" s="2">
        <v>7</v>
      </c>
      <c r="M44" s="6"/>
    </row>
    <row r="45" spans="1:13" x14ac:dyDescent="0.2">
      <c r="A45" s="88">
        <f t="shared" si="2"/>
        <v>41684</v>
      </c>
      <c r="B45" s="55">
        <f t="shared" si="1"/>
        <v>7</v>
      </c>
      <c r="C45" s="2">
        <v>0</v>
      </c>
      <c r="D45" s="3">
        <v>7</v>
      </c>
      <c r="E45" s="2"/>
      <c r="F45" s="3"/>
      <c r="G45" s="2">
        <v>4</v>
      </c>
      <c r="H45" s="3">
        <v>4.5</v>
      </c>
      <c r="I45" s="2"/>
      <c r="J45" s="4"/>
      <c r="K45" s="108">
        <f t="shared" si="9"/>
        <v>6.5</v>
      </c>
      <c r="L45" s="2">
        <v>5.5</v>
      </c>
      <c r="M45" s="6"/>
    </row>
    <row r="46" spans="1:13" x14ac:dyDescent="0.2">
      <c r="A46" s="88">
        <f t="shared" si="2"/>
        <v>41685</v>
      </c>
      <c r="B46" s="55">
        <f t="shared" si="1"/>
        <v>7</v>
      </c>
      <c r="C46" s="2"/>
      <c r="D46" s="3"/>
      <c r="E46" s="2"/>
      <c r="F46" s="3"/>
      <c r="G46" s="2"/>
      <c r="H46" s="3"/>
      <c r="I46" s="2"/>
      <c r="J46" s="4"/>
      <c r="K46" s="108"/>
      <c r="L46" s="2"/>
      <c r="M46" s="6"/>
    </row>
    <row r="47" spans="1:13" x14ac:dyDescent="0.2">
      <c r="A47" s="88">
        <f t="shared" si="2"/>
        <v>41686</v>
      </c>
      <c r="B47" s="55">
        <f t="shared" si="1"/>
        <v>7</v>
      </c>
      <c r="C47" s="2"/>
      <c r="D47" s="3"/>
      <c r="E47" s="2"/>
      <c r="F47" s="3"/>
      <c r="G47" s="2"/>
      <c r="H47" s="3"/>
      <c r="I47" s="2"/>
      <c r="J47" s="4"/>
      <c r="K47" s="108"/>
      <c r="L47" s="2"/>
      <c r="M47" s="6"/>
    </row>
    <row r="48" spans="1:13" x14ac:dyDescent="0.2">
      <c r="A48" s="88">
        <f t="shared" si="2"/>
        <v>41687</v>
      </c>
      <c r="B48" s="55">
        <f t="shared" si="1"/>
        <v>8</v>
      </c>
      <c r="C48" s="2">
        <v>7</v>
      </c>
      <c r="D48" s="3">
        <v>19</v>
      </c>
      <c r="E48" s="2"/>
      <c r="F48" s="3"/>
      <c r="G48" s="2">
        <v>11</v>
      </c>
      <c r="H48" s="3">
        <v>11.5</v>
      </c>
      <c r="I48" s="2">
        <v>16</v>
      </c>
      <c r="J48" s="4">
        <v>16.5</v>
      </c>
      <c r="K48" s="108">
        <f>(D48-C48)+(F48-E48)-(H48-G48)-(J48-I48)</f>
        <v>11</v>
      </c>
      <c r="L48" s="2"/>
      <c r="M48" s="6"/>
    </row>
    <row r="49" spans="1:13" x14ac:dyDescent="0.2">
      <c r="A49" s="88">
        <f t="shared" si="2"/>
        <v>41688</v>
      </c>
      <c r="B49" s="55">
        <f t="shared" si="1"/>
        <v>8</v>
      </c>
      <c r="C49" s="2">
        <v>7</v>
      </c>
      <c r="D49" s="3">
        <v>19</v>
      </c>
      <c r="E49" s="2"/>
      <c r="F49" s="3"/>
      <c r="G49" s="2">
        <v>11</v>
      </c>
      <c r="H49" s="3">
        <v>11.5</v>
      </c>
      <c r="I49" s="2">
        <v>16</v>
      </c>
      <c r="J49" s="4">
        <v>16.5</v>
      </c>
      <c r="K49" s="108">
        <f>(D49-C49)+(F49-E49)-(H49-G49)-(J49-I49)</f>
        <v>11</v>
      </c>
      <c r="L49" s="2"/>
      <c r="M49" s="6"/>
    </row>
    <row r="50" spans="1:13" x14ac:dyDescent="0.2">
      <c r="A50" s="88">
        <f t="shared" si="2"/>
        <v>41689</v>
      </c>
      <c r="B50" s="55">
        <f t="shared" si="1"/>
        <v>8</v>
      </c>
      <c r="C50" s="2"/>
      <c r="D50" s="3"/>
      <c r="E50" s="2"/>
      <c r="F50" s="3"/>
      <c r="G50" s="2"/>
      <c r="H50" s="3"/>
      <c r="I50" s="2"/>
      <c r="J50" s="4"/>
      <c r="K50" s="108"/>
      <c r="L50" s="2"/>
      <c r="M50" s="6"/>
    </row>
    <row r="51" spans="1:13" x14ac:dyDescent="0.2">
      <c r="A51" s="88">
        <f t="shared" si="2"/>
        <v>41690</v>
      </c>
      <c r="B51" s="55">
        <f t="shared" si="1"/>
        <v>8</v>
      </c>
      <c r="C51" s="2"/>
      <c r="D51" s="3"/>
      <c r="E51" s="2"/>
      <c r="F51" s="3"/>
      <c r="G51" s="2"/>
      <c r="H51" s="3"/>
      <c r="I51" s="2"/>
      <c r="J51" s="4"/>
      <c r="K51" s="108"/>
      <c r="L51" s="2"/>
      <c r="M51" s="6"/>
    </row>
    <row r="52" spans="1:13" x14ac:dyDescent="0.2">
      <c r="A52" s="88">
        <f t="shared" si="2"/>
        <v>41691</v>
      </c>
      <c r="B52" s="55">
        <f t="shared" si="1"/>
        <v>8</v>
      </c>
      <c r="C52" s="2"/>
      <c r="D52" s="3"/>
      <c r="E52" s="2">
        <v>19</v>
      </c>
      <c r="F52" s="3">
        <v>24</v>
      </c>
      <c r="G52" s="2"/>
      <c r="H52" s="3"/>
      <c r="I52" s="2">
        <v>23</v>
      </c>
      <c r="J52" s="4">
        <v>23.5</v>
      </c>
      <c r="K52" s="108">
        <f t="shared" ref="K52:K55" si="10">(D52-C52)+(F52-E52)-(H52-G52)-(J52-I52)</f>
        <v>4.5</v>
      </c>
      <c r="L52" s="2">
        <v>1.5</v>
      </c>
      <c r="M52" s="6"/>
    </row>
    <row r="53" spans="1:13" x14ac:dyDescent="0.2">
      <c r="A53" s="88">
        <f t="shared" si="2"/>
        <v>41692</v>
      </c>
      <c r="B53" s="55">
        <f t="shared" si="1"/>
        <v>8</v>
      </c>
      <c r="C53" s="2">
        <v>0</v>
      </c>
      <c r="D53" s="3">
        <v>7</v>
      </c>
      <c r="E53" s="2">
        <v>19</v>
      </c>
      <c r="F53" s="3">
        <v>24</v>
      </c>
      <c r="G53" s="2">
        <v>4</v>
      </c>
      <c r="H53" s="3">
        <v>4.5</v>
      </c>
      <c r="I53" s="2">
        <v>23</v>
      </c>
      <c r="J53" s="4">
        <v>23.5</v>
      </c>
      <c r="K53" s="108">
        <f t="shared" si="10"/>
        <v>11</v>
      </c>
      <c r="L53" s="2">
        <v>7</v>
      </c>
      <c r="M53" s="6">
        <v>11</v>
      </c>
    </row>
    <row r="54" spans="1:13" x14ac:dyDescent="0.2">
      <c r="A54" s="88">
        <f t="shared" si="2"/>
        <v>41693</v>
      </c>
      <c r="B54" s="55">
        <f t="shared" si="1"/>
        <v>8</v>
      </c>
      <c r="C54" s="2">
        <v>0</v>
      </c>
      <c r="D54" s="3">
        <v>7</v>
      </c>
      <c r="E54" s="2">
        <v>19</v>
      </c>
      <c r="F54" s="3">
        <v>24</v>
      </c>
      <c r="G54" s="2">
        <v>4</v>
      </c>
      <c r="H54" s="3">
        <v>4.5</v>
      </c>
      <c r="I54" s="2">
        <v>23</v>
      </c>
      <c r="J54" s="4">
        <v>23.5</v>
      </c>
      <c r="K54" s="108">
        <f t="shared" si="10"/>
        <v>11</v>
      </c>
      <c r="L54" s="2">
        <v>1.5</v>
      </c>
      <c r="M54" s="106">
        <v>11</v>
      </c>
    </row>
    <row r="55" spans="1:13" x14ac:dyDescent="0.2">
      <c r="A55" s="88">
        <f t="shared" si="2"/>
        <v>41694</v>
      </c>
      <c r="B55" s="55">
        <f t="shared" si="1"/>
        <v>9</v>
      </c>
      <c r="C55" s="2">
        <v>0</v>
      </c>
      <c r="D55" s="3">
        <v>7</v>
      </c>
      <c r="E55" s="2"/>
      <c r="F55" s="3"/>
      <c r="G55" s="2">
        <v>4</v>
      </c>
      <c r="H55" s="3">
        <v>4.5</v>
      </c>
      <c r="I55" s="2"/>
      <c r="J55" s="4"/>
      <c r="K55" s="108">
        <f t="shared" si="10"/>
        <v>6.5</v>
      </c>
      <c r="L55" s="2">
        <v>5.5</v>
      </c>
      <c r="M55" s="106"/>
    </row>
    <row r="56" spans="1:13" x14ac:dyDescent="0.2">
      <c r="A56" s="88">
        <f t="shared" si="2"/>
        <v>41695</v>
      </c>
      <c r="B56" s="55">
        <f t="shared" si="1"/>
        <v>9</v>
      </c>
      <c r="C56" s="2"/>
      <c r="D56" s="3"/>
      <c r="E56" s="2"/>
      <c r="F56" s="3"/>
      <c r="G56" s="2"/>
      <c r="H56" s="3"/>
      <c r="I56" s="2"/>
      <c r="J56" s="4"/>
      <c r="K56" s="108"/>
      <c r="L56" s="107"/>
      <c r="M56" s="106"/>
    </row>
    <row r="57" spans="1:13" x14ac:dyDescent="0.2">
      <c r="A57" s="88">
        <f t="shared" si="2"/>
        <v>41696</v>
      </c>
      <c r="B57" s="55">
        <f t="shared" si="1"/>
        <v>9</v>
      </c>
      <c r="C57" s="119">
        <v>7</v>
      </c>
      <c r="D57" s="120">
        <v>19</v>
      </c>
      <c r="E57" s="119"/>
      <c r="F57" s="120"/>
      <c r="G57" s="119">
        <v>11</v>
      </c>
      <c r="H57" s="120">
        <v>11.5</v>
      </c>
      <c r="I57" s="119">
        <v>16</v>
      </c>
      <c r="J57" s="121">
        <v>16.5</v>
      </c>
      <c r="K57" s="122">
        <v>11</v>
      </c>
      <c r="L57" s="107"/>
      <c r="M57" s="106"/>
    </row>
    <row r="58" spans="1:13" x14ac:dyDescent="0.2">
      <c r="A58" s="88">
        <f t="shared" si="2"/>
        <v>41697</v>
      </c>
      <c r="B58" s="55">
        <f t="shared" si="1"/>
        <v>9</v>
      </c>
      <c r="C58" s="2">
        <v>7</v>
      </c>
      <c r="D58" s="3">
        <v>19</v>
      </c>
      <c r="E58" s="2"/>
      <c r="F58" s="3"/>
      <c r="G58" s="2">
        <v>11</v>
      </c>
      <c r="H58" s="3">
        <v>11.5</v>
      </c>
      <c r="I58" s="2">
        <v>16</v>
      </c>
      <c r="J58" s="4">
        <v>16.5</v>
      </c>
      <c r="K58" s="108">
        <f t="shared" ref="K58" si="11">(D58-C58)+(F58-E58)-(H58-G58)-(J58-I58)</f>
        <v>11</v>
      </c>
      <c r="L58" s="107"/>
      <c r="M58" s="106"/>
    </row>
    <row r="59" spans="1:13" x14ac:dyDescent="0.2">
      <c r="A59" s="88">
        <f t="shared" si="2"/>
        <v>41698</v>
      </c>
      <c r="B59" s="55">
        <f t="shared" si="1"/>
        <v>9</v>
      </c>
      <c r="C59" s="2"/>
      <c r="D59" s="115"/>
      <c r="E59" s="107"/>
      <c r="F59" s="115"/>
      <c r="G59" s="107"/>
      <c r="H59" s="115"/>
      <c r="I59" s="107"/>
      <c r="J59" s="116"/>
      <c r="K59" s="117"/>
      <c r="L59" s="107"/>
      <c r="M59" s="106"/>
    </row>
    <row r="60" spans="1:13" x14ac:dyDescent="0.2">
      <c r="A60" s="88">
        <f t="shared" si="2"/>
        <v>41699</v>
      </c>
      <c r="B60" s="55">
        <f t="shared" si="1"/>
        <v>9</v>
      </c>
    </row>
    <row r="61" spans="1:13" x14ac:dyDescent="0.2">
      <c r="A61" s="88">
        <f t="shared" si="2"/>
        <v>41700</v>
      </c>
      <c r="B61" s="55">
        <f t="shared" si="1"/>
        <v>9</v>
      </c>
    </row>
    <row r="62" spans="1:13" x14ac:dyDescent="0.2">
      <c r="A62" s="88">
        <f t="shared" si="2"/>
        <v>41701</v>
      </c>
      <c r="B62" s="55">
        <f t="shared" si="1"/>
        <v>10</v>
      </c>
      <c r="C62" s="2"/>
      <c r="D62" s="3"/>
      <c r="E62" s="2">
        <v>19</v>
      </c>
      <c r="F62" s="3">
        <v>24</v>
      </c>
      <c r="G62" s="2"/>
      <c r="H62" s="3"/>
      <c r="I62" s="2">
        <v>23</v>
      </c>
      <c r="J62" s="4">
        <v>23.5</v>
      </c>
      <c r="K62" s="108">
        <v>4.5</v>
      </c>
      <c r="L62" s="2">
        <v>1.5</v>
      </c>
      <c r="M62" s="6"/>
    </row>
    <row r="63" spans="1:13" x14ac:dyDescent="0.2">
      <c r="A63" s="88">
        <f t="shared" si="2"/>
        <v>41702</v>
      </c>
      <c r="B63" s="55">
        <f t="shared" si="1"/>
        <v>10</v>
      </c>
      <c r="C63" s="2">
        <v>0</v>
      </c>
      <c r="D63" s="3">
        <v>7</v>
      </c>
      <c r="E63" s="2">
        <v>19</v>
      </c>
      <c r="F63" s="3">
        <v>24</v>
      </c>
      <c r="G63" s="2">
        <v>4</v>
      </c>
      <c r="H63" s="3">
        <v>4.5</v>
      </c>
      <c r="I63" s="2">
        <v>23</v>
      </c>
      <c r="J63" s="4">
        <v>23.5</v>
      </c>
      <c r="K63" s="108">
        <v>11</v>
      </c>
      <c r="L63" s="2">
        <v>7</v>
      </c>
      <c r="M63" s="6"/>
    </row>
    <row r="64" spans="1:13" x14ac:dyDescent="0.2">
      <c r="A64" s="88">
        <f t="shared" si="2"/>
        <v>41703</v>
      </c>
      <c r="B64" s="55">
        <f t="shared" si="1"/>
        <v>10</v>
      </c>
      <c r="C64" s="2">
        <v>0</v>
      </c>
      <c r="D64" s="3">
        <v>7</v>
      </c>
      <c r="E64" s="2"/>
      <c r="F64" s="3"/>
      <c r="G64" s="2">
        <v>4</v>
      </c>
      <c r="H64" s="3">
        <v>4.5</v>
      </c>
      <c r="I64" s="2"/>
      <c r="J64" s="4"/>
      <c r="K64" s="108">
        <v>6.5</v>
      </c>
      <c r="L64" s="2">
        <v>5.5</v>
      </c>
      <c r="M64" s="6"/>
    </row>
    <row r="65" spans="1:13" x14ac:dyDescent="0.2">
      <c r="A65" s="88">
        <f t="shared" si="2"/>
        <v>41704</v>
      </c>
      <c r="B65" s="55">
        <f t="shared" si="1"/>
        <v>10</v>
      </c>
      <c r="C65" s="109"/>
      <c r="D65" s="110"/>
      <c r="E65" s="109"/>
      <c r="F65" s="111"/>
      <c r="G65" s="112"/>
      <c r="H65" s="110"/>
      <c r="I65" s="113"/>
      <c r="J65" s="111"/>
      <c r="K65" s="114"/>
      <c r="L65" s="2"/>
      <c r="M65" s="6"/>
    </row>
    <row r="66" spans="1:13" x14ac:dyDescent="0.2">
      <c r="A66" s="88">
        <f t="shared" si="2"/>
        <v>41705</v>
      </c>
      <c r="B66" s="55">
        <f t="shared" ref="B66:B109" si="12">WEEKNUM(A66,2)</f>
        <v>10</v>
      </c>
      <c r="C66" s="2">
        <v>7</v>
      </c>
      <c r="D66" s="3">
        <v>19</v>
      </c>
      <c r="E66" s="2"/>
      <c r="F66" s="3"/>
      <c r="G66" s="2">
        <v>11</v>
      </c>
      <c r="H66" s="3">
        <v>11.5</v>
      </c>
      <c r="I66" s="2">
        <v>16</v>
      </c>
      <c r="J66" s="4">
        <v>16.5</v>
      </c>
      <c r="K66" s="108">
        <v>11</v>
      </c>
      <c r="L66" s="2"/>
      <c r="M66" s="6"/>
    </row>
    <row r="67" spans="1:13" x14ac:dyDescent="0.2">
      <c r="A67" s="88">
        <f t="shared" ref="A67:A109" si="13">A66+1</f>
        <v>41706</v>
      </c>
      <c r="B67" s="55">
        <f t="shared" si="12"/>
        <v>10</v>
      </c>
      <c r="C67" s="2">
        <v>7</v>
      </c>
      <c r="D67" s="3">
        <v>19</v>
      </c>
      <c r="E67" s="2"/>
      <c r="F67" s="3"/>
      <c r="G67" s="2">
        <v>11</v>
      </c>
      <c r="H67" s="3">
        <v>11.5</v>
      </c>
      <c r="I67" s="2">
        <v>16</v>
      </c>
      <c r="J67" s="4">
        <v>16.5</v>
      </c>
      <c r="K67" s="108">
        <v>11</v>
      </c>
      <c r="L67" s="2"/>
      <c r="M67" s="6">
        <v>11</v>
      </c>
    </row>
    <row r="68" spans="1:13" x14ac:dyDescent="0.2">
      <c r="A68" s="88">
        <f t="shared" si="13"/>
        <v>41707</v>
      </c>
      <c r="B68" s="55">
        <f t="shared" si="12"/>
        <v>10</v>
      </c>
      <c r="C68" s="2">
        <v>7</v>
      </c>
      <c r="D68" s="3">
        <v>19</v>
      </c>
      <c r="E68" s="2"/>
      <c r="F68" s="3"/>
      <c r="G68" s="2">
        <v>11</v>
      </c>
      <c r="H68" s="3">
        <v>11.5</v>
      </c>
      <c r="I68" s="2">
        <v>16</v>
      </c>
      <c r="J68" s="4">
        <v>16.5</v>
      </c>
      <c r="K68" s="108">
        <v>11</v>
      </c>
      <c r="L68" s="2"/>
      <c r="M68" s="6">
        <v>11</v>
      </c>
    </row>
    <row r="69" spans="1:13" x14ac:dyDescent="0.2">
      <c r="A69" s="88">
        <f t="shared" si="13"/>
        <v>41708</v>
      </c>
      <c r="B69" s="55">
        <f t="shared" si="12"/>
        <v>11</v>
      </c>
      <c r="C69" s="2"/>
      <c r="D69" s="3"/>
      <c r="E69" s="2"/>
      <c r="F69" s="3"/>
      <c r="G69" s="2"/>
      <c r="H69" s="3"/>
      <c r="I69" s="2"/>
      <c r="J69" s="4"/>
      <c r="K69" s="108"/>
      <c r="L69" s="2"/>
      <c r="M69" s="6"/>
    </row>
    <row r="70" spans="1:13" x14ac:dyDescent="0.2">
      <c r="A70" s="88">
        <f t="shared" si="13"/>
        <v>41709</v>
      </c>
      <c r="B70" s="55">
        <f t="shared" si="12"/>
        <v>11</v>
      </c>
      <c r="C70" s="2"/>
      <c r="D70" s="3"/>
      <c r="E70" s="2"/>
      <c r="F70" s="3"/>
      <c r="G70" s="2"/>
      <c r="H70" s="3"/>
      <c r="I70" s="2"/>
      <c r="J70" s="4"/>
      <c r="K70" s="108"/>
      <c r="L70" s="2"/>
      <c r="M70" s="6"/>
    </row>
    <row r="71" spans="1:13" x14ac:dyDescent="0.2">
      <c r="A71" s="88">
        <f t="shared" si="13"/>
        <v>41710</v>
      </c>
      <c r="B71" s="55">
        <f t="shared" si="12"/>
        <v>11</v>
      </c>
      <c r="C71" s="2"/>
      <c r="D71" s="3"/>
      <c r="E71" s="2">
        <v>19</v>
      </c>
      <c r="F71" s="3">
        <v>24</v>
      </c>
      <c r="G71" s="2"/>
      <c r="H71" s="3"/>
      <c r="I71" s="2">
        <v>23</v>
      </c>
      <c r="J71" s="4">
        <v>23.5</v>
      </c>
      <c r="K71" s="108">
        <v>4.5</v>
      </c>
      <c r="L71" s="2">
        <v>1.5</v>
      </c>
      <c r="M71" s="6"/>
    </row>
    <row r="72" spans="1:13" x14ac:dyDescent="0.2">
      <c r="A72" s="88">
        <f t="shared" si="13"/>
        <v>41711</v>
      </c>
      <c r="B72" s="55">
        <f t="shared" si="12"/>
        <v>11</v>
      </c>
      <c r="C72" s="2">
        <v>0</v>
      </c>
      <c r="D72" s="3">
        <v>7</v>
      </c>
      <c r="E72" s="2">
        <v>19</v>
      </c>
      <c r="F72" s="3">
        <v>24</v>
      </c>
      <c r="G72" s="2">
        <v>4</v>
      </c>
      <c r="H72" s="3">
        <v>4.5</v>
      </c>
      <c r="I72" s="2">
        <v>23</v>
      </c>
      <c r="J72" s="4">
        <v>23.5</v>
      </c>
      <c r="K72" s="108">
        <v>11</v>
      </c>
      <c r="L72" s="2">
        <v>7</v>
      </c>
      <c r="M72" s="6"/>
    </row>
    <row r="73" spans="1:13" x14ac:dyDescent="0.2">
      <c r="A73" s="88">
        <f t="shared" si="13"/>
        <v>41712</v>
      </c>
      <c r="B73" s="55">
        <f t="shared" si="12"/>
        <v>11</v>
      </c>
      <c r="C73" s="2">
        <v>0</v>
      </c>
      <c r="D73" s="3">
        <v>7</v>
      </c>
      <c r="E73" s="2"/>
      <c r="F73" s="3"/>
      <c r="G73" s="2">
        <v>4</v>
      </c>
      <c r="H73" s="3">
        <v>4.5</v>
      </c>
      <c r="I73" s="2"/>
      <c r="J73" s="4"/>
      <c r="K73" s="108">
        <v>6.5</v>
      </c>
      <c r="L73" s="2">
        <v>5.5</v>
      </c>
      <c r="M73" s="6"/>
    </row>
    <row r="74" spans="1:13" x14ac:dyDescent="0.2">
      <c r="A74" s="88">
        <f t="shared" si="13"/>
        <v>41713</v>
      </c>
      <c r="B74" s="55">
        <f t="shared" si="12"/>
        <v>11</v>
      </c>
      <c r="C74" s="2"/>
      <c r="D74" s="3"/>
      <c r="E74" s="2"/>
      <c r="F74" s="3"/>
      <c r="G74" s="2"/>
      <c r="H74" s="3"/>
      <c r="I74" s="2"/>
      <c r="J74" s="4"/>
      <c r="K74" s="108"/>
      <c r="L74" s="2"/>
      <c r="M74" s="6"/>
    </row>
    <row r="75" spans="1:13" x14ac:dyDescent="0.2">
      <c r="A75" s="88">
        <f t="shared" si="13"/>
        <v>41714</v>
      </c>
      <c r="B75" s="55">
        <f t="shared" si="12"/>
        <v>11</v>
      </c>
      <c r="C75" s="2"/>
      <c r="D75" s="3"/>
      <c r="E75" s="2"/>
      <c r="F75" s="3"/>
      <c r="G75" s="2"/>
      <c r="H75" s="3"/>
      <c r="I75" s="2"/>
      <c r="J75" s="4"/>
      <c r="K75" s="108"/>
      <c r="L75" s="2"/>
      <c r="M75" s="6"/>
    </row>
    <row r="76" spans="1:13" x14ac:dyDescent="0.2">
      <c r="A76" s="88">
        <f t="shared" si="13"/>
        <v>41715</v>
      </c>
      <c r="B76" s="55">
        <f t="shared" si="12"/>
        <v>12</v>
      </c>
      <c r="C76" s="2">
        <v>7</v>
      </c>
      <c r="D76" s="3">
        <v>19</v>
      </c>
      <c r="E76" s="2"/>
      <c r="F76" s="3"/>
      <c r="G76" s="2">
        <v>11</v>
      </c>
      <c r="H76" s="3">
        <v>11.5</v>
      </c>
      <c r="I76" s="2">
        <v>16</v>
      </c>
      <c r="J76" s="4">
        <v>16.5</v>
      </c>
      <c r="K76" s="108">
        <v>11</v>
      </c>
      <c r="L76" s="2"/>
      <c r="M76" s="6"/>
    </row>
    <row r="77" spans="1:13" x14ac:dyDescent="0.2">
      <c r="A77" s="88">
        <f t="shared" si="13"/>
        <v>41716</v>
      </c>
      <c r="B77" s="55">
        <f t="shared" si="12"/>
        <v>12</v>
      </c>
      <c r="C77" s="2">
        <v>7</v>
      </c>
      <c r="D77" s="3">
        <v>19</v>
      </c>
      <c r="E77" s="2"/>
      <c r="F77" s="3"/>
      <c r="G77" s="2">
        <v>11</v>
      </c>
      <c r="H77" s="3">
        <v>11.5</v>
      </c>
      <c r="I77" s="2">
        <v>16</v>
      </c>
      <c r="J77" s="4">
        <v>16.5</v>
      </c>
      <c r="K77" s="108">
        <v>11</v>
      </c>
      <c r="L77" s="2"/>
      <c r="M77" s="6"/>
    </row>
    <row r="78" spans="1:13" x14ac:dyDescent="0.2">
      <c r="A78" s="88">
        <f t="shared" si="13"/>
        <v>41717</v>
      </c>
      <c r="B78" s="55">
        <f t="shared" si="12"/>
        <v>12</v>
      </c>
      <c r="C78" s="2"/>
      <c r="D78" s="3"/>
      <c r="E78" s="2"/>
      <c r="F78" s="3"/>
      <c r="G78" s="2"/>
      <c r="H78" s="3"/>
      <c r="I78" s="2"/>
      <c r="J78" s="4"/>
      <c r="K78" s="108"/>
      <c r="L78" s="2"/>
      <c r="M78" s="6"/>
    </row>
    <row r="79" spans="1:13" x14ac:dyDescent="0.2">
      <c r="A79" s="88">
        <f t="shared" si="13"/>
        <v>41718</v>
      </c>
      <c r="B79" s="55">
        <f t="shared" si="12"/>
        <v>12</v>
      </c>
      <c r="C79" s="2"/>
      <c r="D79" s="3"/>
      <c r="E79" s="2"/>
      <c r="F79" s="3"/>
      <c r="G79" s="2"/>
      <c r="H79" s="3"/>
      <c r="I79" s="2"/>
      <c r="J79" s="4"/>
      <c r="K79" s="108"/>
      <c r="L79" s="2"/>
      <c r="M79" s="6"/>
    </row>
    <row r="80" spans="1:13" x14ac:dyDescent="0.2">
      <c r="A80" s="88">
        <f t="shared" si="13"/>
        <v>41719</v>
      </c>
      <c r="B80" s="55">
        <f t="shared" si="12"/>
        <v>12</v>
      </c>
      <c r="C80" s="2"/>
      <c r="D80" s="3"/>
      <c r="E80" s="2">
        <v>19</v>
      </c>
      <c r="F80" s="3">
        <v>24</v>
      </c>
      <c r="G80" s="2"/>
      <c r="H80" s="3"/>
      <c r="I80" s="2">
        <v>23</v>
      </c>
      <c r="J80" s="4">
        <v>23.5</v>
      </c>
      <c r="K80" s="108">
        <v>4.5</v>
      </c>
      <c r="L80" s="2">
        <v>1.5</v>
      </c>
      <c r="M80" s="6"/>
    </row>
    <row r="81" spans="1:13" x14ac:dyDescent="0.2">
      <c r="A81" s="88">
        <f t="shared" si="13"/>
        <v>41720</v>
      </c>
      <c r="B81" s="55">
        <f t="shared" si="12"/>
        <v>12</v>
      </c>
      <c r="C81" s="2">
        <v>0</v>
      </c>
      <c r="D81" s="3">
        <v>7</v>
      </c>
      <c r="E81" s="2">
        <v>19</v>
      </c>
      <c r="F81" s="3">
        <v>24</v>
      </c>
      <c r="G81" s="2">
        <v>4</v>
      </c>
      <c r="H81" s="3">
        <v>4.5</v>
      </c>
      <c r="I81" s="2">
        <v>23</v>
      </c>
      <c r="J81" s="4">
        <v>23.5</v>
      </c>
      <c r="K81" s="108">
        <v>11</v>
      </c>
      <c r="L81" s="2">
        <v>7</v>
      </c>
      <c r="M81" s="6">
        <v>11</v>
      </c>
    </row>
    <row r="82" spans="1:13" x14ac:dyDescent="0.2">
      <c r="A82" s="88">
        <f t="shared" si="13"/>
        <v>41721</v>
      </c>
      <c r="B82" s="55">
        <f t="shared" si="12"/>
        <v>12</v>
      </c>
      <c r="C82" s="2">
        <v>0</v>
      </c>
      <c r="D82" s="3">
        <v>7</v>
      </c>
      <c r="E82" s="2">
        <v>19</v>
      </c>
      <c r="F82" s="3">
        <v>24</v>
      </c>
      <c r="G82" s="2">
        <v>4</v>
      </c>
      <c r="H82" s="3">
        <v>4.5</v>
      </c>
      <c r="I82" s="2">
        <v>23</v>
      </c>
      <c r="J82" s="4">
        <v>23.5</v>
      </c>
      <c r="K82" s="108">
        <v>11</v>
      </c>
      <c r="L82" s="2">
        <v>1.5</v>
      </c>
      <c r="M82" s="106">
        <v>11</v>
      </c>
    </row>
    <row r="83" spans="1:13" x14ac:dyDescent="0.2">
      <c r="A83" s="88">
        <f t="shared" si="13"/>
        <v>41722</v>
      </c>
      <c r="B83" s="55">
        <f t="shared" si="12"/>
        <v>13</v>
      </c>
      <c r="C83" s="2">
        <v>0</v>
      </c>
      <c r="D83" s="3">
        <v>7</v>
      </c>
      <c r="E83" s="2"/>
      <c r="F83" s="3"/>
      <c r="G83" s="2">
        <v>4</v>
      </c>
      <c r="H83" s="3">
        <v>4.5</v>
      </c>
      <c r="I83" s="2"/>
      <c r="J83" s="4"/>
      <c r="K83" s="108">
        <v>6.5</v>
      </c>
      <c r="L83" s="2">
        <v>5.5</v>
      </c>
      <c r="M83" s="106"/>
    </row>
    <row r="84" spans="1:13" x14ac:dyDescent="0.2">
      <c r="A84" s="88">
        <f t="shared" si="13"/>
        <v>41723</v>
      </c>
      <c r="B84" s="55">
        <f t="shared" si="12"/>
        <v>13</v>
      </c>
      <c r="C84" s="2"/>
      <c r="D84" s="3"/>
      <c r="E84" s="2"/>
      <c r="F84" s="3"/>
      <c r="G84" s="2"/>
      <c r="H84" s="3"/>
      <c r="I84" s="2"/>
      <c r="J84" s="4"/>
      <c r="K84" s="108"/>
      <c r="L84" s="107"/>
      <c r="M84" s="106"/>
    </row>
    <row r="85" spans="1:13" x14ac:dyDescent="0.2">
      <c r="A85" s="88">
        <f t="shared" si="13"/>
        <v>41724</v>
      </c>
      <c r="B85" s="55">
        <f t="shared" si="12"/>
        <v>13</v>
      </c>
      <c r="C85" s="119">
        <v>7</v>
      </c>
      <c r="D85" s="120">
        <v>19</v>
      </c>
      <c r="E85" s="119"/>
      <c r="F85" s="120"/>
      <c r="G85" s="119">
        <v>11</v>
      </c>
      <c r="H85" s="120">
        <v>11.5</v>
      </c>
      <c r="I85" s="119">
        <v>16</v>
      </c>
      <c r="J85" s="121">
        <v>16.5</v>
      </c>
      <c r="K85" s="122">
        <v>11</v>
      </c>
      <c r="L85" s="107"/>
      <c r="M85" s="106"/>
    </row>
    <row r="86" spans="1:13" x14ac:dyDescent="0.2">
      <c r="A86" s="88">
        <f t="shared" si="13"/>
        <v>41725</v>
      </c>
      <c r="B86" s="55">
        <f t="shared" si="12"/>
        <v>13</v>
      </c>
      <c r="C86" s="2">
        <v>7</v>
      </c>
      <c r="D86" s="3">
        <v>19</v>
      </c>
      <c r="E86" s="2"/>
      <c r="F86" s="3"/>
      <c r="G86" s="2">
        <v>11</v>
      </c>
      <c r="H86" s="3">
        <v>11.5</v>
      </c>
      <c r="I86" s="2">
        <v>16</v>
      </c>
      <c r="J86" s="4">
        <v>16.5</v>
      </c>
      <c r="K86" s="108">
        <v>11</v>
      </c>
      <c r="L86" s="107"/>
      <c r="M86" s="106"/>
    </row>
    <row r="87" spans="1:13" x14ac:dyDescent="0.2">
      <c r="A87" s="88">
        <f t="shared" si="13"/>
        <v>41726</v>
      </c>
      <c r="B87" s="55">
        <f t="shared" si="12"/>
        <v>13</v>
      </c>
      <c r="C87" s="2"/>
      <c r="D87" s="115"/>
      <c r="E87" s="107"/>
      <c r="F87" s="115"/>
      <c r="G87" s="107"/>
      <c r="H87" s="115"/>
      <c r="I87" s="107"/>
      <c r="J87" s="116"/>
      <c r="K87" s="117"/>
      <c r="L87" s="107"/>
      <c r="M87" s="106"/>
    </row>
    <row r="88" spans="1:13" x14ac:dyDescent="0.2">
      <c r="A88" s="88">
        <f t="shared" si="13"/>
        <v>41727</v>
      </c>
      <c r="B88" s="55">
        <f t="shared" si="12"/>
        <v>13</v>
      </c>
    </row>
    <row r="89" spans="1:13" x14ac:dyDescent="0.2">
      <c r="A89" s="88">
        <f t="shared" si="13"/>
        <v>41728</v>
      </c>
      <c r="B89" s="55">
        <f t="shared" si="12"/>
        <v>13</v>
      </c>
    </row>
    <row r="90" spans="1:13" x14ac:dyDescent="0.2">
      <c r="A90" s="88">
        <f t="shared" si="13"/>
        <v>41729</v>
      </c>
      <c r="B90" s="55">
        <f t="shared" si="12"/>
        <v>14</v>
      </c>
    </row>
    <row r="91" spans="1:13" x14ac:dyDescent="0.2">
      <c r="A91" s="88">
        <f t="shared" si="13"/>
        <v>41730</v>
      </c>
      <c r="B91" s="55">
        <f t="shared" si="12"/>
        <v>14</v>
      </c>
    </row>
    <row r="92" spans="1:13" x14ac:dyDescent="0.2">
      <c r="A92" s="88">
        <f t="shared" si="13"/>
        <v>41731</v>
      </c>
      <c r="B92" s="55">
        <f t="shared" si="12"/>
        <v>14</v>
      </c>
    </row>
    <row r="93" spans="1:13" x14ac:dyDescent="0.2">
      <c r="A93" s="88">
        <f t="shared" si="13"/>
        <v>41732</v>
      </c>
      <c r="B93" s="55">
        <f t="shared" si="12"/>
        <v>14</v>
      </c>
    </row>
    <row r="94" spans="1:13" x14ac:dyDescent="0.2">
      <c r="A94" s="88">
        <f t="shared" si="13"/>
        <v>41733</v>
      </c>
      <c r="B94" s="55">
        <f t="shared" si="12"/>
        <v>14</v>
      </c>
    </row>
    <row r="95" spans="1:13" x14ac:dyDescent="0.2">
      <c r="A95" s="88">
        <f t="shared" si="13"/>
        <v>41734</v>
      </c>
      <c r="B95" s="55">
        <f t="shared" si="12"/>
        <v>14</v>
      </c>
    </row>
    <row r="96" spans="1:13" x14ac:dyDescent="0.2">
      <c r="A96" s="88">
        <f t="shared" si="13"/>
        <v>41735</v>
      </c>
      <c r="B96" s="55">
        <f t="shared" si="12"/>
        <v>14</v>
      </c>
    </row>
    <row r="97" spans="1:2" x14ac:dyDescent="0.2">
      <c r="A97" s="88">
        <f t="shared" si="13"/>
        <v>41736</v>
      </c>
      <c r="B97" s="55">
        <f t="shared" si="12"/>
        <v>15</v>
      </c>
    </row>
    <row r="98" spans="1:2" x14ac:dyDescent="0.2">
      <c r="A98" s="88">
        <f t="shared" si="13"/>
        <v>41737</v>
      </c>
      <c r="B98" s="55">
        <f t="shared" si="12"/>
        <v>15</v>
      </c>
    </row>
    <row r="99" spans="1:2" x14ac:dyDescent="0.2">
      <c r="A99" s="88">
        <f t="shared" si="13"/>
        <v>41738</v>
      </c>
      <c r="B99" s="55">
        <f t="shared" si="12"/>
        <v>15</v>
      </c>
    </row>
    <row r="100" spans="1:2" x14ac:dyDescent="0.2">
      <c r="A100" s="88">
        <f t="shared" si="13"/>
        <v>41739</v>
      </c>
      <c r="B100" s="55">
        <f t="shared" si="12"/>
        <v>15</v>
      </c>
    </row>
    <row r="101" spans="1:2" x14ac:dyDescent="0.2">
      <c r="A101" s="88">
        <f t="shared" si="13"/>
        <v>41740</v>
      </c>
      <c r="B101" s="55">
        <f t="shared" si="12"/>
        <v>15</v>
      </c>
    </row>
    <row r="102" spans="1:2" x14ac:dyDescent="0.2">
      <c r="A102" s="88">
        <f t="shared" si="13"/>
        <v>41741</v>
      </c>
      <c r="B102" s="55">
        <f t="shared" si="12"/>
        <v>15</v>
      </c>
    </row>
    <row r="103" spans="1:2" x14ac:dyDescent="0.2">
      <c r="A103" s="88">
        <f t="shared" si="13"/>
        <v>41742</v>
      </c>
      <c r="B103" s="55">
        <f t="shared" si="12"/>
        <v>15</v>
      </c>
    </row>
    <row r="104" spans="1:2" x14ac:dyDescent="0.2">
      <c r="A104" s="88">
        <f t="shared" si="13"/>
        <v>41743</v>
      </c>
      <c r="B104" s="55">
        <f t="shared" si="12"/>
        <v>16</v>
      </c>
    </row>
    <row r="105" spans="1:2" x14ac:dyDescent="0.2">
      <c r="A105" s="88">
        <f t="shared" si="13"/>
        <v>41744</v>
      </c>
      <c r="B105" s="55">
        <f t="shared" si="12"/>
        <v>16</v>
      </c>
    </row>
    <row r="106" spans="1:2" x14ac:dyDescent="0.2">
      <c r="A106" s="88">
        <f t="shared" si="13"/>
        <v>41745</v>
      </c>
      <c r="B106" s="55">
        <f t="shared" si="12"/>
        <v>16</v>
      </c>
    </row>
    <row r="107" spans="1:2" x14ac:dyDescent="0.2">
      <c r="A107" s="88">
        <f t="shared" si="13"/>
        <v>41746</v>
      </c>
      <c r="B107" s="55">
        <f t="shared" si="12"/>
        <v>16</v>
      </c>
    </row>
    <row r="108" spans="1:2" x14ac:dyDescent="0.2">
      <c r="A108" s="88">
        <f t="shared" si="13"/>
        <v>41747</v>
      </c>
      <c r="B108" s="55">
        <f t="shared" si="12"/>
        <v>16</v>
      </c>
    </row>
    <row r="109" spans="1:2" x14ac:dyDescent="0.2">
      <c r="A109" s="88">
        <f t="shared" si="13"/>
        <v>41748</v>
      </c>
      <c r="B109" s="55">
        <f t="shared" si="12"/>
        <v>16</v>
      </c>
    </row>
    <row r="110" spans="1:2" x14ac:dyDescent="0.2">
      <c r="B110" s="55"/>
    </row>
    <row r="111" spans="1:2" x14ac:dyDescent="0.2">
      <c r="B111" s="55"/>
    </row>
    <row r="112" spans="1:2" x14ac:dyDescent="0.2">
      <c r="B112" s="55"/>
    </row>
    <row r="113" spans="2:2" x14ac:dyDescent="0.2">
      <c r="B113" s="55"/>
    </row>
    <row r="114" spans="2:2" x14ac:dyDescent="0.2">
      <c r="B114" s="55"/>
    </row>
    <row r="115" spans="2:2" x14ac:dyDescent="0.2">
      <c r="B115" s="55"/>
    </row>
    <row r="116" spans="2:2" x14ac:dyDescent="0.2">
      <c r="B116" s="55"/>
    </row>
    <row r="117" spans="2:2" x14ac:dyDescent="0.2">
      <c r="B117" s="55"/>
    </row>
    <row r="118" spans="2:2" x14ac:dyDescent="0.2">
      <c r="B118" s="55"/>
    </row>
    <row r="119" spans="2:2" x14ac:dyDescent="0.2">
      <c r="B119" s="55"/>
    </row>
    <row r="120" spans="2:2" x14ac:dyDescent="0.2">
      <c r="B120" s="55"/>
    </row>
    <row r="121" spans="2:2" x14ac:dyDescent="0.2">
      <c r="B121" s="55"/>
    </row>
    <row r="122" spans="2:2" x14ac:dyDescent="0.2">
      <c r="B122" s="55"/>
    </row>
    <row r="123" spans="2:2" x14ac:dyDescent="0.2">
      <c r="B123" s="55"/>
    </row>
    <row r="124" spans="2:2" x14ac:dyDescent="0.2">
      <c r="B124" s="55"/>
    </row>
    <row r="125" spans="2:2" x14ac:dyDescent="0.2">
      <c r="B125" s="55"/>
    </row>
    <row r="126" spans="2:2" x14ac:dyDescent="0.2">
      <c r="B126" s="55"/>
    </row>
    <row r="127" spans="2:2" x14ac:dyDescent="0.2">
      <c r="B127" s="55"/>
    </row>
    <row r="128" spans="2:2" x14ac:dyDescent="0.2">
      <c r="B128" s="55"/>
    </row>
    <row r="129" spans="2:2" x14ac:dyDescent="0.2">
      <c r="B129" s="55"/>
    </row>
    <row r="130" spans="2:2" x14ac:dyDescent="0.2">
      <c r="B130" s="55"/>
    </row>
    <row r="131" spans="2:2" x14ac:dyDescent="0.2">
      <c r="B131" s="55"/>
    </row>
    <row r="132" spans="2:2" x14ac:dyDescent="0.2">
      <c r="B132" s="55"/>
    </row>
    <row r="133" spans="2:2" x14ac:dyDescent="0.2">
      <c r="B133" s="55"/>
    </row>
    <row r="134" spans="2:2" x14ac:dyDescent="0.2">
      <c r="B134" s="55"/>
    </row>
    <row r="135" spans="2:2" x14ac:dyDescent="0.2">
      <c r="B135" s="55"/>
    </row>
    <row r="136" spans="2:2" x14ac:dyDescent="0.2">
      <c r="B136" s="55"/>
    </row>
    <row r="137" spans="2:2" x14ac:dyDescent="0.2">
      <c r="B137" s="55"/>
    </row>
    <row r="138" spans="2:2" x14ac:dyDescent="0.2">
      <c r="B138" s="55"/>
    </row>
    <row r="139" spans="2:2" x14ac:dyDescent="0.2">
      <c r="B139" s="55"/>
    </row>
    <row r="140" spans="2:2" x14ac:dyDescent="0.2">
      <c r="B140" s="55"/>
    </row>
    <row r="141" spans="2:2" x14ac:dyDescent="0.2">
      <c r="B141" s="55"/>
    </row>
    <row r="142" spans="2:2" x14ac:dyDescent="0.2">
      <c r="B142" s="55"/>
    </row>
    <row r="143" spans="2:2" x14ac:dyDescent="0.2">
      <c r="B143" s="55"/>
    </row>
    <row r="144" spans="2:2" x14ac:dyDescent="0.2">
      <c r="B144" s="55"/>
    </row>
    <row r="145" spans="2:2" x14ac:dyDescent="0.2">
      <c r="B145" s="55"/>
    </row>
    <row r="146" spans="2:2" x14ac:dyDescent="0.2">
      <c r="B146" s="55"/>
    </row>
    <row r="147" spans="2:2" x14ac:dyDescent="0.2">
      <c r="B147" s="55"/>
    </row>
    <row r="148" spans="2:2" x14ac:dyDescent="0.2">
      <c r="B148" s="55"/>
    </row>
    <row r="149" spans="2:2" x14ac:dyDescent="0.2">
      <c r="B149" s="55"/>
    </row>
    <row r="150" spans="2:2" x14ac:dyDescent="0.2">
      <c r="B150" s="55"/>
    </row>
    <row r="151" spans="2:2" x14ac:dyDescent="0.2">
      <c r="B151" s="55"/>
    </row>
    <row r="152" spans="2:2" x14ac:dyDescent="0.2">
      <c r="B152" s="55"/>
    </row>
    <row r="153" spans="2:2" x14ac:dyDescent="0.2">
      <c r="B153" s="55"/>
    </row>
    <row r="154" spans="2:2" x14ac:dyDescent="0.2">
      <c r="B154" s="55"/>
    </row>
    <row r="155" spans="2:2" x14ac:dyDescent="0.2">
      <c r="B155" s="55"/>
    </row>
    <row r="156" spans="2:2" x14ac:dyDescent="0.2">
      <c r="B156" s="55"/>
    </row>
    <row r="157" spans="2:2" x14ac:dyDescent="0.2">
      <c r="B157" s="55"/>
    </row>
    <row r="158" spans="2:2" x14ac:dyDescent="0.2">
      <c r="B158" s="55"/>
    </row>
    <row r="159" spans="2:2" x14ac:dyDescent="0.2">
      <c r="B159" s="55"/>
    </row>
    <row r="160" spans="2:2" x14ac:dyDescent="0.2">
      <c r="B160" s="55"/>
    </row>
    <row r="161" spans="2:2" x14ac:dyDescent="0.2">
      <c r="B161" s="55"/>
    </row>
    <row r="162" spans="2:2" x14ac:dyDescent="0.2">
      <c r="B162" s="55"/>
    </row>
    <row r="163" spans="2:2" x14ac:dyDescent="0.2">
      <c r="B163" s="55"/>
    </row>
    <row r="164" spans="2:2" x14ac:dyDescent="0.2">
      <c r="B164" s="55"/>
    </row>
    <row r="165" spans="2:2" x14ac:dyDescent="0.2">
      <c r="B165" s="55"/>
    </row>
    <row r="166" spans="2:2" x14ac:dyDescent="0.2">
      <c r="B166" s="55"/>
    </row>
    <row r="167" spans="2:2" x14ac:dyDescent="0.2">
      <c r="B167" s="55"/>
    </row>
    <row r="168" spans="2:2" x14ac:dyDescent="0.2">
      <c r="B168" s="55"/>
    </row>
    <row r="169" spans="2:2" x14ac:dyDescent="0.2">
      <c r="B169" s="55"/>
    </row>
  </sheetData>
  <conditionalFormatting sqref="K30">
    <cfRule type="cellIs" dxfId="49" priority="37" operator="equal">
      <formula>0</formula>
    </cfRule>
  </conditionalFormatting>
  <conditionalFormatting sqref="K26">
    <cfRule type="cellIs" dxfId="48" priority="36" operator="equal">
      <formula>0</formula>
    </cfRule>
  </conditionalFormatting>
  <conditionalFormatting sqref="L26">
    <cfRule type="cellIs" dxfId="47" priority="35" operator="equal">
      <formula>0</formula>
    </cfRule>
  </conditionalFormatting>
  <conditionalFormatting sqref="K27">
    <cfRule type="cellIs" dxfId="46" priority="34" operator="equal">
      <formula>0</formula>
    </cfRule>
  </conditionalFormatting>
  <conditionalFormatting sqref="L27">
    <cfRule type="cellIs" dxfId="45" priority="33" operator="equal">
      <formula>0</formula>
    </cfRule>
  </conditionalFormatting>
  <conditionalFormatting sqref="L28:M31 K3:K8 K13:K14 K18:K21 M26:M27">
    <cfRule type="cellIs" dxfId="44" priority="47" operator="equal">
      <formula>0</formula>
    </cfRule>
  </conditionalFormatting>
  <conditionalFormatting sqref="K31">
    <cfRule type="cellIs" dxfId="43" priority="48" operator="equal">
      <formula>0</formula>
    </cfRule>
  </conditionalFormatting>
  <conditionalFormatting sqref="K29">
    <cfRule type="cellIs" dxfId="42" priority="43" operator="equal">
      <formula>0</formula>
    </cfRule>
  </conditionalFormatting>
  <conditionalFormatting sqref="K1 K22:K25">
    <cfRule type="cellIs" dxfId="41" priority="46" operator="equal">
      <formula>0</formula>
    </cfRule>
  </conditionalFormatting>
  <conditionalFormatting sqref="L1:M1 M2 L3:M14 M15:M17 L18:M25">
    <cfRule type="cellIs" dxfId="40" priority="45" operator="equal">
      <formula>0</formula>
    </cfRule>
  </conditionalFormatting>
  <conditionalFormatting sqref="K28">
    <cfRule type="cellIs" dxfId="39" priority="44" operator="equal">
      <formula>0</formula>
    </cfRule>
  </conditionalFormatting>
  <conditionalFormatting sqref="L2">
    <cfRule type="cellIs" dxfId="38" priority="41" operator="equal">
      <formula>0</formula>
    </cfRule>
  </conditionalFormatting>
  <conditionalFormatting sqref="K2">
    <cfRule type="cellIs" dxfId="37" priority="42" operator="equal">
      <formula>0</formula>
    </cfRule>
  </conditionalFormatting>
  <conditionalFormatting sqref="K10:K12">
    <cfRule type="cellIs" dxfId="36" priority="40" operator="equal">
      <formula>0</formula>
    </cfRule>
  </conditionalFormatting>
  <conditionalFormatting sqref="K15:K17">
    <cfRule type="cellIs" dxfId="35" priority="39" operator="equal">
      <formula>0</formula>
    </cfRule>
  </conditionalFormatting>
  <conditionalFormatting sqref="L15:L17">
    <cfRule type="cellIs" dxfId="34" priority="38" operator="equal">
      <formula>0</formula>
    </cfRule>
  </conditionalFormatting>
  <conditionalFormatting sqref="K58">
    <cfRule type="cellIs" dxfId="33" priority="19" operator="equal">
      <formula>0</formula>
    </cfRule>
  </conditionalFormatting>
  <conditionalFormatting sqref="K54">
    <cfRule type="cellIs" dxfId="32" priority="18" operator="equal">
      <formula>0</formula>
    </cfRule>
  </conditionalFormatting>
  <conditionalFormatting sqref="L54">
    <cfRule type="cellIs" dxfId="31" priority="17" operator="equal">
      <formula>0</formula>
    </cfRule>
  </conditionalFormatting>
  <conditionalFormatting sqref="K55">
    <cfRule type="cellIs" dxfId="30" priority="16" operator="equal">
      <formula>0</formula>
    </cfRule>
  </conditionalFormatting>
  <conditionalFormatting sqref="L55">
    <cfRule type="cellIs" dxfId="29" priority="15" operator="equal">
      <formula>0</formula>
    </cfRule>
  </conditionalFormatting>
  <conditionalFormatting sqref="L56:M59 K34:K36 K41:K42 K46:K49 M54:M55">
    <cfRule type="cellIs" dxfId="28" priority="27" operator="equal">
      <formula>0</formula>
    </cfRule>
  </conditionalFormatting>
  <conditionalFormatting sqref="K59">
    <cfRule type="cellIs" dxfId="27" priority="28" operator="equal">
      <formula>0</formula>
    </cfRule>
  </conditionalFormatting>
  <conditionalFormatting sqref="K57">
    <cfRule type="cellIs" dxfId="26" priority="23" operator="equal">
      <formula>0</formula>
    </cfRule>
  </conditionalFormatting>
  <conditionalFormatting sqref="K50:K53">
    <cfRule type="cellIs" dxfId="25" priority="26" operator="equal">
      <formula>0</formula>
    </cfRule>
  </conditionalFormatting>
  <conditionalFormatting sqref="L34:M42 M43:M45 L46:M53">
    <cfRule type="cellIs" dxfId="24" priority="25" operator="equal">
      <formula>0</formula>
    </cfRule>
  </conditionalFormatting>
  <conditionalFormatting sqref="K56">
    <cfRule type="cellIs" dxfId="23" priority="24" operator="equal">
      <formula>0</formula>
    </cfRule>
  </conditionalFormatting>
  <conditionalFormatting sqref="K38:K40">
    <cfRule type="cellIs" dxfId="22" priority="22" operator="equal">
      <formula>0</formula>
    </cfRule>
  </conditionalFormatting>
  <conditionalFormatting sqref="K43:K45">
    <cfRule type="cellIs" dxfId="21" priority="21" operator="equal">
      <formula>0</formula>
    </cfRule>
  </conditionalFormatting>
  <conditionalFormatting sqref="L43:L45">
    <cfRule type="cellIs" dxfId="20" priority="20" operator="equal">
      <formula>0</formula>
    </cfRule>
  </conditionalFormatting>
  <conditionalFormatting sqref="K86">
    <cfRule type="cellIs" dxfId="19" priority="5" operator="equal">
      <formula>0</formula>
    </cfRule>
  </conditionalFormatting>
  <conditionalFormatting sqref="K82">
    <cfRule type="cellIs" dxfId="18" priority="4" operator="equal">
      <formula>0</formula>
    </cfRule>
  </conditionalFormatting>
  <conditionalFormatting sqref="L82">
    <cfRule type="cellIs" dxfId="17" priority="3" operator="equal">
      <formula>0</formula>
    </cfRule>
  </conditionalFormatting>
  <conditionalFormatting sqref="K83">
    <cfRule type="cellIs" dxfId="16" priority="2" operator="equal">
      <formula>0</formula>
    </cfRule>
  </conditionalFormatting>
  <conditionalFormatting sqref="L83">
    <cfRule type="cellIs" dxfId="15" priority="1" operator="equal">
      <formula>0</formula>
    </cfRule>
  </conditionalFormatting>
  <conditionalFormatting sqref="L84:M87 K62:K64 K69:K70 K74:K77 M82:M83">
    <cfRule type="cellIs" dxfId="14" priority="13" operator="equal">
      <formula>0</formula>
    </cfRule>
  </conditionalFormatting>
  <conditionalFormatting sqref="K87">
    <cfRule type="cellIs" dxfId="13" priority="14" operator="equal">
      <formula>0</formula>
    </cfRule>
  </conditionalFormatting>
  <conditionalFormatting sqref="K85">
    <cfRule type="cellIs" dxfId="12" priority="9" operator="equal">
      <formula>0</formula>
    </cfRule>
  </conditionalFormatting>
  <conditionalFormatting sqref="K78:K81">
    <cfRule type="cellIs" dxfId="11" priority="12" operator="equal">
      <formula>0</formula>
    </cfRule>
  </conditionalFormatting>
  <conditionalFormatting sqref="L62:M70 M71:M73 L74:M81">
    <cfRule type="cellIs" dxfId="10" priority="11" operator="equal">
      <formula>0</formula>
    </cfRule>
  </conditionalFormatting>
  <conditionalFormatting sqref="K84">
    <cfRule type="cellIs" dxfId="9" priority="10" operator="equal">
      <formula>0</formula>
    </cfRule>
  </conditionalFormatting>
  <conditionalFormatting sqref="K66:K68">
    <cfRule type="cellIs" dxfId="8" priority="8" operator="equal">
      <formula>0</formula>
    </cfRule>
  </conditionalFormatting>
  <conditionalFormatting sqref="K71:K73">
    <cfRule type="cellIs" dxfId="7" priority="7" operator="equal">
      <formula>0</formula>
    </cfRule>
  </conditionalFormatting>
  <conditionalFormatting sqref="L71:L73">
    <cfRule type="cellIs" dxfId="6" priority="6" operator="equal">
      <formula>0</formula>
    </cfRule>
  </conditionalFormatting>
  <pageMargins left="0.7" right="0.7" top="0.78740157499999996" bottom="0.78740157499999996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EB1AF37D-62D0-4010-B563-74ED4A60BC08}">
            <xm:f>List1!D1=7</xm:f>
            <x14:dxf>
              <fill>
                <patternFill>
                  <bgColor theme="6" tint="-0.24994659260841701"/>
                </patternFill>
              </fill>
            </x14:dxf>
          </x14:cfRule>
          <x14:cfRule type="expression" priority="30" id="{03BAC4EE-13DE-48D0-A66F-617A54C20FE1}">
            <xm:f>List1!D1=6</xm:f>
            <x14:dxf>
              <fill>
                <patternFill>
                  <bgColor theme="6" tint="0.39994506668294322"/>
                </patternFill>
              </fill>
            </x14:dxf>
          </x14:cfRule>
          <xm:sqref>B1:B44</xm:sqref>
        </x14:conditionalFormatting>
        <x14:conditionalFormatting xmlns:xm="http://schemas.microsoft.com/office/excel/2006/main">
          <x14:cfRule type="expression" priority="101" id="{EB1AF37D-62D0-4010-B563-74ED4A60BC08}">
            <xm:f>List1!D45=7</xm:f>
            <x14:dxf>
              <fill>
                <patternFill>
                  <bgColor theme="6" tint="-0.24994659260841701"/>
                </patternFill>
              </fill>
            </x14:dxf>
          </x14:cfRule>
          <x14:cfRule type="expression" priority="102" id="{03BAC4EE-13DE-48D0-A66F-617A54C20FE1}">
            <xm:f>List1!D45=6</xm:f>
            <x14:dxf>
              <fill>
                <patternFill>
                  <bgColor theme="6" tint="0.39994506668294322"/>
                </patternFill>
              </fill>
            </x14:dxf>
          </x14:cfRule>
          <xm:sqref>B60:B169</xm:sqref>
        </x14:conditionalFormatting>
        <x14:conditionalFormatting xmlns:xm="http://schemas.microsoft.com/office/excel/2006/main">
          <x14:cfRule type="expression" priority="103" id="{EB1AF37D-62D0-4010-B563-74ED4A60BC08}">
            <xm:f>List1!#REF!=7</xm:f>
            <x14:dxf>
              <fill>
                <patternFill>
                  <bgColor theme="6" tint="-0.24994659260841701"/>
                </patternFill>
              </fill>
            </x14:dxf>
          </x14:cfRule>
          <x14:cfRule type="expression" priority="104" id="{03BAC4EE-13DE-48D0-A66F-617A54C20FE1}">
            <xm:f>List1!#REF!=6</xm:f>
            <x14:dxf>
              <fill>
                <patternFill>
                  <bgColor theme="6" tint="0.39994506668294322"/>
                </patternFill>
              </fill>
            </x14:dxf>
          </x14:cfRule>
          <xm:sqref>B45:B59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9" workbookViewId="0">
      <selection activeCell="C59" sqref="C59"/>
    </sheetView>
  </sheetViews>
  <sheetFormatPr defaultRowHeight="12.75" x14ac:dyDescent="0.2"/>
  <cols>
    <col min="5" max="5" width="12.85546875" customWidth="1"/>
    <col min="6" max="6" width="11.28515625" bestFit="1" customWidth="1"/>
  </cols>
  <sheetData>
    <row r="1" spans="1:6" x14ac:dyDescent="0.2">
      <c r="A1">
        <v>1</v>
      </c>
      <c r="C1">
        <f>IF(A1=1,7,IF(A2=2,7,IF(A5=5,0,IF(A6=6,0,"-"))))</f>
        <v>7</v>
      </c>
      <c r="D1">
        <f>IF(A1=1,7,IF(A2=2,7,"-"))</f>
        <v>7</v>
      </c>
      <c r="E1">
        <f>IF(A1=1,7)</f>
        <v>7</v>
      </c>
    </row>
    <row r="2" spans="1:6" x14ac:dyDescent="0.2">
      <c r="A2">
        <v>2</v>
      </c>
      <c r="C2" t="str">
        <f t="shared" ref="C2:C43" si="0">IF(A2=1,7,IF(A3=2,7,IF(A6=5,0,IF(A7=6,0,"-"))))</f>
        <v>-</v>
      </c>
      <c r="D2" t="str">
        <f t="shared" ref="D2:D39" si="1">IF(A2=1,7,IF(A3=2,7,"-"))</f>
        <v>-</v>
      </c>
      <c r="E2">
        <f>IF(A2=2,7)</f>
        <v>7</v>
      </c>
      <c r="F2">
        <f>IF(A1=1,7)</f>
        <v>7</v>
      </c>
    </row>
    <row r="3" spans="1:6" x14ac:dyDescent="0.2">
      <c r="A3">
        <v>3</v>
      </c>
      <c r="C3" t="str">
        <f t="shared" si="0"/>
        <v>-</v>
      </c>
      <c r="D3" t="str">
        <f t="shared" si="1"/>
        <v>-</v>
      </c>
      <c r="E3" t="b">
        <f t="shared" ref="E3:E38" si="2">IF(A3=2,7)</f>
        <v>0</v>
      </c>
    </row>
    <row r="4" spans="1:6" x14ac:dyDescent="0.2">
      <c r="A4">
        <v>4</v>
      </c>
      <c r="C4" t="str">
        <f t="shared" si="0"/>
        <v>-</v>
      </c>
      <c r="D4" t="str">
        <f t="shared" si="1"/>
        <v>-</v>
      </c>
      <c r="E4" t="b">
        <f t="shared" si="2"/>
        <v>0</v>
      </c>
    </row>
    <row r="5" spans="1:6" x14ac:dyDescent="0.2">
      <c r="A5">
        <v>5</v>
      </c>
      <c r="C5" t="str">
        <f t="shared" si="0"/>
        <v>-</v>
      </c>
      <c r="D5" t="str">
        <f t="shared" si="1"/>
        <v>-</v>
      </c>
      <c r="E5" t="b">
        <f t="shared" si="2"/>
        <v>0</v>
      </c>
    </row>
    <row r="6" spans="1:6" x14ac:dyDescent="0.2">
      <c r="A6">
        <v>6</v>
      </c>
      <c r="C6" t="str">
        <f t="shared" si="0"/>
        <v>-</v>
      </c>
      <c r="D6" t="str">
        <f t="shared" si="1"/>
        <v>-</v>
      </c>
      <c r="E6" t="b">
        <f t="shared" si="2"/>
        <v>0</v>
      </c>
    </row>
    <row r="7" spans="1:6" x14ac:dyDescent="0.2">
      <c r="A7">
        <v>7</v>
      </c>
      <c r="C7" t="str">
        <f t="shared" si="0"/>
        <v>-</v>
      </c>
      <c r="D7" t="str">
        <f t="shared" si="1"/>
        <v>-</v>
      </c>
      <c r="E7" t="b">
        <f t="shared" si="2"/>
        <v>0</v>
      </c>
    </row>
    <row r="8" spans="1:6" x14ac:dyDescent="0.2">
      <c r="A8">
        <v>8</v>
      </c>
      <c r="C8" t="str">
        <f t="shared" si="0"/>
        <v>-</v>
      </c>
      <c r="D8" t="str">
        <f t="shared" si="1"/>
        <v>-</v>
      </c>
      <c r="E8" t="b">
        <f t="shared" si="2"/>
        <v>0</v>
      </c>
    </row>
    <row r="9" spans="1:6" x14ac:dyDescent="0.2">
      <c r="A9">
        <v>9</v>
      </c>
      <c r="C9" t="str">
        <f t="shared" si="0"/>
        <v>-</v>
      </c>
      <c r="D9" t="str">
        <f t="shared" si="1"/>
        <v>-</v>
      </c>
      <c r="E9" t="b">
        <f t="shared" si="2"/>
        <v>0</v>
      </c>
    </row>
    <row r="10" spans="1:6" x14ac:dyDescent="0.2">
      <c r="A10">
        <v>1</v>
      </c>
      <c r="C10">
        <f t="shared" si="0"/>
        <v>7</v>
      </c>
      <c r="D10">
        <f t="shared" si="1"/>
        <v>7</v>
      </c>
      <c r="E10" t="b">
        <f t="shared" si="2"/>
        <v>0</v>
      </c>
    </row>
    <row r="11" spans="1:6" x14ac:dyDescent="0.2">
      <c r="A11">
        <v>2</v>
      </c>
      <c r="C11" t="str">
        <f t="shared" si="0"/>
        <v>-</v>
      </c>
      <c r="D11" t="str">
        <f t="shared" si="1"/>
        <v>-</v>
      </c>
      <c r="E11">
        <f t="shared" si="2"/>
        <v>7</v>
      </c>
    </row>
    <row r="12" spans="1:6" x14ac:dyDescent="0.2">
      <c r="A12">
        <v>3</v>
      </c>
      <c r="C12" t="str">
        <f t="shared" si="0"/>
        <v>-</v>
      </c>
      <c r="D12" t="str">
        <f t="shared" si="1"/>
        <v>-</v>
      </c>
      <c r="E12" t="b">
        <f t="shared" si="2"/>
        <v>0</v>
      </c>
    </row>
    <row r="13" spans="1:6" x14ac:dyDescent="0.2">
      <c r="A13">
        <v>4</v>
      </c>
      <c r="C13" t="str">
        <f t="shared" si="0"/>
        <v>-</v>
      </c>
      <c r="D13" t="str">
        <f t="shared" si="1"/>
        <v>-</v>
      </c>
      <c r="E13" t="b">
        <f t="shared" si="2"/>
        <v>0</v>
      </c>
    </row>
    <row r="14" spans="1:6" x14ac:dyDescent="0.2">
      <c r="A14">
        <v>5</v>
      </c>
      <c r="C14" t="str">
        <f t="shared" si="0"/>
        <v>-</v>
      </c>
      <c r="D14" t="str">
        <f t="shared" si="1"/>
        <v>-</v>
      </c>
      <c r="E14" t="b">
        <f t="shared" si="2"/>
        <v>0</v>
      </c>
    </row>
    <row r="15" spans="1:6" x14ac:dyDescent="0.2">
      <c r="A15">
        <v>6</v>
      </c>
      <c r="C15" t="str">
        <f t="shared" si="0"/>
        <v>-</v>
      </c>
      <c r="D15" t="str">
        <f t="shared" si="1"/>
        <v>-</v>
      </c>
      <c r="E15" t="b">
        <f t="shared" si="2"/>
        <v>0</v>
      </c>
    </row>
    <row r="16" spans="1:6" x14ac:dyDescent="0.2">
      <c r="A16">
        <v>7</v>
      </c>
      <c r="C16" t="str">
        <f t="shared" si="0"/>
        <v>-</v>
      </c>
      <c r="D16" t="str">
        <f t="shared" si="1"/>
        <v>-</v>
      </c>
      <c r="E16" t="b">
        <f t="shared" si="2"/>
        <v>0</v>
      </c>
    </row>
    <row r="17" spans="1:5" x14ac:dyDescent="0.2">
      <c r="A17">
        <v>8</v>
      </c>
      <c r="C17" t="str">
        <f t="shared" si="0"/>
        <v>-</v>
      </c>
      <c r="D17" t="str">
        <f t="shared" si="1"/>
        <v>-</v>
      </c>
      <c r="E17" t="b">
        <f t="shared" si="2"/>
        <v>0</v>
      </c>
    </row>
    <row r="18" spans="1:5" x14ac:dyDescent="0.2">
      <c r="A18">
        <v>9</v>
      </c>
      <c r="C18" t="str">
        <f t="shared" si="0"/>
        <v>-</v>
      </c>
      <c r="D18" t="str">
        <f t="shared" si="1"/>
        <v>-</v>
      </c>
      <c r="E18" t="b">
        <f t="shared" si="2"/>
        <v>0</v>
      </c>
    </row>
    <row r="19" spans="1:5" x14ac:dyDescent="0.2">
      <c r="A19">
        <v>1</v>
      </c>
      <c r="C19">
        <f t="shared" si="0"/>
        <v>7</v>
      </c>
      <c r="D19">
        <f t="shared" si="1"/>
        <v>7</v>
      </c>
      <c r="E19" t="b">
        <f t="shared" si="2"/>
        <v>0</v>
      </c>
    </row>
    <row r="20" spans="1:5" x14ac:dyDescent="0.2">
      <c r="A20">
        <v>2</v>
      </c>
      <c r="C20" t="str">
        <f t="shared" si="0"/>
        <v>-</v>
      </c>
      <c r="D20" t="str">
        <f t="shared" si="1"/>
        <v>-</v>
      </c>
      <c r="E20">
        <f t="shared" si="2"/>
        <v>7</v>
      </c>
    </row>
    <row r="21" spans="1:5" x14ac:dyDescent="0.2">
      <c r="A21">
        <v>3</v>
      </c>
      <c r="C21" t="str">
        <f t="shared" si="0"/>
        <v>-</v>
      </c>
      <c r="D21" t="str">
        <f t="shared" si="1"/>
        <v>-</v>
      </c>
      <c r="E21" t="b">
        <f t="shared" si="2"/>
        <v>0</v>
      </c>
    </row>
    <row r="22" spans="1:5" x14ac:dyDescent="0.2">
      <c r="A22">
        <v>4</v>
      </c>
      <c r="C22" t="str">
        <f t="shared" si="0"/>
        <v>-</v>
      </c>
      <c r="D22" t="str">
        <f t="shared" si="1"/>
        <v>-</v>
      </c>
      <c r="E22" t="b">
        <f t="shared" si="2"/>
        <v>0</v>
      </c>
    </row>
    <row r="23" spans="1:5" x14ac:dyDescent="0.2">
      <c r="A23">
        <v>5</v>
      </c>
      <c r="C23" t="str">
        <f t="shared" si="0"/>
        <v>-</v>
      </c>
      <c r="D23" t="str">
        <f t="shared" si="1"/>
        <v>-</v>
      </c>
      <c r="E23" t="b">
        <f t="shared" si="2"/>
        <v>0</v>
      </c>
    </row>
    <row r="24" spans="1:5" x14ac:dyDescent="0.2">
      <c r="A24">
        <v>6</v>
      </c>
      <c r="C24" t="str">
        <f t="shared" si="0"/>
        <v>-</v>
      </c>
      <c r="D24" t="str">
        <f t="shared" si="1"/>
        <v>-</v>
      </c>
      <c r="E24" t="b">
        <f t="shared" si="2"/>
        <v>0</v>
      </c>
    </row>
    <row r="25" spans="1:5" x14ac:dyDescent="0.2">
      <c r="A25">
        <v>7</v>
      </c>
      <c r="C25" t="str">
        <f t="shared" si="0"/>
        <v>-</v>
      </c>
      <c r="D25" t="str">
        <f t="shared" si="1"/>
        <v>-</v>
      </c>
      <c r="E25" t="b">
        <f t="shared" si="2"/>
        <v>0</v>
      </c>
    </row>
    <row r="26" spans="1:5" x14ac:dyDescent="0.2">
      <c r="A26">
        <v>8</v>
      </c>
      <c r="C26" t="str">
        <f t="shared" si="0"/>
        <v>-</v>
      </c>
      <c r="D26" t="str">
        <f t="shared" si="1"/>
        <v>-</v>
      </c>
      <c r="E26" t="b">
        <f t="shared" si="2"/>
        <v>0</v>
      </c>
    </row>
    <row r="27" spans="1:5" x14ac:dyDescent="0.2">
      <c r="A27">
        <v>9</v>
      </c>
      <c r="C27" t="str">
        <f t="shared" si="0"/>
        <v>-</v>
      </c>
      <c r="D27" t="str">
        <f t="shared" si="1"/>
        <v>-</v>
      </c>
      <c r="E27" t="b">
        <f t="shared" si="2"/>
        <v>0</v>
      </c>
    </row>
    <row r="28" spans="1:5" x14ac:dyDescent="0.2">
      <c r="A28">
        <v>1</v>
      </c>
      <c r="C28">
        <f t="shared" si="0"/>
        <v>7</v>
      </c>
      <c r="D28">
        <f t="shared" si="1"/>
        <v>7</v>
      </c>
      <c r="E28" t="b">
        <f t="shared" si="2"/>
        <v>0</v>
      </c>
    </row>
    <row r="29" spans="1:5" x14ac:dyDescent="0.2">
      <c r="A29">
        <v>2</v>
      </c>
      <c r="C29" t="str">
        <f t="shared" si="0"/>
        <v>-</v>
      </c>
      <c r="D29" t="str">
        <f t="shared" si="1"/>
        <v>-</v>
      </c>
      <c r="E29">
        <f t="shared" si="2"/>
        <v>7</v>
      </c>
    </row>
    <row r="30" spans="1:5" x14ac:dyDescent="0.2">
      <c r="A30">
        <v>3</v>
      </c>
      <c r="C30" t="str">
        <f t="shared" si="0"/>
        <v>-</v>
      </c>
      <c r="D30" t="str">
        <f t="shared" si="1"/>
        <v>-</v>
      </c>
      <c r="E30" t="b">
        <f t="shared" si="2"/>
        <v>0</v>
      </c>
    </row>
    <row r="31" spans="1:5" x14ac:dyDescent="0.2">
      <c r="A31">
        <v>4</v>
      </c>
      <c r="C31" t="str">
        <f t="shared" si="0"/>
        <v>-</v>
      </c>
      <c r="D31" t="str">
        <f t="shared" si="1"/>
        <v>-</v>
      </c>
      <c r="E31" t="b">
        <f t="shared" si="2"/>
        <v>0</v>
      </c>
    </row>
    <row r="32" spans="1:5" x14ac:dyDescent="0.2">
      <c r="A32">
        <v>5</v>
      </c>
      <c r="C32" t="str">
        <f t="shared" si="0"/>
        <v>-</v>
      </c>
      <c r="D32" t="str">
        <f t="shared" si="1"/>
        <v>-</v>
      </c>
      <c r="E32" t="b">
        <f t="shared" si="2"/>
        <v>0</v>
      </c>
    </row>
    <row r="33" spans="1:5" x14ac:dyDescent="0.2">
      <c r="A33">
        <v>6</v>
      </c>
      <c r="C33" t="str">
        <f t="shared" si="0"/>
        <v>-</v>
      </c>
      <c r="D33" t="str">
        <f t="shared" si="1"/>
        <v>-</v>
      </c>
      <c r="E33" t="b">
        <f t="shared" si="2"/>
        <v>0</v>
      </c>
    </row>
    <row r="34" spans="1:5" x14ac:dyDescent="0.2">
      <c r="A34">
        <v>7</v>
      </c>
      <c r="C34" t="str">
        <f t="shared" si="0"/>
        <v>-</v>
      </c>
      <c r="D34" t="str">
        <f t="shared" si="1"/>
        <v>-</v>
      </c>
      <c r="E34" t="b">
        <f t="shared" si="2"/>
        <v>0</v>
      </c>
    </row>
    <row r="35" spans="1:5" x14ac:dyDescent="0.2">
      <c r="A35">
        <v>8</v>
      </c>
      <c r="C35" t="str">
        <f t="shared" si="0"/>
        <v>-</v>
      </c>
      <c r="D35" t="str">
        <f t="shared" si="1"/>
        <v>-</v>
      </c>
      <c r="E35" t="b">
        <f t="shared" si="2"/>
        <v>0</v>
      </c>
    </row>
    <row r="36" spans="1:5" x14ac:dyDescent="0.2">
      <c r="A36">
        <v>9</v>
      </c>
      <c r="C36" t="str">
        <f t="shared" si="0"/>
        <v>-</v>
      </c>
      <c r="D36" t="str">
        <f t="shared" si="1"/>
        <v>-</v>
      </c>
      <c r="E36" t="b">
        <f t="shared" si="2"/>
        <v>0</v>
      </c>
    </row>
    <row r="37" spans="1:5" x14ac:dyDescent="0.2">
      <c r="A37">
        <v>1</v>
      </c>
      <c r="C37">
        <f t="shared" si="0"/>
        <v>7</v>
      </c>
      <c r="D37">
        <f t="shared" si="1"/>
        <v>7</v>
      </c>
      <c r="E37" t="b">
        <f t="shared" si="2"/>
        <v>0</v>
      </c>
    </row>
    <row r="38" spans="1:5" x14ac:dyDescent="0.2">
      <c r="A38">
        <v>2</v>
      </c>
      <c r="C38" t="str">
        <f t="shared" si="0"/>
        <v>-</v>
      </c>
      <c r="D38" t="str">
        <f t="shared" si="1"/>
        <v>-</v>
      </c>
      <c r="E38">
        <f t="shared" si="2"/>
        <v>7</v>
      </c>
    </row>
    <row r="39" spans="1:5" x14ac:dyDescent="0.2">
      <c r="A39">
        <v>3</v>
      </c>
      <c r="C39" t="str">
        <f t="shared" si="0"/>
        <v>-</v>
      </c>
      <c r="D39" t="str">
        <f t="shared" si="1"/>
        <v>-</v>
      </c>
    </row>
    <row r="40" spans="1:5" x14ac:dyDescent="0.2">
      <c r="C40" t="str">
        <f t="shared" si="0"/>
        <v>-</v>
      </c>
    </row>
    <row r="41" spans="1:5" x14ac:dyDescent="0.2">
      <c r="C41" t="str">
        <f t="shared" si="0"/>
        <v>-</v>
      </c>
    </row>
    <row r="42" spans="1:5" x14ac:dyDescent="0.2">
      <c r="C42" t="str">
        <f t="shared" si="0"/>
        <v>-</v>
      </c>
    </row>
    <row r="43" spans="1:5" x14ac:dyDescent="0.2">
      <c r="C43" t="str">
        <f t="shared" si="0"/>
        <v>-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</vt:i4>
      </vt:variant>
    </vt:vector>
  </HeadingPairs>
  <TitlesOfParts>
    <vt:vector size="7" baseType="lpstr">
      <vt:lpstr>List1</vt:lpstr>
      <vt:lpstr>List2</vt:lpstr>
      <vt:lpstr>List3</vt:lpstr>
      <vt:lpstr>_1</vt:lpstr>
      <vt:lpstr>_2</vt:lpstr>
      <vt:lpstr>E9_N11</vt:lpstr>
      <vt:lpstr>List2!R2.TÝ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KM-C224-20140603141018</dc:title>
  <dc:creator>Pepa</dc:creator>
  <cp:lastModifiedBy>Pepa</cp:lastModifiedBy>
  <cp:lastPrinted>2014-06-18T18:24:23Z</cp:lastPrinted>
  <dcterms:created xsi:type="dcterms:W3CDTF">2014-08-06T00:27:07Z</dcterms:created>
  <dcterms:modified xsi:type="dcterms:W3CDTF">2014-08-17T21:49:44Z</dcterms:modified>
</cp:coreProperties>
</file>