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360" yWindow="315" windowWidth="18855" windowHeight="11715" activeTab="1"/>
  </bookViews>
  <sheets>
    <sheet name="zdrovojéúdaje" sheetId="1" r:id="rId1"/>
    <sheet name="filtrovanie" sheetId="2" r:id="rId2"/>
  </sheets>
  <functionGroups/>
  <definedNames>
    <definedName name="_7010100172_20081205" localSheetId="0">zdrovojéúdaje!$A$1:$F$1494</definedName>
    <definedName name="_xlnm.Print_Area" localSheetId="1">filtrovanie!$A$1:$N$983</definedName>
    <definedName name="tabulka1">filtrovanie!$B$6:$G$983</definedName>
    <definedName name="tabulka2">filtrovanie!$I$6:$N$983</definedName>
    <definedName name="teploty1">filtrovanie!$F$6:$G$983</definedName>
    <definedName name="teploty2">filtrovanie!$M$6:$N$983</definedName>
  </definedNames>
  <calcPr calcId="125725"/>
</workbook>
</file>

<file path=xl/calcChain.xml><?xml version="1.0" encoding="utf-8"?>
<calcChain xmlns="http://schemas.openxmlformats.org/spreadsheetml/2006/main">
  <c r="A1" i="2"/>
  <c r="A2" l="1"/>
  <c r="A3" l="1"/>
  <c r="A4" l="1"/>
  <c r="A5" l="1"/>
  <c r="A6" l="1"/>
  <c r="A7" s="1"/>
  <c r="A8" l="1"/>
  <c r="A9" s="1"/>
  <c r="A10" l="1"/>
  <c r="A11" s="1"/>
  <c r="A12" l="1"/>
  <c r="A13" l="1"/>
  <c r="A14" l="1"/>
  <c r="A15" s="1"/>
  <c r="A16" s="1"/>
  <c r="A17" l="1"/>
  <c r="A18" s="1"/>
  <c r="A19" l="1"/>
  <c r="A20" l="1"/>
  <c r="A21" l="1"/>
  <c r="A22" s="1"/>
  <c r="F18" l="1"/>
  <c r="F17"/>
  <c r="C18"/>
  <c r="D23"/>
  <c r="E19"/>
  <c r="F21"/>
  <c r="F23"/>
  <c r="D18"/>
  <c r="C25"/>
  <c r="A23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F26"/>
  <c r="B36"/>
  <c r="D29"/>
  <c r="F29"/>
  <c r="E29"/>
  <c r="C28"/>
  <c r="E28"/>
  <c r="F37"/>
  <c r="C35"/>
  <c r="B28"/>
  <c r="C36"/>
  <c r="F33"/>
  <c r="C31"/>
  <c r="B43"/>
  <c r="E40"/>
  <c r="B39"/>
  <c r="E36"/>
  <c r="F53"/>
  <c r="E38"/>
  <c r="B41"/>
  <c r="E27"/>
  <c r="F40"/>
  <c r="D45"/>
  <c r="E48"/>
  <c r="D37"/>
  <c r="B35"/>
  <c r="E32"/>
  <c r="F46"/>
  <c r="C44"/>
  <c r="C58"/>
  <c r="B47"/>
  <c r="E44"/>
  <c r="B27"/>
  <c r="C48"/>
  <c r="C52"/>
  <c r="D65"/>
  <c r="B44"/>
  <c r="D28"/>
  <c r="D61"/>
  <c r="B40"/>
  <c r="F61"/>
  <c r="C27"/>
  <c r="D53"/>
  <c r="B32"/>
  <c r="C40"/>
  <c r="B67"/>
  <c r="B52"/>
  <c r="F30"/>
  <c r="E49"/>
  <c r="D52"/>
  <c r="B31"/>
  <c r="C39"/>
  <c r="C61"/>
  <c r="B59"/>
  <c r="E37"/>
  <c r="B51"/>
  <c r="C63"/>
  <c r="B60"/>
  <c r="F38"/>
  <c r="F65"/>
  <c r="D44"/>
  <c r="E71"/>
  <c r="D64"/>
  <c r="D60"/>
  <c r="C51"/>
  <c r="C49"/>
  <c r="D30"/>
  <c r="F51"/>
  <c r="E67"/>
  <c r="C38"/>
  <c r="B30"/>
  <c r="D51"/>
  <c r="E42"/>
  <c r="D34"/>
  <c r="F55"/>
  <c r="E54"/>
  <c r="E31"/>
  <c r="D39"/>
  <c r="F60"/>
  <c r="E64"/>
  <c r="E34"/>
  <c r="D26"/>
  <c r="F47"/>
  <c r="B69"/>
  <c r="E59"/>
  <c r="E39"/>
  <c r="B42"/>
  <c r="D63"/>
  <c r="C33"/>
  <c r="F35"/>
  <c r="B57"/>
  <c r="C57"/>
  <c r="B46"/>
  <c r="D67"/>
  <c r="C56"/>
  <c r="C67"/>
  <c r="B45"/>
  <c r="D66"/>
  <c r="C54"/>
  <c r="C42"/>
  <c r="F28"/>
  <c r="B50"/>
  <c r="D71"/>
  <c r="C64"/>
  <c r="C45"/>
  <c r="B37"/>
  <c r="D58"/>
  <c r="C50"/>
  <c r="D31"/>
  <c r="F52"/>
  <c r="E69"/>
  <c r="D46"/>
  <c r="F67"/>
  <c r="E43"/>
  <c r="D35"/>
  <c r="F56"/>
  <c r="E56"/>
  <c r="E26"/>
  <c r="F39"/>
  <c r="B61"/>
  <c r="C65"/>
  <c r="D50"/>
  <c r="C26"/>
  <c r="F44"/>
  <c r="B66"/>
  <c r="C29"/>
  <c r="D42"/>
  <c r="F63"/>
  <c r="E70"/>
  <c r="B26"/>
  <c r="D47"/>
  <c r="F68"/>
  <c r="E61"/>
  <c r="B70"/>
  <c r="F48"/>
  <c r="D27"/>
  <c r="C46"/>
  <c r="C62"/>
  <c r="D70"/>
  <c r="B49"/>
  <c r="F27"/>
  <c r="E46"/>
  <c r="F32"/>
  <c r="C30"/>
  <c r="D54"/>
  <c r="E30"/>
  <c r="F64"/>
  <c r="F43"/>
  <c r="C41"/>
  <c r="C37"/>
  <c r="B29"/>
  <c r="F71"/>
  <c r="E47"/>
  <c r="B34"/>
  <c r="D55"/>
  <c r="E53"/>
  <c r="E50"/>
  <c r="F31"/>
  <c r="B53"/>
  <c r="C70"/>
  <c r="C34"/>
  <c r="F36"/>
  <c r="B58"/>
  <c r="C59"/>
  <c r="D59"/>
  <c r="B38"/>
  <c r="E35"/>
  <c r="E62"/>
  <c r="F59"/>
  <c r="D38"/>
  <c r="B54"/>
  <c r="E51"/>
  <c r="B33"/>
  <c r="D43"/>
  <c r="B65"/>
  <c r="C32" l="1"/>
  <c r="D32"/>
  <c r="C68"/>
  <c r="E57"/>
  <c r="F66"/>
  <c r="D49"/>
  <c r="F41"/>
  <c r="E68"/>
  <c r="C71"/>
  <c r="C66"/>
  <c r="D33"/>
  <c r="F69"/>
  <c r="F58"/>
  <c r="D62"/>
  <c r="B55"/>
  <c r="D48"/>
  <c r="D68"/>
  <c r="B68"/>
  <c r="E60"/>
  <c r="B62"/>
  <c r="C53"/>
  <c r="B63"/>
  <c r="D41"/>
  <c r="C43"/>
  <c r="F42"/>
  <c r="E65"/>
  <c r="F49"/>
  <c r="E52"/>
  <c r="F57"/>
  <c r="D56"/>
  <c r="C60"/>
  <c r="B71"/>
  <c r="F70"/>
  <c r="C69"/>
  <c r="F62"/>
  <c r="F45"/>
  <c r="B64"/>
  <c r="E66"/>
  <c r="F50"/>
  <c r="C47"/>
  <c r="E63"/>
  <c r="E41"/>
  <c r="F54"/>
  <c r="D36"/>
  <c r="E33"/>
  <c r="G18"/>
  <c r="A790"/>
  <c r="E58"/>
  <c r="D57"/>
  <c r="E55"/>
  <c r="E45"/>
  <c r="D69"/>
  <c r="C55"/>
  <c r="B20"/>
  <c r="C20"/>
  <c r="E24"/>
  <c r="F14"/>
  <c r="C24"/>
  <c r="E14"/>
  <c r="B22"/>
  <c r="E23"/>
  <c r="E15"/>
  <c r="B25"/>
  <c r="B18"/>
  <c r="F19"/>
  <c r="C19"/>
  <c r="E25"/>
  <c r="D16"/>
  <c r="D24"/>
  <c r="F22"/>
  <c r="C23"/>
  <c r="D25"/>
  <c r="B16"/>
  <c r="L115"/>
  <c r="I197"/>
  <c r="K186"/>
  <c r="M204"/>
  <c r="I219"/>
  <c r="J91"/>
  <c r="L80"/>
  <c r="G221"/>
  <c r="C211"/>
  <c r="E200"/>
  <c r="G189"/>
  <c r="C179"/>
  <c r="E168"/>
  <c r="G157"/>
  <c r="J162"/>
  <c r="L151"/>
  <c r="N171"/>
  <c r="J197"/>
  <c r="L186"/>
  <c r="N204"/>
  <c r="J219"/>
  <c r="E224"/>
  <c r="F229"/>
  <c r="B294"/>
  <c r="D283"/>
  <c r="F272"/>
  <c r="B262"/>
  <c r="D251"/>
  <c r="F240"/>
  <c r="D224"/>
  <c r="G229"/>
  <c r="C294"/>
  <c r="E283"/>
  <c r="G272"/>
  <c r="C262"/>
  <c r="E251"/>
  <c r="G240"/>
  <c r="I158"/>
  <c r="F153"/>
  <c r="D164"/>
  <c r="B175"/>
  <c r="F185"/>
  <c r="D196"/>
  <c r="B207"/>
  <c r="F217"/>
  <c r="K76"/>
  <c r="I87"/>
  <c r="M97"/>
  <c r="I71"/>
  <c r="K60"/>
  <c r="M49"/>
  <c r="I39"/>
  <c r="K28"/>
  <c r="M17"/>
  <c r="B79"/>
  <c r="D86"/>
  <c r="F140"/>
  <c r="B130"/>
  <c r="D119"/>
  <c r="F108"/>
  <c r="B98"/>
  <c r="K145"/>
  <c r="M134"/>
  <c r="I124"/>
  <c r="J106"/>
  <c r="N116"/>
  <c r="L127"/>
  <c r="J138"/>
  <c r="I72"/>
  <c r="E101"/>
  <c r="C112"/>
  <c r="G122"/>
  <c r="E133"/>
  <c r="C144"/>
  <c r="G89"/>
  <c r="E82"/>
  <c r="J21"/>
  <c r="I108"/>
  <c r="M118"/>
  <c r="M137"/>
  <c r="B101"/>
  <c r="D122"/>
  <c r="F143"/>
  <c r="B82"/>
  <c r="K31"/>
  <c r="M52"/>
  <c r="I9"/>
  <c r="I84"/>
  <c r="F214"/>
  <c r="D193"/>
  <c r="B172"/>
  <c r="F150"/>
  <c r="K175"/>
  <c r="I190"/>
  <c r="M222"/>
  <c r="J84"/>
  <c r="G214"/>
  <c r="E193"/>
  <c r="C172"/>
  <c r="G150"/>
  <c r="L175"/>
  <c r="J190"/>
  <c r="N222"/>
  <c r="D233"/>
  <c r="B287"/>
  <c r="F265"/>
  <c r="E249"/>
  <c r="C260"/>
  <c r="G270"/>
  <c r="E281"/>
  <c r="C292"/>
  <c r="G227"/>
  <c r="E238"/>
  <c r="J217"/>
  <c r="D249"/>
  <c r="B260"/>
  <c r="F270"/>
  <c r="D281"/>
  <c r="B292"/>
  <c r="F227"/>
  <c r="D238"/>
  <c r="I217"/>
  <c r="N202"/>
  <c r="L184"/>
  <c r="J195"/>
  <c r="N169"/>
  <c r="L149"/>
  <c r="J160"/>
  <c r="G155"/>
  <c r="E166"/>
  <c r="C177"/>
  <c r="G187"/>
  <c r="E198"/>
  <c r="C209"/>
  <c r="G219"/>
  <c r="L78"/>
  <c r="J89"/>
  <c r="N99"/>
  <c r="M202"/>
  <c r="K184"/>
  <c r="I195"/>
  <c r="M169"/>
  <c r="K149"/>
  <c r="I160"/>
  <c r="F155"/>
  <c r="D166"/>
  <c r="B177"/>
  <c r="F187"/>
  <c r="D198"/>
  <c r="B209"/>
  <c r="F219"/>
  <c r="K78"/>
  <c r="I89"/>
  <c r="M99"/>
  <c r="I69"/>
  <c r="K58"/>
  <c r="M47"/>
  <c r="I37"/>
  <c r="K26"/>
  <c r="M15"/>
  <c r="B77"/>
  <c r="D84"/>
  <c r="F138"/>
  <c r="B128"/>
  <c r="D117"/>
  <c r="F106"/>
  <c r="B96"/>
  <c r="K143"/>
  <c r="M132"/>
  <c r="I122"/>
  <c r="J108"/>
  <c r="N118"/>
  <c r="L129"/>
  <c r="J140"/>
  <c r="G92"/>
  <c r="E103"/>
  <c r="C114"/>
  <c r="G124"/>
  <c r="E135"/>
  <c r="C146"/>
  <c r="G73"/>
  <c r="L12"/>
  <c r="J23"/>
  <c r="I110"/>
  <c r="M120"/>
  <c r="M141"/>
  <c r="B105"/>
  <c r="D126"/>
  <c r="F147"/>
  <c r="I14"/>
  <c r="K35"/>
  <c r="M56"/>
  <c r="G8"/>
  <c r="I80"/>
  <c r="F210"/>
  <c r="D189"/>
  <c r="B168"/>
  <c r="M161"/>
  <c r="K171"/>
  <c r="I186"/>
  <c r="M218"/>
  <c r="J80"/>
  <c r="G210"/>
  <c r="E189"/>
  <c r="C168"/>
  <c r="N161"/>
  <c r="L171"/>
  <c r="J186"/>
  <c r="N218"/>
  <c r="D229"/>
  <c r="B283"/>
  <c r="F261"/>
  <c r="D240"/>
  <c r="E229"/>
  <c r="C283"/>
  <c r="G261"/>
  <c r="E240"/>
  <c r="J126"/>
  <c r="N136"/>
  <c r="L147"/>
  <c r="C100"/>
  <c r="G110"/>
  <c r="E121"/>
  <c r="C132"/>
  <c r="G142"/>
  <c r="E88"/>
  <c r="C81"/>
  <c r="N19"/>
  <c r="M106"/>
  <c r="K117"/>
  <c r="I135"/>
  <c r="D98"/>
  <c r="F119"/>
  <c r="B141"/>
  <c r="D79"/>
  <c r="M28"/>
  <c r="I50"/>
  <c r="K71"/>
  <c r="M86"/>
  <c r="D217"/>
  <c r="B196"/>
  <c r="F174"/>
  <c r="D153"/>
  <c r="I178"/>
  <c r="M192"/>
  <c r="K200"/>
  <c r="N86"/>
  <c r="E217"/>
  <c r="C196"/>
  <c r="G174"/>
  <c r="E153"/>
  <c r="J178"/>
  <c r="N192"/>
  <c r="L200"/>
  <c r="B236"/>
  <c r="F289"/>
  <c r="D268"/>
  <c r="B247"/>
  <c r="C248"/>
  <c r="G258"/>
  <c r="E269"/>
  <c r="C280"/>
  <c r="G290"/>
  <c r="E226"/>
  <c r="C237"/>
  <c r="N215"/>
  <c r="B248"/>
  <c r="F258"/>
  <c r="D269"/>
  <c r="B280"/>
  <c r="F290"/>
  <c r="D226"/>
  <c r="B237"/>
  <c r="M215"/>
  <c r="L201"/>
  <c r="J183"/>
  <c r="N193"/>
  <c r="L168"/>
  <c r="J179"/>
  <c r="N158"/>
  <c r="E154"/>
  <c r="C165"/>
  <c r="G175"/>
  <c r="E186"/>
  <c r="C197"/>
  <c r="G207"/>
  <c r="E218"/>
  <c r="J77"/>
  <c r="N87"/>
  <c r="L98"/>
  <c r="K201"/>
  <c r="I183"/>
  <c r="M193"/>
  <c r="K168"/>
  <c r="I179"/>
  <c r="M158"/>
  <c r="D154"/>
  <c r="B165"/>
  <c r="F175"/>
  <c r="D186"/>
  <c r="B197"/>
  <c r="F207"/>
  <c r="D218"/>
  <c r="I77"/>
  <c r="M87"/>
  <c r="K98"/>
  <c r="K70"/>
  <c r="M59"/>
  <c r="I49"/>
  <c r="K38"/>
  <c r="M27"/>
  <c r="I17"/>
  <c r="D78"/>
  <c r="F85"/>
  <c r="B140"/>
  <c r="D129"/>
  <c r="F118"/>
  <c r="B108"/>
  <c r="D97"/>
  <c r="M144"/>
  <c r="I134"/>
  <c r="K123"/>
  <c r="N106"/>
  <c r="L117"/>
  <c r="J128"/>
  <c r="N138"/>
  <c r="E91"/>
  <c r="C102"/>
  <c r="G112"/>
  <c r="E123"/>
  <c r="C134"/>
  <c r="G144"/>
  <c r="E90"/>
  <c r="F72"/>
  <c r="N21"/>
  <c r="M108"/>
  <c r="K119"/>
  <c r="I139"/>
  <c r="D102"/>
  <c r="F123"/>
  <c r="B145"/>
  <c r="E72"/>
  <c r="M32"/>
  <c r="I54"/>
  <c r="K10"/>
  <c r="M82"/>
  <c r="D213"/>
  <c r="B192"/>
  <c r="F170"/>
  <c r="D149"/>
  <c r="I174"/>
  <c r="M188"/>
  <c r="K221"/>
  <c r="N82"/>
  <c r="E213"/>
  <c r="C192"/>
  <c r="G170"/>
  <c r="E149"/>
  <c r="J174"/>
  <c r="N188"/>
  <c r="L221"/>
  <c r="B232"/>
  <c r="F285"/>
  <c r="D264"/>
  <c r="B243"/>
  <c r="C232"/>
  <c r="G285"/>
  <c r="E264"/>
  <c r="C243"/>
  <c r="K125"/>
  <c r="M146"/>
  <c r="B110"/>
  <c r="D131"/>
  <c r="F87"/>
  <c r="I19"/>
  <c r="K40"/>
  <c r="M61"/>
  <c r="K96"/>
  <c r="I75"/>
  <c r="F205"/>
  <c r="D184"/>
  <c r="B163"/>
  <c r="M156"/>
  <c r="I173"/>
  <c r="K198"/>
  <c r="M187"/>
  <c r="I206"/>
  <c r="K220"/>
  <c r="L92"/>
  <c r="N81"/>
  <c r="C223"/>
  <c r="E212"/>
  <c r="G201"/>
  <c r="C191"/>
  <c r="E180"/>
  <c r="G169"/>
  <c r="C159"/>
  <c r="K148"/>
  <c r="N152"/>
  <c r="J173"/>
  <c r="L198"/>
  <c r="N187"/>
  <c r="J206"/>
  <c r="L220"/>
  <c r="M209"/>
  <c r="B231"/>
  <c r="D295"/>
  <c r="F284"/>
  <c r="B274"/>
  <c r="D263"/>
  <c r="F252"/>
  <c r="B242"/>
  <c r="N209"/>
  <c r="C231"/>
  <c r="E295"/>
  <c r="G284"/>
  <c r="C274"/>
  <c r="E263"/>
  <c r="G252"/>
  <c r="C242"/>
  <c r="L107"/>
  <c r="K133"/>
  <c r="F96"/>
  <c r="B118"/>
  <c r="D139"/>
  <c r="F77"/>
  <c r="I27"/>
  <c r="K48"/>
  <c r="M69"/>
  <c r="K88"/>
  <c r="B219"/>
  <c r="F197"/>
  <c r="D176"/>
  <c r="B155"/>
  <c r="M179"/>
  <c r="I169"/>
  <c r="K194"/>
  <c r="M183"/>
  <c r="I202"/>
  <c r="J99"/>
  <c r="L88"/>
  <c r="N77"/>
  <c r="C219"/>
  <c r="E208"/>
  <c r="G197"/>
  <c r="C187"/>
  <c r="E176"/>
  <c r="G165"/>
  <c r="C155"/>
  <c r="L159"/>
  <c r="N179"/>
  <c r="J169"/>
  <c r="L194"/>
  <c r="N183"/>
  <c r="J202"/>
  <c r="K216"/>
  <c r="F237"/>
  <c r="B227"/>
  <c r="D291"/>
  <c r="F280"/>
  <c r="B270"/>
  <c r="D259"/>
  <c r="F248"/>
  <c r="L216"/>
  <c r="G237"/>
  <c r="C227"/>
  <c r="E291"/>
  <c r="G280"/>
  <c r="C270"/>
  <c r="E259"/>
  <c r="G248"/>
  <c r="I150"/>
  <c r="M160"/>
  <c r="D156"/>
  <c r="B167"/>
  <c r="F177"/>
  <c r="D188"/>
  <c r="B199"/>
  <c r="F209"/>
  <c r="D220"/>
  <c r="I79"/>
  <c r="M89"/>
  <c r="K100"/>
  <c r="K68"/>
  <c r="M57"/>
  <c r="I47"/>
  <c r="K36"/>
  <c r="M25"/>
  <c r="I15"/>
  <c r="D76"/>
  <c r="F83"/>
  <c r="B138"/>
  <c r="D127"/>
  <c r="F116"/>
  <c r="B106"/>
  <c r="D95"/>
  <c r="M142"/>
  <c r="I132"/>
  <c r="K121"/>
  <c r="N108"/>
  <c r="L119"/>
  <c r="J130"/>
  <c r="N140"/>
  <c r="E93"/>
  <c r="C104"/>
  <c r="G114"/>
  <c r="E125"/>
  <c r="C136"/>
  <c r="G146"/>
  <c r="E74"/>
  <c r="J13"/>
  <c r="N23"/>
  <c r="M110"/>
  <c r="M121"/>
  <c r="I143"/>
  <c r="D106"/>
  <c r="F127"/>
  <c r="B84"/>
  <c r="K15"/>
  <c r="M36"/>
  <c r="I58"/>
  <c r="I100"/>
  <c r="M78"/>
  <c r="D209"/>
  <c r="B188"/>
  <c r="F166"/>
  <c r="K160"/>
  <c r="I170"/>
  <c r="M184"/>
  <c r="J100"/>
  <c r="N78"/>
  <c r="E209"/>
  <c r="C188"/>
  <c r="G166"/>
  <c r="L160"/>
  <c r="J170"/>
  <c r="N184"/>
  <c r="K217"/>
  <c r="B228"/>
  <c r="F281"/>
  <c r="D260"/>
  <c r="E241"/>
  <c r="C252"/>
  <c r="G262"/>
  <c r="E273"/>
  <c r="C284"/>
  <c r="G294"/>
  <c r="E230"/>
  <c r="J209"/>
  <c r="D241"/>
  <c r="B252"/>
  <c r="F262"/>
  <c r="D273"/>
  <c r="B284"/>
  <c r="F294"/>
  <c r="D230"/>
  <c r="I209"/>
  <c r="N219"/>
  <c r="L205"/>
  <c r="J187"/>
  <c r="N197"/>
  <c r="L172"/>
  <c r="J152"/>
  <c r="N162"/>
  <c r="E158"/>
  <c r="C169"/>
  <c r="G179"/>
  <c r="E190"/>
  <c r="C201"/>
  <c r="G211"/>
  <c r="E222"/>
  <c r="J81"/>
  <c r="N91"/>
  <c r="M219"/>
  <c r="K205"/>
  <c r="I187"/>
  <c r="M197"/>
  <c r="K172"/>
  <c r="I152"/>
  <c r="M162"/>
  <c r="D158"/>
  <c r="B169"/>
  <c r="F179"/>
  <c r="D190"/>
  <c r="B201"/>
  <c r="F211"/>
  <c r="D222"/>
  <c r="I81"/>
  <c r="M91"/>
  <c r="N6"/>
  <c r="K66"/>
  <c r="M55"/>
  <c r="I45"/>
  <c r="K34"/>
  <c r="M23"/>
  <c r="I13"/>
  <c r="D74"/>
  <c r="F146"/>
  <c r="B136"/>
  <c r="D125"/>
  <c r="F114"/>
  <c r="B104"/>
  <c r="D93"/>
  <c r="M140"/>
  <c r="I130"/>
  <c r="N110"/>
  <c r="L121"/>
  <c r="J132"/>
  <c r="N142"/>
  <c r="E95"/>
  <c r="C106"/>
  <c r="G116"/>
  <c r="E127"/>
  <c r="C138"/>
  <c r="G83"/>
  <c r="E76"/>
  <c r="J15"/>
  <c r="I102"/>
  <c r="M112"/>
  <c r="M125"/>
  <c r="I147"/>
  <c r="D110"/>
  <c r="F131"/>
  <c r="B88"/>
  <c r="K19"/>
  <c r="M40"/>
  <c r="I62"/>
  <c r="I96"/>
  <c r="M74"/>
  <c r="D205"/>
  <c r="B184"/>
  <c r="F162"/>
  <c r="K156"/>
  <c r="I166"/>
  <c r="M180"/>
  <c r="J96"/>
  <c r="N74"/>
  <c r="E205"/>
  <c r="C184"/>
  <c r="G162"/>
  <c r="L156"/>
  <c r="J166"/>
  <c r="N180"/>
  <c r="K213"/>
  <c r="B299"/>
  <c r="F277"/>
  <c r="D256"/>
  <c r="L213"/>
  <c r="C299"/>
  <c r="G277"/>
  <c r="E256"/>
  <c r="J118"/>
  <c r="N128"/>
  <c r="L139"/>
  <c r="C92"/>
  <c r="G102"/>
  <c r="E113"/>
  <c r="C124"/>
  <c r="G134"/>
  <c r="E145"/>
  <c r="C73"/>
  <c r="B72"/>
  <c r="L22"/>
  <c r="K109"/>
  <c r="I120"/>
  <c r="K140"/>
  <c r="F103"/>
  <c r="B125"/>
  <c r="D146"/>
  <c r="M12"/>
  <c r="I34"/>
  <c r="K55"/>
  <c r="M11"/>
  <c r="K81"/>
  <c r="B212"/>
  <c r="F190"/>
  <c r="D169"/>
  <c r="N148"/>
  <c r="M172"/>
  <c r="K187"/>
  <c r="I220"/>
  <c r="L81"/>
  <c r="C212"/>
  <c r="G190"/>
  <c r="E169"/>
  <c r="M148"/>
  <c r="N172"/>
  <c r="L187"/>
  <c r="J220"/>
  <c r="F230"/>
  <c r="D284"/>
  <c r="B263"/>
  <c r="C240"/>
  <c r="G250"/>
  <c r="E261"/>
  <c r="C272"/>
  <c r="G282"/>
  <c r="E293"/>
  <c r="C229"/>
  <c r="G239"/>
  <c r="B240"/>
  <c r="F250"/>
  <c r="D261"/>
  <c r="B272"/>
  <c r="F282"/>
  <c r="D293"/>
  <c r="B229"/>
  <c r="F239"/>
  <c r="L218"/>
  <c r="J204"/>
  <c r="N185"/>
  <c r="L196"/>
  <c r="J171"/>
  <c r="N150"/>
  <c r="L161"/>
  <c r="C157"/>
  <c r="G167"/>
  <c r="E178"/>
  <c r="C189"/>
  <c r="G199"/>
  <c r="E210"/>
  <c r="C221"/>
  <c r="N79"/>
  <c r="L90"/>
  <c r="K218"/>
  <c r="I204"/>
  <c r="M185"/>
  <c r="K196"/>
  <c r="I171"/>
  <c r="M150"/>
  <c r="K161"/>
  <c r="B157"/>
  <c r="F167"/>
  <c r="D178"/>
  <c r="B189"/>
  <c r="F199"/>
  <c r="D210"/>
  <c r="B221"/>
  <c r="M79"/>
  <c r="K90"/>
  <c r="G6"/>
  <c r="M67"/>
  <c r="I57"/>
  <c r="M35"/>
  <c r="K14"/>
  <c r="D137"/>
  <c r="B116"/>
  <c r="F94"/>
  <c r="K131"/>
  <c r="L109"/>
  <c r="N130"/>
  <c r="C94"/>
  <c r="E115"/>
  <c r="E147"/>
  <c r="N13"/>
  <c r="K111"/>
  <c r="K144"/>
  <c r="M16"/>
  <c r="K59"/>
  <c r="K77"/>
  <c r="F186"/>
  <c r="I159"/>
  <c r="K183"/>
  <c r="L77"/>
  <c r="G186"/>
  <c r="N168"/>
  <c r="I216"/>
  <c r="D280"/>
  <c r="J216"/>
  <c r="E280"/>
  <c r="J110"/>
  <c r="B94"/>
  <c r="F136"/>
  <c r="K24"/>
  <c r="I67"/>
  <c r="F221"/>
  <c r="B179"/>
  <c r="K151"/>
  <c r="M195"/>
  <c r="K203"/>
  <c r="N89"/>
  <c r="E220"/>
  <c r="C199"/>
  <c r="G177"/>
  <c r="E156"/>
  <c r="J150"/>
  <c r="N195"/>
  <c r="M217"/>
  <c r="D228"/>
  <c r="B282"/>
  <c r="F260"/>
  <c r="N217"/>
  <c r="E228"/>
  <c r="C282"/>
  <c r="G260"/>
  <c r="N25"/>
  <c r="M191"/>
  <c r="I181"/>
  <c r="K199"/>
  <c r="L96"/>
  <c r="N85"/>
  <c r="J75"/>
  <c r="E216"/>
  <c r="G205"/>
  <c r="C195"/>
  <c r="E184"/>
  <c r="G173"/>
  <c r="C163"/>
  <c r="E152"/>
  <c r="N156"/>
  <c r="J177"/>
  <c r="L166"/>
  <c r="N191"/>
  <c r="J181"/>
  <c r="L199"/>
  <c r="M213"/>
  <c r="B235"/>
  <c r="D299"/>
  <c r="F288"/>
  <c r="B278"/>
  <c r="D267"/>
  <c r="F256"/>
  <c r="B246"/>
  <c r="N213"/>
  <c r="C235"/>
  <c r="E299"/>
  <c r="G288"/>
  <c r="C278"/>
  <c r="E267"/>
  <c r="G256"/>
  <c r="C246"/>
  <c r="M152"/>
  <c r="L148"/>
  <c r="B159"/>
  <c r="F169"/>
  <c r="D180"/>
  <c r="B191"/>
  <c r="F201"/>
  <c r="D212"/>
  <c r="B223"/>
  <c r="M81"/>
  <c r="K92"/>
  <c r="K11"/>
  <c r="M65"/>
  <c r="I55"/>
  <c r="K44"/>
  <c r="M33"/>
  <c r="I23"/>
  <c r="K12"/>
  <c r="F73"/>
  <c r="B146"/>
  <c r="D135"/>
  <c r="F124"/>
  <c r="B114"/>
  <c r="D103"/>
  <c r="F92"/>
  <c r="I140"/>
  <c r="K129"/>
  <c r="L111"/>
  <c r="J122"/>
  <c r="N132"/>
  <c r="L143"/>
  <c r="C96"/>
  <c r="G106"/>
  <c r="E117"/>
  <c r="C128"/>
  <c r="G138"/>
  <c r="E84"/>
  <c r="C77"/>
  <c r="N15"/>
  <c r="M102"/>
  <c r="K113"/>
  <c r="I127"/>
  <c r="L72"/>
  <c r="F111"/>
  <c r="B133"/>
  <c r="D89"/>
  <c r="M20"/>
  <c r="I42"/>
  <c r="K63"/>
  <c r="M94"/>
  <c r="K73"/>
  <c r="B204"/>
  <c r="F182"/>
  <c r="D161"/>
  <c r="I155"/>
  <c r="M164"/>
  <c r="K208"/>
  <c r="N94"/>
  <c r="L73"/>
  <c r="C204"/>
  <c r="G182"/>
  <c r="E161"/>
  <c r="J155"/>
  <c r="N164"/>
  <c r="L208"/>
  <c r="I212"/>
  <c r="F297"/>
  <c r="D276"/>
  <c r="B255"/>
  <c r="C244"/>
  <c r="G254"/>
  <c r="E265"/>
  <c r="C276"/>
  <c r="G286"/>
  <c r="E297"/>
  <c r="C233"/>
  <c r="N211"/>
  <c r="B244"/>
  <c r="F254"/>
  <c r="D265"/>
  <c r="B276"/>
  <c r="F286"/>
  <c r="D297"/>
  <c r="B233"/>
  <c r="M211"/>
  <c r="L222"/>
  <c r="J208"/>
  <c r="N189"/>
  <c r="L164"/>
  <c r="J175"/>
  <c r="N154"/>
  <c r="E150"/>
  <c r="C161"/>
  <c r="G171"/>
  <c r="E182"/>
  <c r="C193"/>
  <c r="G203"/>
  <c r="E214"/>
  <c r="J73"/>
  <c r="N83"/>
  <c r="L94"/>
  <c r="K222"/>
  <c r="I208"/>
  <c r="M189"/>
  <c r="K164"/>
  <c r="I175"/>
  <c r="M154"/>
  <c r="D150"/>
  <c r="B161"/>
  <c r="F171"/>
  <c r="D182"/>
  <c r="B193"/>
  <c r="F203"/>
  <c r="D214"/>
  <c r="I73"/>
  <c r="M83"/>
  <c r="K94"/>
  <c r="K9"/>
  <c r="M63"/>
  <c r="I53"/>
  <c r="K42"/>
  <c r="M31"/>
  <c r="I21"/>
  <c r="D82"/>
  <c r="F89"/>
  <c r="B144"/>
  <c r="D133"/>
  <c r="F122"/>
  <c r="B112"/>
  <c r="D101"/>
  <c r="J72"/>
  <c r="I138"/>
  <c r="K127"/>
  <c r="N102"/>
  <c r="L113"/>
  <c r="J124"/>
  <c r="N134"/>
  <c r="L145"/>
  <c r="C98"/>
  <c r="G108"/>
  <c r="E119"/>
  <c r="C130"/>
  <c r="G140"/>
  <c r="E86"/>
  <c r="C79"/>
  <c r="N17"/>
  <c r="M104"/>
  <c r="K115"/>
  <c r="I131"/>
  <c r="D94"/>
  <c r="F115"/>
  <c r="B137"/>
  <c r="D75"/>
  <c r="M24"/>
  <c r="I46"/>
  <c r="K67"/>
  <c r="M90"/>
  <c r="D221"/>
  <c r="B200"/>
  <c r="F178"/>
  <c r="D157"/>
  <c r="I151"/>
  <c r="M196"/>
  <c r="K204"/>
  <c r="N90"/>
  <c r="E221"/>
  <c r="C200"/>
  <c r="G178"/>
  <c r="E157"/>
  <c r="J151"/>
  <c r="N196"/>
  <c r="L204"/>
  <c r="G224"/>
  <c r="F293"/>
  <c r="D272"/>
  <c r="B251"/>
  <c r="F224"/>
  <c r="G293"/>
  <c r="E272"/>
  <c r="C251"/>
  <c r="N120"/>
  <c r="L131"/>
  <c r="J142"/>
  <c r="G94"/>
  <c r="E105"/>
  <c r="C116"/>
  <c r="G126"/>
  <c r="E137"/>
  <c r="C83"/>
  <c r="G75"/>
  <c r="L14"/>
  <c r="K101"/>
  <c r="I112"/>
  <c r="K124"/>
  <c r="M145"/>
  <c r="B109"/>
  <c r="D130"/>
  <c r="F86"/>
  <c r="I18"/>
  <c r="K39"/>
  <c r="M60"/>
  <c r="K97"/>
  <c r="I76"/>
  <c r="F206"/>
  <c r="D185"/>
  <c r="B164"/>
  <c r="M157"/>
  <c r="K167"/>
  <c r="I182"/>
  <c r="L97"/>
  <c r="J76"/>
  <c r="G206"/>
  <c r="E185"/>
  <c r="C164"/>
  <c r="N157"/>
  <c r="L167"/>
  <c r="J182"/>
  <c r="M214"/>
  <c r="D225"/>
  <c r="B279"/>
  <c r="F257"/>
  <c r="G242"/>
  <c r="E253"/>
  <c r="C264"/>
  <c r="G274"/>
  <c r="E285"/>
  <c r="C296"/>
  <c r="G231"/>
  <c r="L210"/>
  <c r="F242"/>
  <c r="D253"/>
  <c r="B264"/>
  <c r="F274"/>
  <c r="D285"/>
  <c r="B296"/>
  <c r="F231"/>
  <c r="K210"/>
  <c r="J221"/>
  <c r="N206"/>
  <c r="L188"/>
  <c r="J163"/>
  <c r="N173"/>
  <c r="L153"/>
  <c r="C149"/>
  <c r="G159"/>
  <c r="E170"/>
  <c r="C181"/>
  <c r="G191"/>
  <c r="E202"/>
  <c r="C213"/>
  <c r="G223"/>
  <c r="L82"/>
  <c r="J93"/>
  <c r="I221"/>
  <c r="M206"/>
  <c r="K188"/>
  <c r="I163"/>
  <c r="M173"/>
  <c r="K153"/>
  <c r="B149"/>
  <c r="F159"/>
  <c r="D170"/>
  <c r="B181"/>
  <c r="F191"/>
  <c r="D202"/>
  <c r="B213"/>
  <c r="F223"/>
  <c r="K82"/>
  <c r="I93"/>
  <c r="M10"/>
  <c r="I65"/>
  <c r="K54"/>
  <c r="M43"/>
  <c r="I33"/>
  <c r="K22"/>
  <c r="C72"/>
  <c r="B73"/>
  <c r="D145"/>
  <c r="F134"/>
  <c r="B124"/>
  <c r="D113"/>
  <c r="F102"/>
  <c r="B92"/>
  <c r="K139"/>
  <c r="M128"/>
  <c r="L101"/>
  <c r="J112"/>
  <c r="N122"/>
  <c r="L133"/>
  <c r="J144"/>
  <c r="G96"/>
  <c r="E107"/>
  <c r="C118"/>
  <c r="G128"/>
  <c r="E139"/>
  <c r="C85"/>
  <c r="G77"/>
  <c r="L16"/>
  <c r="K103"/>
  <c r="I114"/>
  <c r="K128"/>
  <c r="F91"/>
  <c r="B113"/>
  <c r="D134"/>
  <c r="F90"/>
  <c r="I22"/>
  <c r="K43"/>
  <c r="M64"/>
  <c r="K93"/>
  <c r="G148"/>
  <c r="F202"/>
  <c r="D181"/>
  <c r="B160"/>
  <c r="M153"/>
  <c r="K163"/>
  <c r="I207"/>
  <c r="L93"/>
  <c r="F148"/>
  <c r="G202"/>
  <c r="E181"/>
  <c r="C160"/>
  <c r="N153"/>
  <c r="L163"/>
  <c r="J207"/>
  <c r="M210"/>
  <c r="D296"/>
  <c r="B275"/>
  <c r="F253"/>
  <c r="N210"/>
  <c r="E296"/>
  <c r="C275"/>
  <c r="G253"/>
  <c r="N104"/>
  <c r="I136"/>
  <c r="D99"/>
  <c r="F120"/>
  <c r="B142"/>
  <c r="D80"/>
  <c r="M29"/>
  <c r="I51"/>
  <c r="K7"/>
  <c r="M85"/>
  <c r="D216"/>
  <c r="B195"/>
  <c r="F173"/>
  <c r="D152"/>
  <c r="K178"/>
  <c r="M167"/>
  <c r="I193"/>
  <c r="K182"/>
  <c r="M200"/>
  <c r="N97"/>
  <c r="J87"/>
  <c r="L76"/>
  <c r="G217"/>
  <c r="C207"/>
  <c r="E196"/>
  <c r="G185"/>
  <c r="C175"/>
  <c r="E164"/>
  <c r="G153"/>
  <c r="J158"/>
  <c r="L178"/>
  <c r="N167"/>
  <c r="J193"/>
  <c r="L182"/>
  <c r="N200"/>
  <c r="I215"/>
  <c r="D236"/>
  <c r="F225"/>
  <c r="B290"/>
  <c r="D279"/>
  <c r="F268"/>
  <c r="B258"/>
  <c r="D247"/>
  <c r="J215"/>
  <c r="E236"/>
  <c r="G225"/>
  <c r="C290"/>
  <c r="E279"/>
  <c r="G268"/>
  <c r="C258"/>
  <c r="E247"/>
  <c r="M122"/>
  <c r="I144"/>
  <c r="D107"/>
  <c r="F128"/>
  <c r="B85"/>
  <c r="K16"/>
  <c r="M37"/>
  <c r="I59"/>
  <c r="I99"/>
  <c r="M77"/>
  <c r="D208"/>
  <c r="B187"/>
  <c r="F165"/>
  <c r="K159"/>
  <c r="K174"/>
  <c r="M163"/>
  <c r="I189"/>
  <c r="K207"/>
  <c r="M221"/>
  <c r="N93"/>
  <c r="J83"/>
  <c r="D148"/>
  <c r="G213"/>
  <c r="C203"/>
  <c r="E192"/>
  <c r="G181"/>
  <c r="C171"/>
  <c r="E160"/>
  <c r="G149"/>
  <c r="J154"/>
  <c r="L174"/>
  <c r="N163"/>
  <c r="J189"/>
  <c r="L207"/>
  <c r="N221"/>
  <c r="I211"/>
  <c r="D232"/>
  <c r="F296"/>
  <c r="B286"/>
  <c r="D275"/>
  <c r="F264"/>
  <c r="B254"/>
  <c r="D243"/>
  <c r="J211"/>
  <c r="E232"/>
  <c r="G296"/>
  <c r="C286"/>
  <c r="E275"/>
  <c r="G264"/>
  <c r="C254"/>
  <c r="E243"/>
  <c r="K155"/>
  <c r="B151"/>
  <c r="F161"/>
  <c r="D172"/>
  <c r="B183"/>
  <c r="F193"/>
  <c r="D204"/>
  <c r="B215"/>
  <c r="M73"/>
  <c r="K84"/>
  <c r="I95"/>
  <c r="M8"/>
  <c r="I63"/>
  <c r="K52"/>
  <c r="M41"/>
  <c r="I31"/>
  <c r="K20"/>
  <c r="F81"/>
  <c r="B89"/>
  <c r="D143"/>
  <c r="F132"/>
  <c r="B122"/>
  <c r="D111"/>
  <c r="F100"/>
  <c r="N72"/>
  <c r="K137"/>
  <c r="M126"/>
  <c r="L103"/>
  <c r="J114"/>
  <c r="N124"/>
  <c r="L135"/>
  <c r="J146"/>
  <c r="G98"/>
  <c r="E109"/>
  <c r="C120"/>
  <c r="G130"/>
  <c r="E141"/>
  <c r="C87"/>
  <c r="G79"/>
  <c r="L18"/>
  <c r="K105"/>
  <c r="I116"/>
  <c r="K132"/>
  <c r="F95"/>
  <c r="B117"/>
  <c r="D138"/>
  <c r="F76"/>
  <c r="I26"/>
  <c r="K47"/>
  <c r="M68"/>
  <c r="K89"/>
  <c r="B220"/>
  <c r="F198"/>
  <c r="D177"/>
  <c r="B156"/>
  <c r="M149"/>
  <c r="K195"/>
  <c r="I203"/>
  <c r="L89"/>
  <c r="C220"/>
  <c r="G198"/>
  <c r="E177"/>
  <c r="C156"/>
  <c r="N149"/>
  <c r="L195"/>
  <c r="J203"/>
  <c r="F238"/>
  <c r="D292"/>
  <c r="B271"/>
  <c r="F249"/>
  <c r="G246"/>
  <c r="E257"/>
  <c r="C268"/>
  <c r="G278"/>
  <c r="E289"/>
  <c r="C225"/>
  <c r="G235"/>
  <c r="L214"/>
  <c r="F246"/>
  <c r="D257"/>
  <c r="B268"/>
  <c r="F278"/>
  <c r="D289"/>
  <c r="B225"/>
  <c r="F235"/>
  <c r="K214"/>
  <c r="J200"/>
  <c r="N181"/>
  <c r="L192"/>
  <c r="J167"/>
  <c r="N177"/>
  <c r="L157"/>
  <c r="C153"/>
  <c r="G163"/>
  <c r="E174"/>
  <c r="C185"/>
  <c r="G195"/>
  <c r="E206"/>
  <c r="C217"/>
  <c r="N75"/>
  <c r="L86"/>
  <c r="J97"/>
  <c r="I200"/>
  <c r="M181"/>
  <c r="K192"/>
  <c r="I167"/>
  <c r="M177"/>
  <c r="K157"/>
  <c r="B153"/>
  <c r="F163"/>
  <c r="D174"/>
  <c r="B185"/>
  <c r="F195"/>
  <c r="D206"/>
  <c r="B217"/>
  <c r="M75"/>
  <c r="K86"/>
  <c r="I97"/>
  <c r="M71"/>
  <c r="I61"/>
  <c r="K50"/>
  <c r="M39"/>
  <c r="I29"/>
  <c r="K18"/>
  <c r="F79"/>
  <c r="B87"/>
  <c r="D141"/>
  <c r="F130"/>
  <c r="B120"/>
  <c r="D109"/>
  <c r="F98"/>
  <c r="I146"/>
  <c r="K135"/>
  <c r="M124"/>
  <c r="L105"/>
  <c r="J116"/>
  <c r="N126"/>
  <c r="L137"/>
  <c r="M72"/>
  <c r="G100"/>
  <c r="E111"/>
  <c r="C122"/>
  <c r="G132"/>
  <c r="E143"/>
  <c r="C89"/>
  <c r="G81"/>
  <c r="L20"/>
  <c r="K107"/>
  <c r="I118"/>
  <c r="K136"/>
  <c r="F99"/>
  <c r="B121"/>
  <c r="D142"/>
  <c r="F80"/>
  <c r="I30"/>
  <c r="K51"/>
  <c r="M7"/>
  <c r="K85"/>
  <c r="B216"/>
  <c r="F194"/>
  <c r="D173"/>
  <c r="B152"/>
  <c r="M176"/>
  <c r="K191"/>
  <c r="I199"/>
  <c r="L85"/>
  <c r="C216"/>
  <c r="G194"/>
  <c r="E173"/>
  <c r="C152"/>
  <c r="N176"/>
  <c r="L191"/>
  <c r="J199"/>
  <c r="F234"/>
  <c r="D288"/>
  <c r="B267"/>
  <c r="F245"/>
  <c r="G234"/>
  <c r="E288"/>
  <c r="C267"/>
  <c r="G245"/>
  <c r="L123"/>
  <c r="J134"/>
  <c r="N144"/>
  <c r="E97"/>
  <c r="C108"/>
  <c r="G118"/>
  <c r="E129"/>
  <c r="C140"/>
  <c r="G85"/>
  <c r="E78"/>
  <c r="J17"/>
  <c r="I104"/>
  <c r="M114"/>
  <c r="M129"/>
  <c r="B93"/>
  <c r="D114"/>
  <c r="F135"/>
  <c r="B74"/>
  <c r="K23"/>
  <c r="M44"/>
  <c r="I66"/>
  <c r="I92"/>
  <c r="F222"/>
  <c r="D201"/>
  <c r="B180"/>
  <c r="F158"/>
  <c r="K152"/>
  <c r="I198"/>
  <c r="M205"/>
  <c r="J92"/>
  <c r="G222"/>
  <c r="E201"/>
  <c r="C180"/>
  <c r="G158"/>
  <c r="L152"/>
  <c r="J198"/>
  <c r="N205"/>
  <c r="K209"/>
  <c r="B295"/>
  <c r="F273"/>
  <c r="D252"/>
  <c r="E245"/>
  <c r="C256"/>
  <c r="G266"/>
  <c r="E277"/>
  <c r="C288"/>
  <c r="G298"/>
  <c r="E234"/>
  <c r="J213"/>
  <c r="D245"/>
  <c r="B256"/>
  <c r="F266"/>
  <c r="D277"/>
  <c r="B288"/>
  <c r="F298"/>
  <c r="D234"/>
  <c r="I213"/>
  <c r="N223"/>
  <c r="L180"/>
  <c r="J191"/>
  <c r="N165"/>
  <c r="L176"/>
  <c r="J156"/>
  <c r="G151"/>
  <c r="E162"/>
  <c r="C173"/>
  <c r="G183"/>
  <c r="E194"/>
  <c r="C205"/>
  <c r="G215"/>
  <c r="L74"/>
  <c r="J85"/>
  <c r="N95"/>
  <c r="M223"/>
  <c r="K180"/>
  <c r="I191"/>
  <c r="M165"/>
  <c r="K176"/>
  <c r="I156"/>
  <c r="F151"/>
  <c r="D162"/>
  <c r="B173"/>
  <c r="F183"/>
  <c r="D194"/>
  <c r="B205"/>
  <c r="F215"/>
  <c r="K74"/>
  <c r="I85"/>
  <c r="M95"/>
  <c r="I8"/>
  <c r="K62"/>
  <c r="M51"/>
  <c r="I41"/>
  <c r="K30"/>
  <c r="M19"/>
  <c r="B81"/>
  <c r="D88"/>
  <c r="F142"/>
  <c r="B132"/>
  <c r="D121"/>
  <c r="F110"/>
  <c r="B100"/>
  <c r="K147"/>
  <c r="M136"/>
  <c r="I126"/>
  <c r="J104"/>
  <c r="N114"/>
  <c r="L125"/>
  <c r="J136"/>
  <c r="N146"/>
  <c r="E99"/>
  <c r="C110"/>
  <c r="G120"/>
  <c r="E131"/>
  <c r="C142"/>
  <c r="G87"/>
  <c r="E80"/>
  <c r="J19"/>
  <c r="I106"/>
  <c r="M116"/>
  <c r="M133"/>
  <c r="B97"/>
  <c r="D118"/>
  <c r="F139"/>
  <c r="B78"/>
  <c r="K27"/>
  <c r="M48"/>
  <c r="I70"/>
  <c r="I88"/>
  <c r="F218"/>
  <c r="D197"/>
  <c r="B176"/>
  <c r="F154"/>
  <c r="K179"/>
  <c r="I194"/>
  <c r="M201"/>
  <c r="J88"/>
  <c r="G218"/>
  <c r="E197"/>
  <c r="C176"/>
  <c r="G154"/>
  <c r="L179"/>
  <c r="J194"/>
  <c r="N201"/>
  <c r="D237"/>
  <c r="B291"/>
  <c r="F269"/>
  <c r="D248"/>
  <c r="E237"/>
  <c r="C291"/>
  <c r="G269"/>
  <c r="E248"/>
  <c r="K141"/>
  <c r="F104"/>
  <c r="B126"/>
  <c r="D147"/>
  <c r="M13"/>
  <c r="I35"/>
  <c r="K56"/>
  <c r="J6"/>
  <c r="K80"/>
  <c r="B211"/>
  <c r="F189"/>
  <c r="D168"/>
  <c r="I162"/>
  <c r="M175"/>
  <c r="I165"/>
  <c r="K190"/>
  <c r="M208"/>
  <c r="I223"/>
  <c r="J95"/>
  <c r="L84"/>
  <c r="N73"/>
  <c r="C215"/>
  <c r="E204"/>
  <c r="G193"/>
  <c r="C183"/>
  <c r="E172"/>
  <c r="G161"/>
  <c r="C151"/>
  <c r="L155"/>
  <c r="N175"/>
  <c r="J165"/>
  <c r="L190"/>
  <c r="N208"/>
  <c r="J223"/>
  <c r="K212"/>
  <c r="F233"/>
  <c r="B298"/>
  <c r="D287"/>
  <c r="F276"/>
  <c r="B266"/>
  <c r="D255"/>
  <c r="F244"/>
  <c r="L212"/>
  <c r="G233"/>
  <c r="C298"/>
  <c r="E287"/>
  <c r="G276"/>
  <c r="C266"/>
  <c r="E255"/>
  <c r="G244"/>
  <c r="K46"/>
  <c r="I25"/>
  <c r="F75"/>
  <c r="B83"/>
  <c r="F126"/>
  <c r="D105"/>
  <c r="I142"/>
  <c r="J120"/>
  <c r="L141"/>
  <c r="G104"/>
  <c r="C126"/>
  <c r="G136"/>
  <c r="C75"/>
  <c r="L24"/>
  <c r="I123"/>
  <c r="F107"/>
  <c r="B129"/>
  <c r="D85"/>
  <c r="I38"/>
  <c r="M98"/>
  <c r="B208"/>
  <c r="D165"/>
  <c r="M168"/>
  <c r="N98"/>
  <c r="C208"/>
  <c r="E165"/>
  <c r="J159"/>
  <c r="L183"/>
  <c r="F226"/>
  <c r="B259"/>
  <c r="G226"/>
  <c r="C259"/>
  <c r="M130"/>
  <c r="D115"/>
  <c r="B75"/>
  <c r="M45"/>
  <c r="I91"/>
  <c r="D200"/>
  <c r="F157"/>
  <c r="K170"/>
  <c r="I185"/>
  <c r="L100"/>
  <c r="J79"/>
  <c r="G209"/>
  <c r="E188"/>
  <c r="C167"/>
  <c r="N160"/>
  <c r="L170"/>
  <c r="J185"/>
  <c r="L203"/>
  <c r="B239"/>
  <c r="F292"/>
  <c r="D271"/>
  <c r="B250"/>
  <c r="C239"/>
  <c r="G292"/>
  <c r="E271"/>
  <c r="C250"/>
  <c r="I154"/>
  <c r="D192"/>
  <c r="I83"/>
  <c r="M53"/>
  <c r="G72"/>
  <c r="D123"/>
  <c r="M138"/>
  <c r="K166"/>
  <c r="I177"/>
  <c r="D160"/>
  <c r="B203"/>
  <c r="M93"/>
  <c r="I43"/>
  <c r="D90"/>
  <c r="F112"/>
  <c r="I128"/>
  <c r="C271"/>
  <c r="C279"/>
  <c r="L219"/>
  <c r="C170"/>
  <c r="I222"/>
  <c r="F172"/>
  <c r="K8"/>
  <c r="B143"/>
  <c r="K118"/>
  <c r="E89"/>
  <c r="G111"/>
  <c r="J105"/>
  <c r="N27"/>
  <c r="L38"/>
  <c r="J49"/>
  <c r="N59"/>
  <c r="L70"/>
  <c r="C6"/>
  <c r="C228"/>
  <c r="E260"/>
  <c r="C236"/>
  <c r="E268"/>
  <c r="D294"/>
  <c r="J205"/>
  <c r="N151"/>
  <c r="G180"/>
  <c r="B148"/>
  <c r="M207"/>
  <c r="K154"/>
  <c r="D183"/>
  <c r="C148"/>
  <c r="M62"/>
  <c r="M18"/>
  <c r="B131"/>
  <c r="M147"/>
  <c r="K112"/>
  <c r="N14"/>
  <c r="C84"/>
  <c r="C127"/>
  <c r="G105"/>
  <c r="L142"/>
  <c r="J121"/>
  <c r="C261"/>
  <c r="E282"/>
  <c r="G228"/>
  <c r="J218"/>
  <c r="B261"/>
  <c r="F283"/>
  <c r="K215"/>
  <c r="J168"/>
  <c r="E163"/>
  <c r="C206"/>
  <c r="L95"/>
  <c r="K165"/>
  <c r="F160"/>
  <c r="D203"/>
  <c r="I94"/>
  <c r="I44"/>
  <c r="D73"/>
  <c r="F113"/>
  <c r="M127"/>
  <c r="I103"/>
  <c r="E77"/>
  <c r="C139"/>
  <c r="G117"/>
  <c r="C97"/>
  <c r="N133"/>
  <c r="L112"/>
  <c r="J11"/>
  <c r="L65"/>
  <c r="N54"/>
  <c r="J44"/>
  <c r="L33"/>
  <c r="F291"/>
  <c r="L202"/>
  <c r="J149"/>
  <c r="C178"/>
  <c r="C222"/>
  <c r="I205"/>
  <c r="M151"/>
  <c r="F180"/>
  <c r="B222"/>
  <c r="K65"/>
  <c r="K21"/>
  <c r="F133"/>
  <c r="D92"/>
  <c r="M113"/>
  <c r="J16"/>
  <c r="E85"/>
  <c r="E128"/>
  <c r="C107"/>
  <c r="N143"/>
  <c r="L122"/>
  <c r="G259"/>
  <c r="C281"/>
  <c r="E227"/>
  <c r="N216"/>
  <c r="F259"/>
  <c r="D282"/>
  <c r="M212"/>
  <c r="L165"/>
  <c r="G160"/>
  <c r="E203"/>
  <c r="N92"/>
  <c r="M198"/>
  <c r="B158"/>
  <c r="F200"/>
  <c r="K91"/>
  <c r="M46"/>
  <c r="B76"/>
  <c r="D116"/>
  <c r="K130"/>
  <c r="K104"/>
  <c r="E79"/>
  <c r="E140"/>
  <c r="C119"/>
  <c r="E98"/>
  <c r="J135"/>
  <c r="N113"/>
  <c r="N11"/>
  <c r="J66"/>
  <c r="L55"/>
  <c r="N44"/>
  <c r="J34"/>
  <c r="J27"/>
  <c r="N37"/>
  <c r="L48"/>
  <c r="J59"/>
  <c r="N69"/>
  <c r="J29"/>
  <c r="N39"/>
  <c r="L50"/>
  <c r="J61"/>
  <c r="N71"/>
  <c r="J212"/>
  <c r="E276"/>
  <c r="F241"/>
  <c r="E284"/>
  <c r="G241"/>
  <c r="I214"/>
  <c r="N166"/>
  <c r="G164"/>
  <c r="G208"/>
  <c r="L99"/>
  <c r="K169"/>
  <c r="D167"/>
  <c r="B210"/>
  <c r="M100"/>
  <c r="M34"/>
  <c r="D83"/>
  <c r="F105"/>
  <c r="I121"/>
  <c r="L23"/>
  <c r="C74"/>
  <c r="G135"/>
  <c r="E114"/>
  <c r="E92"/>
  <c r="N129"/>
  <c r="N107"/>
  <c r="C253"/>
  <c r="E274"/>
  <c r="G295"/>
  <c r="J210"/>
  <c r="B253"/>
  <c r="F275"/>
  <c r="D231"/>
  <c r="J188"/>
  <c r="L162"/>
  <c r="C190"/>
  <c r="L79"/>
  <c r="K185"/>
  <c r="I161"/>
  <c r="D187"/>
  <c r="I78"/>
  <c r="M58"/>
  <c r="K17"/>
  <c r="F129"/>
  <c r="M143"/>
  <c r="M111"/>
  <c r="L13"/>
  <c r="C147"/>
  <c r="E126"/>
  <c r="C105"/>
  <c r="N141"/>
  <c r="L120"/>
  <c r="L69"/>
  <c r="N58"/>
  <c r="J48"/>
  <c r="L37"/>
  <c r="N26"/>
  <c r="K211"/>
  <c r="J164"/>
  <c r="C162"/>
  <c r="G204"/>
  <c r="N96"/>
  <c r="M166"/>
  <c r="F164"/>
  <c r="D207"/>
  <c r="I98"/>
  <c r="K37"/>
  <c r="F84"/>
  <c r="D108"/>
  <c r="M123"/>
  <c r="I101"/>
  <c r="E75"/>
  <c r="C137"/>
  <c r="G115"/>
  <c r="G93"/>
  <c r="L130"/>
  <c r="J109"/>
  <c r="G251"/>
  <c r="C273"/>
  <c r="E294"/>
  <c r="B224"/>
  <c r="F251"/>
  <c r="D274"/>
  <c r="F228"/>
  <c r="L185"/>
  <c r="J161"/>
  <c r="E187"/>
  <c r="N76"/>
  <c r="M182"/>
  <c r="K158"/>
  <c r="F184"/>
  <c r="K75"/>
  <c r="K61"/>
  <c r="I20"/>
  <c r="D132"/>
  <c r="K146"/>
  <c r="I113"/>
  <c r="L15"/>
  <c r="E83"/>
  <c r="G127"/>
  <c r="E106"/>
  <c r="J143"/>
  <c r="N121"/>
  <c r="J101"/>
  <c r="J70"/>
  <c r="L59"/>
  <c r="N48"/>
  <c r="J38"/>
  <c r="L27"/>
  <c r="L28"/>
  <c r="J39"/>
  <c r="N49"/>
  <c r="L60"/>
  <c r="J71"/>
  <c r="J25"/>
  <c r="N35"/>
  <c r="L46"/>
  <c r="J57"/>
  <c r="N67"/>
  <c r="G9"/>
  <c r="G249"/>
  <c r="G257"/>
  <c r="N186"/>
  <c r="E191"/>
  <c r="K189"/>
  <c r="B194"/>
  <c r="M50"/>
  <c r="D120"/>
  <c r="M107"/>
  <c r="G143"/>
  <c r="E100"/>
  <c r="L126"/>
  <c r="C245"/>
  <c r="E266"/>
  <c r="G287"/>
  <c r="C234"/>
  <c r="B245"/>
  <c r="F267"/>
  <c r="D290"/>
  <c r="J201"/>
  <c r="N178"/>
  <c r="C174"/>
  <c r="G216"/>
  <c r="K223"/>
  <c r="I176"/>
  <c r="D171"/>
  <c r="D215"/>
  <c r="M9"/>
  <c r="K33"/>
  <c r="D144"/>
  <c r="F101"/>
  <c r="I119"/>
  <c r="L21"/>
  <c r="C90"/>
  <c r="G133"/>
  <c r="E112"/>
  <c r="G91"/>
  <c r="L128"/>
  <c r="J107"/>
  <c r="J68"/>
  <c r="L57"/>
  <c r="N46"/>
  <c r="J36"/>
  <c r="L25"/>
  <c r="M216"/>
  <c r="N170"/>
  <c r="E167"/>
  <c r="E211"/>
  <c r="K219"/>
  <c r="I172"/>
  <c r="B170"/>
  <c r="D211"/>
  <c r="I11"/>
  <c r="I32"/>
  <c r="F145"/>
  <c r="B103"/>
  <c r="M119"/>
  <c r="J22"/>
  <c r="G90"/>
  <c r="E134"/>
  <c r="C113"/>
  <c r="C91"/>
  <c r="N127"/>
  <c r="L106"/>
  <c r="E254"/>
  <c r="G275"/>
  <c r="C297"/>
  <c r="L211"/>
  <c r="D254"/>
  <c r="B277"/>
  <c r="B234"/>
  <c r="N190"/>
  <c r="C150"/>
  <c r="G192"/>
  <c r="J82"/>
  <c r="I188"/>
  <c r="J148"/>
  <c r="B190"/>
  <c r="M80"/>
  <c r="I56"/>
  <c r="M14"/>
  <c r="B127"/>
  <c r="I141"/>
  <c r="K110"/>
  <c r="J12"/>
  <c r="G145"/>
  <c r="E124"/>
  <c r="G103"/>
  <c r="L140"/>
  <c r="J119"/>
  <c r="J9"/>
  <c r="L63"/>
  <c r="N52"/>
  <c r="J42"/>
  <c r="L31"/>
  <c r="N29"/>
  <c r="L40"/>
  <c r="J51"/>
  <c r="N61"/>
  <c r="L7"/>
  <c r="N31"/>
  <c r="L42"/>
  <c r="J53"/>
  <c r="N63"/>
  <c r="L9"/>
  <c r="E233"/>
  <c r="G265"/>
  <c r="L209"/>
  <c r="G273"/>
  <c r="F287"/>
  <c r="N199"/>
  <c r="L177"/>
  <c r="E175"/>
  <c r="C218"/>
  <c r="K202"/>
  <c r="I149"/>
  <c r="B178"/>
  <c r="D219"/>
  <c r="I68"/>
  <c r="I24"/>
  <c r="D136"/>
  <c r="B95"/>
  <c r="M115"/>
  <c r="L17"/>
  <c r="G86"/>
  <c r="G129"/>
  <c r="E108"/>
  <c r="J145"/>
  <c r="N123"/>
  <c r="N101"/>
  <c r="E258"/>
  <c r="G279"/>
  <c r="C226"/>
  <c r="L215"/>
  <c r="D258"/>
  <c r="B281"/>
  <c r="I210"/>
  <c r="N198"/>
  <c r="C158"/>
  <c r="G200"/>
  <c r="J90"/>
  <c r="I196"/>
  <c r="D155"/>
  <c r="B198"/>
  <c r="M88"/>
  <c r="K49"/>
  <c r="F78"/>
  <c r="B119"/>
  <c r="I133"/>
  <c r="M105"/>
  <c r="G80"/>
  <c r="G141"/>
  <c r="E120"/>
  <c r="G99"/>
  <c r="L136"/>
  <c r="J115"/>
  <c r="K6"/>
  <c r="N66"/>
  <c r="J56"/>
  <c r="L45"/>
  <c r="N34"/>
  <c r="D266"/>
  <c r="J222"/>
  <c r="N174"/>
  <c r="G172"/>
  <c r="E215"/>
  <c r="M199"/>
  <c r="K177"/>
  <c r="D175"/>
  <c r="F216"/>
  <c r="M70"/>
  <c r="M26"/>
  <c r="D140"/>
  <c r="F97"/>
  <c r="I117"/>
  <c r="L19"/>
  <c r="C88"/>
  <c r="G131"/>
  <c r="E110"/>
  <c r="J147"/>
  <c r="J125"/>
  <c r="N103"/>
  <c r="C257"/>
  <c r="E278"/>
  <c r="G299"/>
  <c r="J214"/>
  <c r="B257"/>
  <c r="F279"/>
  <c r="D239"/>
  <c r="J196"/>
  <c r="E155"/>
  <c r="C198"/>
  <c r="L87"/>
  <c r="K193"/>
  <c r="F152"/>
  <c r="D195"/>
  <c r="I86"/>
  <c r="I52"/>
  <c r="D81"/>
  <c r="F121"/>
  <c r="M135"/>
  <c r="I107"/>
  <c r="C82"/>
  <c r="C143"/>
  <c r="G121"/>
  <c r="C101"/>
  <c r="J137"/>
  <c r="L116"/>
  <c r="G7"/>
  <c r="L67"/>
  <c r="N56"/>
  <c r="J46"/>
  <c r="L35"/>
  <c r="N24"/>
  <c r="J31"/>
  <c r="N41"/>
  <c r="L52"/>
  <c r="J63"/>
  <c r="N8"/>
  <c r="F196"/>
  <c r="I48"/>
  <c r="F117"/>
  <c r="K106"/>
  <c r="E142"/>
  <c r="C99"/>
  <c r="L114"/>
  <c r="G267"/>
  <c r="E235"/>
  <c r="B269"/>
  <c r="N203"/>
  <c r="G176"/>
  <c r="I201"/>
  <c r="B174"/>
  <c r="I7"/>
  <c r="F141"/>
  <c r="M117"/>
  <c r="G88"/>
  <c r="C111"/>
  <c r="J127"/>
  <c r="N105"/>
  <c r="N7"/>
  <c r="J62"/>
  <c r="L51"/>
  <c r="N40"/>
  <c r="J30"/>
  <c r="L36"/>
  <c r="J47"/>
  <c r="N57"/>
  <c r="L68"/>
  <c r="F8"/>
  <c r="B171"/>
  <c r="F213"/>
  <c r="I10"/>
  <c r="K32"/>
  <c r="F144"/>
  <c r="B102"/>
  <c r="J102"/>
  <c r="M171"/>
  <c r="F149"/>
  <c r="F181"/>
  <c r="E148"/>
  <c r="K64"/>
  <c r="M21"/>
  <c r="B134"/>
  <c r="D91"/>
  <c r="N112"/>
  <c r="G238"/>
  <c r="N214"/>
  <c r="L173"/>
  <c r="G212"/>
  <c r="M174"/>
  <c r="B214"/>
  <c r="K29"/>
  <c r="D100"/>
  <c r="N20"/>
  <c r="C133"/>
  <c r="N147"/>
  <c r="F7"/>
  <c r="J33"/>
  <c r="N43"/>
  <c r="L54"/>
  <c r="J65"/>
  <c r="N10"/>
  <c r="L217"/>
  <c r="G281"/>
  <c r="G289"/>
  <c r="C247"/>
  <c r="C224"/>
  <c r="L197"/>
  <c r="E159"/>
  <c r="C202"/>
  <c r="J94"/>
  <c r="I164"/>
  <c r="B162"/>
  <c r="F204"/>
  <c r="K95"/>
  <c r="I40"/>
  <c r="D87"/>
  <c r="B111"/>
  <c r="K126"/>
  <c r="K102"/>
  <c r="G76"/>
  <c r="E138"/>
  <c r="C117"/>
  <c r="C95"/>
  <c r="N131"/>
  <c r="L110"/>
  <c r="E250"/>
  <c r="G271"/>
  <c r="C293"/>
  <c r="E239"/>
  <c r="D250"/>
  <c r="B273"/>
  <c r="B226"/>
  <c r="N182"/>
  <c r="L158"/>
  <c r="G184"/>
  <c r="J74"/>
  <c r="I180"/>
  <c r="M155"/>
  <c r="B182"/>
  <c r="I74"/>
  <c r="I64"/>
  <c r="M22"/>
  <c r="B135"/>
  <c r="B91"/>
  <c r="K114"/>
  <c r="N16"/>
  <c r="G84"/>
  <c r="C129"/>
  <c r="G107"/>
  <c r="L144"/>
  <c r="J123"/>
  <c r="L102"/>
  <c r="N70"/>
  <c r="J60"/>
  <c r="L49"/>
  <c r="N38"/>
  <c r="J28"/>
  <c r="B238"/>
  <c r="N194"/>
  <c r="G156"/>
  <c r="E199"/>
  <c r="L91"/>
  <c r="K197"/>
  <c r="D159"/>
  <c r="B202"/>
  <c r="M92"/>
  <c r="M42"/>
  <c r="B90"/>
  <c r="D112"/>
  <c r="I129"/>
  <c r="M103"/>
  <c r="C78"/>
  <c r="G139"/>
  <c r="E118"/>
  <c r="E96"/>
  <c r="J133"/>
  <c r="N111"/>
  <c r="C249"/>
  <c r="E270"/>
  <c r="G291"/>
  <c r="C238"/>
  <c r="B249"/>
  <c r="F271"/>
  <c r="D298"/>
  <c r="J180"/>
  <c r="N155"/>
  <c r="C182"/>
  <c r="E223"/>
  <c r="K206"/>
  <c r="I153"/>
  <c r="D179"/>
  <c r="D223"/>
  <c r="M66"/>
  <c r="K25"/>
  <c r="F137"/>
  <c r="F93"/>
  <c r="I115"/>
  <c r="J18"/>
  <c r="C86"/>
  <c r="E130"/>
  <c r="C109"/>
  <c r="N145"/>
  <c r="L124"/>
  <c r="J103"/>
  <c r="L71"/>
  <c r="N60"/>
  <c r="J50"/>
  <c r="L39"/>
  <c r="N28"/>
  <c r="L32"/>
  <c r="J43"/>
  <c r="N53"/>
  <c r="L64"/>
  <c r="J10"/>
  <c r="L34"/>
  <c r="J45"/>
  <c r="N55"/>
  <c r="L66"/>
  <c r="M6"/>
  <c r="G297"/>
  <c r="C255"/>
  <c r="G230"/>
  <c r="C263"/>
  <c r="F299"/>
  <c r="L181"/>
  <c r="J157"/>
  <c r="C186"/>
  <c r="J78"/>
  <c r="I184"/>
  <c r="M159"/>
  <c r="F188"/>
  <c r="K79"/>
  <c r="K57"/>
  <c r="K13"/>
  <c r="F125"/>
  <c r="K142"/>
  <c r="M109"/>
  <c r="N12"/>
  <c r="E146"/>
  <c r="C125"/>
  <c r="C103"/>
  <c r="N139"/>
  <c r="L118"/>
  <c r="E242"/>
  <c r="G263"/>
  <c r="C285"/>
  <c r="E231"/>
  <c r="D242"/>
  <c r="F263"/>
  <c r="D286"/>
  <c r="N220"/>
  <c r="J172"/>
  <c r="G168"/>
  <c r="C210"/>
  <c r="N100"/>
  <c r="M170"/>
  <c r="B166"/>
  <c r="F208"/>
  <c r="K99"/>
  <c r="M38"/>
  <c r="B86"/>
  <c r="B107"/>
  <c r="K122"/>
  <c r="J24"/>
  <c r="G74"/>
  <c r="E136"/>
  <c r="C115"/>
  <c r="E94"/>
  <c r="J131"/>
  <c r="N109"/>
  <c r="N9"/>
  <c r="J64"/>
  <c r="L53"/>
  <c r="N42"/>
  <c r="J32"/>
  <c r="B297"/>
  <c r="N207"/>
  <c r="L154"/>
  <c r="E183"/>
  <c r="L75"/>
  <c r="K181"/>
  <c r="I157"/>
  <c r="B186"/>
  <c r="M76"/>
  <c r="I60"/>
  <c r="I16"/>
  <c r="D128"/>
  <c r="I145"/>
  <c r="I111"/>
  <c r="J14"/>
  <c r="G147"/>
  <c r="G125"/>
  <c r="E104"/>
  <c r="J141"/>
  <c r="N119"/>
  <c r="C241"/>
  <c r="E262"/>
  <c r="G283"/>
  <c r="C230"/>
  <c r="B241"/>
  <c r="D262"/>
  <c r="B285"/>
  <c r="I218"/>
  <c r="L169"/>
  <c r="C166"/>
  <c r="E207"/>
  <c r="J98"/>
  <c r="I168"/>
  <c r="D163"/>
  <c r="B206"/>
  <c r="M96"/>
  <c r="K41"/>
  <c r="F88"/>
  <c r="F109"/>
  <c r="I125"/>
  <c r="M101"/>
  <c r="C76"/>
  <c r="G137"/>
  <c r="E116"/>
  <c r="G95"/>
  <c r="L132"/>
  <c r="J111"/>
  <c r="L10"/>
  <c r="N64"/>
  <c r="J54"/>
  <c r="L43"/>
  <c r="N32"/>
  <c r="B6"/>
  <c r="N33"/>
  <c r="L44"/>
  <c r="J55"/>
  <c r="N65"/>
  <c r="L11"/>
  <c r="L30"/>
  <c r="J41"/>
  <c r="N51"/>
  <c r="L62"/>
  <c r="J8"/>
  <c r="E292"/>
  <c r="E225"/>
  <c r="B230"/>
  <c r="I148"/>
  <c r="L83"/>
  <c r="B150"/>
  <c r="M84"/>
  <c r="B80"/>
  <c r="I137"/>
  <c r="E81"/>
  <c r="E122"/>
  <c r="N137"/>
  <c r="N115"/>
  <c r="G255"/>
  <c r="C277"/>
  <c r="E298"/>
  <c r="N212"/>
  <c r="F255"/>
  <c r="D278"/>
  <c r="F236"/>
  <c r="L193"/>
  <c r="G152"/>
  <c r="E195"/>
  <c r="N84"/>
  <c r="M190"/>
  <c r="D151"/>
  <c r="F192"/>
  <c r="K83"/>
  <c r="M54"/>
  <c r="I12"/>
  <c r="D124"/>
  <c r="K138"/>
  <c r="K108"/>
  <c r="D72"/>
  <c r="E144"/>
  <c r="C123"/>
  <c r="E102"/>
  <c r="L138"/>
  <c r="N117"/>
  <c r="L8"/>
  <c r="N62"/>
  <c r="J52"/>
  <c r="L41"/>
  <c r="N30"/>
  <c r="D227"/>
  <c r="J184"/>
  <c r="N159"/>
  <c r="G188"/>
  <c r="N80"/>
  <c r="M186"/>
  <c r="K162"/>
  <c r="D191"/>
  <c r="I82"/>
  <c r="K53"/>
  <c r="F82"/>
  <c r="B123"/>
  <c r="M139"/>
  <c r="I109"/>
  <c r="G82"/>
  <c r="C145"/>
  <c r="G123"/>
  <c r="G101"/>
  <c r="J139"/>
  <c r="J117"/>
  <c r="G243"/>
  <c r="C265"/>
  <c r="E286"/>
  <c r="G232"/>
  <c r="F243"/>
  <c r="B265"/>
  <c r="B289"/>
  <c r="L223"/>
  <c r="J176"/>
  <c r="E171"/>
  <c r="C214"/>
  <c r="M220"/>
  <c r="K173"/>
  <c r="F168"/>
  <c r="F212"/>
  <c r="L6"/>
  <c r="I36"/>
  <c r="B147"/>
  <c r="D104"/>
  <c r="K120"/>
  <c r="N22"/>
  <c r="E73"/>
  <c r="C135"/>
  <c r="G113"/>
  <c r="C93"/>
  <c r="J129"/>
  <c r="L108"/>
  <c r="F6"/>
  <c r="N68"/>
  <c r="J58"/>
  <c r="L47"/>
  <c r="N36"/>
  <c r="J26"/>
  <c r="J35"/>
  <c r="N45"/>
  <c r="L56"/>
  <c r="J67"/>
  <c r="I6"/>
  <c r="L26"/>
  <c r="J37"/>
  <c r="N47"/>
  <c r="L58"/>
  <c r="J69"/>
  <c r="D244"/>
  <c r="C287"/>
  <c r="E244"/>
  <c r="C295"/>
  <c r="E252"/>
  <c r="D235"/>
  <c r="J192"/>
  <c r="C154"/>
  <c r="G196"/>
  <c r="N88"/>
  <c r="M194"/>
  <c r="F156"/>
  <c r="D199"/>
  <c r="I90"/>
  <c r="K45"/>
  <c r="F74"/>
  <c r="B115"/>
  <c r="M131"/>
  <c r="I105"/>
  <c r="G78"/>
  <c r="C141"/>
  <c r="G119"/>
  <c r="G97"/>
  <c r="L134"/>
  <c r="J113"/>
  <c r="G247"/>
  <c r="C269"/>
  <c r="E290"/>
  <c r="G236"/>
  <c r="F247"/>
  <c r="D270"/>
  <c r="F295"/>
  <c r="L206"/>
  <c r="J153"/>
  <c r="E179"/>
  <c r="G220"/>
  <c r="M203"/>
  <c r="K150"/>
  <c r="F176"/>
  <c r="F220"/>
  <c r="K69"/>
  <c r="I28"/>
  <c r="B139"/>
  <c r="D96"/>
  <c r="K116"/>
  <c r="N18"/>
  <c r="E87"/>
  <c r="C131"/>
  <c r="G109"/>
  <c r="L146"/>
  <c r="N125"/>
  <c r="L104"/>
  <c r="J7"/>
  <c r="L61"/>
  <c r="N50"/>
  <c r="J40"/>
  <c r="L29"/>
  <c r="F232"/>
  <c r="L189"/>
  <c r="E151"/>
  <c r="C194"/>
  <c r="J86"/>
  <c r="I192"/>
  <c r="B154"/>
  <c r="K87"/>
  <c r="D77"/>
  <c r="K134"/>
  <c r="C80"/>
  <c r="C121"/>
  <c r="N135"/>
  <c r="E246"/>
  <c r="C289"/>
  <c r="D246"/>
  <c r="B293"/>
  <c r="L150"/>
  <c r="E219"/>
  <c r="M178"/>
  <c r="B218"/>
  <c r="M30"/>
  <c r="B99"/>
  <c r="J20"/>
  <c r="E132"/>
  <c r="K72"/>
  <c r="E6"/>
  <c r="D6"/>
  <c r="B7"/>
  <c r="C7"/>
  <c r="B8"/>
  <c r="E7"/>
  <c r="D7"/>
  <c r="C8"/>
  <c r="E8"/>
  <c r="D8"/>
  <c r="E10"/>
  <c r="E9"/>
  <c r="D9"/>
  <c r="C9"/>
  <c r="F9"/>
  <c r="C11"/>
  <c r="D11"/>
  <c r="F10"/>
  <c r="G11"/>
  <c r="B10"/>
  <c r="G10"/>
  <c r="C10"/>
  <c r="B11"/>
  <c r="D10"/>
  <c r="E11"/>
  <c r="G12"/>
  <c r="C12"/>
  <c r="F12"/>
  <c r="D12"/>
  <c r="B12"/>
  <c r="D14"/>
  <c r="F11"/>
  <c r="E12"/>
  <c r="B9"/>
  <c r="C13"/>
  <c r="G13"/>
  <c r="B14"/>
  <c r="B13"/>
  <c r="G15"/>
  <c r="F15"/>
  <c r="C14"/>
  <c r="G16"/>
  <c r="D15"/>
  <c r="G14"/>
  <c r="B21"/>
  <c r="E22"/>
  <c r="C17"/>
  <c r="D17"/>
  <c r="F16"/>
  <c r="C22"/>
  <c r="D19"/>
  <c r="B23"/>
  <c r="D20"/>
  <c r="D21"/>
  <c r="E16"/>
  <c r="B15"/>
  <c r="F13"/>
  <c r="E21"/>
  <c r="D22"/>
  <c r="B17"/>
  <c r="E18"/>
  <c r="F24"/>
  <c r="F20"/>
  <c r="C21"/>
  <c r="C15"/>
  <c r="E20"/>
  <c r="C16"/>
  <c r="E17"/>
  <c r="D13"/>
  <c r="B19"/>
  <c r="F25"/>
  <c r="E13"/>
  <c r="B24"/>
  <c r="B56"/>
  <c r="G17"/>
  <c r="G54"/>
  <c r="G59"/>
  <c r="G36"/>
  <c r="G37"/>
  <c r="G42"/>
  <c r="G24"/>
  <c r="G25"/>
  <c r="G46"/>
  <c r="G51"/>
  <c r="G29"/>
  <c r="G34"/>
  <c r="G39"/>
  <c r="G48"/>
  <c r="G49"/>
  <c r="G64"/>
  <c r="G65"/>
  <c r="G70"/>
  <c r="G20"/>
  <c r="G21"/>
  <c r="G26"/>
  <c r="G31"/>
  <c r="G30"/>
  <c r="G35"/>
  <c r="G60"/>
  <c r="G23"/>
  <c r="G50"/>
  <c r="G55"/>
  <c r="G22"/>
  <c r="G27"/>
  <c r="G68"/>
  <c r="G69"/>
  <c r="G47"/>
  <c r="G56"/>
  <c r="G57"/>
  <c r="G19"/>
  <c r="G44"/>
  <c r="G61"/>
  <c r="G66"/>
  <c r="G71"/>
  <c r="G32"/>
  <c r="G33"/>
  <c r="G38"/>
  <c r="G43"/>
  <c r="G52"/>
  <c r="G53"/>
  <c r="G58"/>
  <c r="G63"/>
  <c r="G40"/>
  <c r="G41"/>
  <c r="G62"/>
  <c r="G67"/>
  <c r="G28"/>
  <c r="G45"/>
  <c r="B48"/>
  <c r="D40"/>
  <c r="F34"/>
  <c r="A791" l="1"/>
  <c r="A792" l="1"/>
  <c r="A793" l="1"/>
  <c r="A794" l="1"/>
  <c r="A795" l="1"/>
  <c r="A796" l="1"/>
  <c r="A797" l="1"/>
  <c r="A798" l="1"/>
  <c r="A799" l="1"/>
  <c r="A800" l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I980" l="1"/>
  <c r="K983"/>
  <c r="I982"/>
  <c r="I981"/>
  <c r="K982"/>
  <c r="K980"/>
  <c r="J982"/>
  <c r="J980"/>
  <c r="K981"/>
  <c r="J983"/>
  <c r="J981"/>
  <c r="I983"/>
  <c r="M466"/>
  <c r="G937"/>
  <c r="C959"/>
  <c r="E980"/>
  <c r="N903"/>
  <c r="J855"/>
  <c r="L839"/>
  <c r="I851"/>
  <c r="F892"/>
  <c r="D903"/>
  <c r="B876"/>
  <c r="F886"/>
  <c r="D860"/>
  <c r="B835"/>
  <c r="F845"/>
  <c r="K761"/>
  <c r="I772"/>
  <c r="M782"/>
  <c r="K793"/>
  <c r="I804"/>
  <c r="M814"/>
  <c r="K825"/>
  <c r="E889"/>
  <c r="G872"/>
  <c r="C857"/>
  <c r="E842"/>
  <c r="N768"/>
  <c r="J790"/>
  <c r="L811"/>
  <c r="J830"/>
  <c r="G764"/>
  <c r="E775"/>
  <c r="C786"/>
  <c r="G796"/>
  <c r="E807"/>
  <c r="C818"/>
  <c r="G828"/>
  <c r="L737"/>
  <c r="C889"/>
  <c r="E872"/>
  <c r="G856"/>
  <c r="C842"/>
  <c r="L768"/>
  <c r="N789"/>
  <c r="J811"/>
  <c r="I830"/>
  <c r="F764"/>
  <c r="D775"/>
  <c r="B786"/>
  <c r="F796"/>
  <c r="D807"/>
  <c r="B818"/>
  <c r="F828"/>
  <c r="K737"/>
  <c r="J742"/>
  <c r="J719"/>
  <c r="N729"/>
  <c r="L708"/>
  <c r="J686"/>
  <c r="N696"/>
  <c r="E736"/>
  <c r="C747"/>
  <c r="G727"/>
  <c r="E708"/>
  <c r="C719"/>
  <c r="G690"/>
  <c r="E701"/>
  <c r="J665"/>
  <c r="N675"/>
  <c r="L658"/>
  <c r="J649"/>
  <c r="N629"/>
  <c r="L606"/>
  <c r="J617"/>
  <c r="G674"/>
  <c r="E659"/>
  <c r="C630"/>
  <c r="G640"/>
  <c r="E651"/>
  <c r="C613"/>
  <c r="G623"/>
  <c r="L583"/>
  <c r="J594"/>
  <c r="K967"/>
  <c r="I978"/>
  <c r="M947"/>
  <c r="K923"/>
  <c r="I934"/>
  <c r="M910"/>
  <c r="K921"/>
  <c r="B917"/>
  <c r="N976"/>
  <c r="J957"/>
  <c r="L909"/>
  <c r="G915"/>
  <c r="F927"/>
  <c r="D938"/>
  <c r="B949"/>
  <c r="F959"/>
  <c r="D970"/>
  <c r="B981"/>
  <c r="M893"/>
  <c r="K904"/>
  <c r="I877"/>
  <c r="M855"/>
  <c r="K866"/>
  <c r="I840"/>
  <c r="L955"/>
  <c r="C914"/>
  <c r="E937"/>
  <c r="G958"/>
  <c r="C980"/>
  <c r="L903"/>
  <c r="N886"/>
  <c r="J839"/>
  <c r="N954"/>
  <c r="E913"/>
  <c r="C937"/>
  <c r="E958"/>
  <c r="G979"/>
  <c r="J903"/>
  <c r="L886"/>
  <c r="N838"/>
  <c r="M850"/>
  <c r="D892"/>
  <c r="B903"/>
  <c r="F875"/>
  <c r="D886"/>
  <c r="B860"/>
  <c r="F834"/>
  <c r="D845"/>
  <c r="I761"/>
  <c r="M771"/>
  <c r="K782"/>
  <c r="I793"/>
  <c r="M803"/>
  <c r="K814"/>
  <c r="I825"/>
  <c r="G888"/>
  <c r="C872"/>
  <c r="E856"/>
  <c r="G841"/>
  <c r="J768"/>
  <c r="L789"/>
  <c r="N810"/>
  <c r="N829"/>
  <c r="E764"/>
  <c r="C775"/>
  <c r="G785"/>
  <c r="E796"/>
  <c r="C807"/>
  <c r="G817"/>
  <c r="E828"/>
  <c r="J737"/>
  <c r="E888"/>
  <c r="G871"/>
  <c r="C856"/>
  <c r="E841"/>
  <c r="N767"/>
  <c r="J789"/>
  <c r="L810"/>
  <c r="M829"/>
  <c r="D764"/>
  <c r="B775"/>
  <c r="F785"/>
  <c r="D796"/>
  <c r="B807"/>
  <c r="F817"/>
  <c r="D828"/>
  <c r="I737"/>
  <c r="L741"/>
  <c r="N718"/>
  <c r="L729"/>
  <c r="J708"/>
  <c r="N685"/>
  <c r="L696"/>
  <c r="C736"/>
  <c r="G746"/>
  <c r="E727"/>
  <c r="C708"/>
  <c r="G718"/>
  <c r="E690"/>
  <c r="C701"/>
  <c r="N664"/>
  <c r="L675"/>
  <c r="J658"/>
  <c r="N648"/>
  <c r="L629"/>
  <c r="J606"/>
  <c r="N616"/>
  <c r="E674"/>
  <c r="C659"/>
  <c r="G669"/>
  <c r="E640"/>
  <c r="C651"/>
  <c r="G612"/>
  <c r="E623"/>
  <c r="J583"/>
  <c r="N593"/>
  <c r="L559"/>
  <c r="J570"/>
  <c r="N545"/>
  <c r="J741"/>
  <c r="M718"/>
  <c r="K729"/>
  <c r="I708"/>
  <c r="M685"/>
  <c r="K696"/>
  <c r="B736"/>
  <c r="F746"/>
  <c r="D727"/>
  <c r="I560"/>
  <c r="K546"/>
  <c r="M531"/>
  <c r="K542"/>
  <c r="I967"/>
  <c r="M977"/>
  <c r="K947"/>
  <c r="I923"/>
  <c r="M933"/>
  <c r="K910"/>
  <c r="I921"/>
  <c r="F916"/>
  <c r="J976"/>
  <c r="L956"/>
  <c r="N942"/>
  <c r="C915"/>
  <c r="D927"/>
  <c r="B938"/>
  <c r="F948"/>
  <c r="D959"/>
  <c r="B970"/>
  <c r="F980"/>
  <c r="K893"/>
  <c r="I904"/>
  <c r="M876"/>
  <c r="K855"/>
  <c r="I866"/>
  <c r="M839"/>
  <c r="J954"/>
  <c r="G912"/>
  <c r="G936"/>
  <c r="C958"/>
  <c r="E979"/>
  <c r="N902"/>
  <c r="J886"/>
  <c r="L838"/>
  <c r="L953"/>
  <c r="C912"/>
  <c r="E936"/>
  <c r="G957"/>
  <c r="C979"/>
  <c r="L902"/>
  <c r="N885"/>
  <c r="J838"/>
  <c r="K850"/>
  <c r="B892"/>
  <c r="F902"/>
  <c r="D875"/>
  <c r="B886"/>
  <c r="F859"/>
  <c r="D834"/>
  <c r="B845"/>
  <c r="M760"/>
  <c r="K771"/>
  <c r="I782"/>
  <c r="M792"/>
  <c r="K803"/>
  <c r="I814"/>
  <c r="M824"/>
  <c r="C888"/>
  <c r="E871"/>
  <c r="G855"/>
  <c r="C841"/>
  <c r="L767"/>
  <c r="N788"/>
  <c r="J810"/>
  <c r="L829"/>
  <c r="C764"/>
  <c r="G774"/>
  <c r="E785"/>
  <c r="C796"/>
  <c r="G806"/>
  <c r="E817"/>
  <c r="C828"/>
  <c r="N736"/>
  <c r="G907"/>
  <c r="C871"/>
  <c r="E855"/>
  <c r="G840"/>
  <c r="J767"/>
  <c r="L788"/>
  <c r="N809"/>
  <c r="K829"/>
  <c r="B764"/>
  <c r="F774"/>
  <c r="D785"/>
  <c r="B796"/>
  <c r="F806"/>
  <c r="D817"/>
  <c r="B828"/>
  <c r="M736"/>
  <c r="N740"/>
  <c r="L718"/>
  <c r="J729"/>
  <c r="N707"/>
  <c r="L685"/>
  <c r="J696"/>
  <c r="G735"/>
  <c r="E746"/>
  <c r="C727"/>
  <c r="G707"/>
  <c r="E718"/>
  <c r="C690"/>
  <c r="G700"/>
  <c r="L664"/>
  <c r="J675"/>
  <c r="N657"/>
  <c r="L648"/>
  <c r="J629"/>
  <c r="N605"/>
  <c r="L616"/>
  <c r="C674"/>
  <c r="G658"/>
  <c r="E669"/>
  <c r="C640"/>
  <c r="G650"/>
  <c r="E612"/>
  <c r="C623"/>
  <c r="N582"/>
  <c r="L593"/>
  <c r="M966"/>
  <c r="K977"/>
  <c r="I947"/>
  <c r="M957"/>
  <c r="K933"/>
  <c r="I910"/>
  <c r="M920"/>
  <c r="D916"/>
  <c r="L975"/>
  <c r="N955"/>
  <c r="J942"/>
  <c r="E914"/>
  <c r="B927"/>
  <c r="F937"/>
  <c r="D948"/>
  <c r="B959"/>
  <c r="F969"/>
  <c r="D980"/>
  <c r="I893"/>
  <c r="M903"/>
  <c r="K876"/>
  <c r="I855"/>
  <c r="M865"/>
  <c r="K839"/>
  <c r="N952"/>
  <c r="E911"/>
  <c r="C936"/>
  <c r="E957"/>
  <c r="G978"/>
  <c r="J902"/>
  <c r="L885"/>
  <c r="N837"/>
  <c r="J952"/>
  <c r="G910"/>
  <c r="G935"/>
  <c r="C957"/>
  <c r="E978"/>
  <c r="N901"/>
  <c r="J885"/>
  <c r="L837"/>
  <c r="I850"/>
  <c r="F891"/>
  <c r="D902"/>
  <c r="B875"/>
  <c r="F885"/>
  <c r="D859"/>
  <c r="B834"/>
  <c r="F844"/>
  <c r="K760"/>
  <c r="I771"/>
  <c r="M781"/>
  <c r="K792"/>
  <c r="I803"/>
  <c r="M813"/>
  <c r="K824"/>
  <c r="E907"/>
  <c r="G870"/>
  <c r="C855"/>
  <c r="E840"/>
  <c r="N766"/>
  <c r="J788"/>
  <c r="L809"/>
  <c r="J829"/>
  <c r="G763"/>
  <c r="E774"/>
  <c r="C785"/>
  <c r="G795"/>
  <c r="E806"/>
  <c r="C817"/>
  <c r="G827"/>
  <c r="L736"/>
  <c r="C907"/>
  <c r="E870"/>
  <c r="G854"/>
  <c r="C840"/>
  <c r="L766"/>
  <c r="N787"/>
  <c r="J809"/>
  <c r="I829"/>
  <c r="F763"/>
  <c r="D774"/>
  <c r="B785"/>
  <c r="F795"/>
  <c r="D806"/>
  <c r="B817"/>
  <c r="F827"/>
  <c r="K736"/>
  <c r="J740"/>
  <c r="J718"/>
  <c r="N728"/>
  <c r="L707"/>
  <c r="J685"/>
  <c r="N695"/>
  <c r="E735"/>
  <c r="C746"/>
  <c r="G726"/>
  <c r="E707"/>
  <c r="C718"/>
  <c r="G689"/>
  <c r="E700"/>
  <c r="J664"/>
  <c r="N674"/>
  <c r="L657"/>
  <c r="J648"/>
  <c r="N628"/>
  <c r="L605"/>
  <c r="J616"/>
  <c r="G673"/>
  <c r="E658"/>
  <c r="C669"/>
  <c r="G639"/>
  <c r="E650"/>
  <c r="C612"/>
  <c r="G622"/>
  <c r="L582"/>
  <c r="J593"/>
  <c r="N603"/>
  <c r="L569"/>
  <c r="J545"/>
  <c r="N739"/>
  <c r="I718"/>
  <c r="M728"/>
  <c r="K707"/>
  <c r="I685"/>
  <c r="M695"/>
  <c r="D735"/>
  <c r="B746"/>
  <c r="F726"/>
  <c r="I545"/>
  <c r="I531"/>
  <c r="M541"/>
  <c r="D535"/>
  <c r="B546"/>
  <c r="F556"/>
  <c r="D567"/>
  <c r="B578"/>
  <c r="F588"/>
  <c r="D599"/>
  <c r="I458"/>
  <c r="M468"/>
  <c r="K479"/>
  <c r="I490"/>
  <c r="J559"/>
  <c r="L545"/>
  <c r="K718"/>
  <c r="M707"/>
  <c r="I696"/>
  <c r="D746"/>
  <c r="B733"/>
  <c r="F713"/>
  <c r="D685"/>
  <c r="B696"/>
  <c r="M659"/>
  <c r="K670"/>
  <c r="I653"/>
  <c r="M643"/>
  <c r="K624"/>
  <c r="I635"/>
  <c r="M611"/>
  <c r="L604"/>
  <c r="B654"/>
  <c r="F664"/>
  <c r="D635"/>
  <c r="B646"/>
  <c r="F607"/>
  <c r="D618"/>
  <c r="B629"/>
  <c r="M588"/>
  <c r="K599"/>
  <c r="N395"/>
  <c r="J385"/>
  <c r="L417"/>
  <c r="N406"/>
  <c r="J433"/>
  <c r="L422"/>
  <c r="N443"/>
  <c r="C524"/>
  <c r="E513"/>
  <c r="G502"/>
  <c r="C492"/>
  <c r="E481"/>
  <c r="G470"/>
  <c r="C460"/>
  <c r="L525"/>
  <c r="N514"/>
  <c r="J504"/>
  <c r="L493"/>
  <c r="N482"/>
  <c r="J472"/>
  <c r="L461"/>
  <c r="G602"/>
  <c r="C592"/>
  <c r="E581"/>
  <c r="G570"/>
  <c r="C560"/>
  <c r="E549"/>
  <c r="G538"/>
  <c r="M528"/>
  <c r="L534"/>
  <c r="I552"/>
  <c r="M565"/>
  <c r="I436"/>
  <c r="K425"/>
  <c r="M446"/>
  <c r="B527"/>
  <c r="D516"/>
  <c r="F505"/>
  <c r="B495"/>
  <c r="D484"/>
  <c r="F473"/>
  <c r="B463"/>
  <c r="L452"/>
  <c r="M517"/>
  <c r="I507"/>
  <c r="K496"/>
  <c r="M485"/>
  <c r="I475"/>
  <c r="J598"/>
  <c r="L574"/>
  <c r="K748"/>
  <c r="M701"/>
  <c r="I690"/>
  <c r="D740"/>
  <c r="B730"/>
  <c r="F710"/>
  <c r="D682"/>
  <c r="B693"/>
  <c r="F703"/>
  <c r="K667"/>
  <c r="I678"/>
  <c r="M640"/>
  <c r="K651"/>
  <c r="I632"/>
  <c r="M608"/>
  <c r="K619"/>
  <c r="B677"/>
  <c r="F661"/>
  <c r="D632"/>
  <c r="B643"/>
  <c r="F653"/>
  <c r="D615"/>
  <c r="B626"/>
  <c r="M585"/>
  <c r="K596"/>
  <c r="N398"/>
  <c r="J388"/>
  <c r="L377"/>
  <c r="N409"/>
  <c r="J436"/>
  <c r="L425"/>
  <c r="N446"/>
  <c r="C527"/>
  <c r="E516"/>
  <c r="G505"/>
  <c r="C495"/>
  <c r="E484"/>
  <c r="G473"/>
  <c r="C463"/>
  <c r="K452"/>
  <c r="N517"/>
  <c r="J507"/>
  <c r="L496"/>
  <c r="N485"/>
  <c r="J475"/>
  <c r="L464"/>
  <c r="N453"/>
  <c r="C595"/>
  <c r="E584"/>
  <c r="G573"/>
  <c r="E560"/>
  <c r="G549"/>
  <c r="C539"/>
  <c r="K528"/>
  <c r="N534"/>
  <c r="K566"/>
  <c r="M425"/>
  <c r="D527"/>
  <c r="D503"/>
  <c r="B482"/>
  <c r="F460"/>
  <c r="M496"/>
  <c r="M454"/>
  <c r="B564"/>
  <c r="N565"/>
  <c r="M719"/>
  <c r="K697"/>
  <c r="D706"/>
  <c r="F688"/>
  <c r="I663"/>
  <c r="K656"/>
  <c r="M627"/>
  <c r="I615"/>
  <c r="D657"/>
  <c r="F638"/>
  <c r="B611"/>
  <c r="I584"/>
  <c r="M602"/>
  <c r="J379"/>
  <c r="N437"/>
  <c r="L448"/>
  <c r="C518"/>
  <c r="E551"/>
  <c r="G540"/>
  <c r="C530"/>
  <c r="L536"/>
  <c r="N555"/>
  <c r="M569"/>
  <c r="K958"/>
  <c r="I969"/>
  <c r="M979"/>
  <c r="K949"/>
  <c r="I925"/>
  <c r="M935"/>
  <c r="K912"/>
  <c r="N908"/>
  <c r="N958"/>
  <c r="L925"/>
  <c r="N912"/>
  <c r="F918"/>
  <c r="D929"/>
  <c r="B940"/>
  <c r="F950"/>
  <c r="D961"/>
  <c r="B972"/>
  <c r="F982"/>
  <c r="K895"/>
  <c r="I906"/>
  <c r="M878"/>
  <c r="K857"/>
  <c r="I868"/>
  <c r="L960"/>
  <c r="J927"/>
  <c r="E919"/>
  <c r="G940"/>
  <c r="C962"/>
  <c r="E983"/>
  <c r="N906"/>
  <c r="J858"/>
  <c r="N959"/>
  <c r="L926"/>
  <c r="C919"/>
  <c r="E940"/>
  <c r="G961"/>
  <c r="C983"/>
  <c r="L906"/>
  <c r="N857"/>
  <c r="M841"/>
  <c r="K852"/>
  <c r="B894"/>
  <c r="F904"/>
  <c r="D877"/>
  <c r="B851"/>
  <c r="F861"/>
  <c r="D836"/>
  <c r="B847"/>
  <c r="M762"/>
  <c r="K773"/>
  <c r="I784"/>
  <c r="M794"/>
  <c r="K805"/>
  <c r="I816"/>
  <c r="M826"/>
  <c r="C892"/>
  <c r="E875"/>
  <c r="G859"/>
  <c r="C845"/>
  <c r="L771"/>
  <c r="N792"/>
  <c r="J814"/>
  <c r="L831"/>
  <c r="C766"/>
  <c r="G776"/>
  <c r="E787"/>
  <c r="C798"/>
  <c r="G808"/>
  <c r="E819"/>
  <c r="C830"/>
  <c r="N738"/>
  <c r="G891"/>
  <c r="C875"/>
  <c r="E859"/>
  <c r="G844"/>
  <c r="J771"/>
  <c r="L792"/>
  <c r="N813"/>
  <c r="K831"/>
  <c r="B766"/>
  <c r="F776"/>
  <c r="D787"/>
  <c r="B798"/>
  <c r="F808"/>
  <c r="D819"/>
  <c r="B830"/>
  <c r="M738"/>
  <c r="N744"/>
  <c r="L720"/>
  <c r="J699"/>
  <c r="N709"/>
  <c r="L687"/>
  <c r="J698"/>
  <c r="G737"/>
  <c r="E748"/>
  <c r="C729"/>
  <c r="G709"/>
  <c r="E681"/>
  <c r="C692"/>
  <c r="G702"/>
  <c r="L666"/>
  <c r="J677"/>
  <c r="N639"/>
  <c r="L650"/>
  <c r="J631"/>
  <c r="N607"/>
  <c r="L618"/>
  <c r="C676"/>
  <c r="G660"/>
  <c r="E631"/>
  <c r="C642"/>
  <c r="G652"/>
  <c r="E614"/>
  <c r="C625"/>
  <c r="N584"/>
  <c r="I958"/>
  <c r="M968"/>
  <c r="K979"/>
  <c r="I949"/>
  <c r="M924"/>
  <c r="K935"/>
  <c r="I912"/>
  <c r="M922"/>
  <c r="J958"/>
  <c r="L979"/>
  <c r="N924"/>
  <c r="J912"/>
  <c r="D918"/>
  <c r="B929"/>
  <c r="F939"/>
  <c r="D950"/>
  <c r="B961"/>
  <c r="F971"/>
  <c r="D982"/>
  <c r="I895"/>
  <c r="M905"/>
  <c r="K878"/>
  <c r="I857"/>
  <c r="M867"/>
  <c r="J959"/>
  <c r="N925"/>
  <c r="G918"/>
  <c r="C940"/>
  <c r="E961"/>
  <c r="G982"/>
  <c r="J906"/>
  <c r="L857"/>
  <c r="L958"/>
  <c r="J925"/>
  <c r="E918"/>
  <c r="G939"/>
  <c r="C961"/>
  <c r="E982"/>
  <c r="N905"/>
  <c r="J857"/>
  <c r="K841"/>
  <c r="I852"/>
  <c r="F893"/>
  <c r="D904"/>
  <c r="B877"/>
  <c r="F887"/>
  <c r="D861"/>
  <c r="B836"/>
  <c r="F846"/>
  <c r="K762"/>
  <c r="I773"/>
  <c r="M783"/>
  <c r="K794"/>
  <c r="I805"/>
  <c r="M815"/>
  <c r="K826"/>
  <c r="E891"/>
  <c r="G874"/>
  <c r="C859"/>
  <c r="E844"/>
  <c r="N770"/>
  <c r="J792"/>
  <c r="L813"/>
  <c r="J831"/>
  <c r="G765"/>
  <c r="E776"/>
  <c r="C787"/>
  <c r="G797"/>
  <c r="E808"/>
  <c r="C819"/>
  <c r="G829"/>
  <c r="L738"/>
  <c r="C891"/>
  <c r="E874"/>
  <c r="G858"/>
  <c r="C844"/>
  <c r="L770"/>
  <c r="N791"/>
  <c r="J813"/>
  <c r="I831"/>
  <c r="F765"/>
  <c r="D776"/>
  <c r="B787"/>
  <c r="F797"/>
  <c r="D808"/>
  <c r="B819"/>
  <c r="F829"/>
  <c r="K738"/>
  <c r="J744"/>
  <c r="J720"/>
  <c r="N730"/>
  <c r="L709"/>
  <c r="J687"/>
  <c r="N697"/>
  <c r="E737"/>
  <c r="C748"/>
  <c r="G728"/>
  <c r="E709"/>
  <c r="C681"/>
  <c r="G691"/>
  <c r="E702"/>
  <c r="J666"/>
  <c r="N676"/>
  <c r="L639"/>
  <c r="J650"/>
  <c r="N630"/>
  <c r="L607"/>
  <c r="J618"/>
  <c r="G675"/>
  <c r="E660"/>
  <c r="C631"/>
  <c r="G641"/>
  <c r="E652"/>
  <c r="C614"/>
  <c r="G624"/>
  <c r="L584"/>
  <c r="J595"/>
  <c r="N560"/>
  <c r="L571"/>
  <c r="J547"/>
  <c r="N743"/>
  <c r="I720"/>
  <c r="M730"/>
  <c r="K709"/>
  <c r="I687"/>
  <c r="M697"/>
  <c r="D737"/>
  <c r="B748"/>
  <c r="M562"/>
  <c r="I549"/>
  <c r="I533"/>
  <c r="M543"/>
  <c r="K968"/>
  <c r="I979"/>
  <c r="M948"/>
  <c r="K924"/>
  <c r="I935"/>
  <c r="M911"/>
  <c r="K922"/>
  <c r="B918"/>
  <c r="N978"/>
  <c r="J924"/>
  <c r="L911"/>
  <c r="G917"/>
  <c r="F928"/>
  <c r="D939"/>
  <c r="B950"/>
  <c r="F960"/>
  <c r="D971"/>
  <c r="B982"/>
  <c r="M894"/>
  <c r="K905"/>
  <c r="I878"/>
  <c r="M856"/>
  <c r="K867"/>
  <c r="I841"/>
  <c r="L924"/>
  <c r="C918"/>
  <c r="E939"/>
  <c r="G960"/>
  <c r="C982"/>
  <c r="L905"/>
  <c r="N856"/>
  <c r="J841"/>
  <c r="N923"/>
  <c r="E917"/>
  <c r="C939"/>
  <c r="E960"/>
  <c r="G981"/>
  <c r="J905"/>
  <c r="L856"/>
  <c r="N840"/>
  <c r="M851"/>
  <c r="D893"/>
  <c r="B904"/>
  <c r="F876"/>
  <c r="D887"/>
  <c r="B861"/>
  <c r="F835"/>
  <c r="D846"/>
  <c r="I762"/>
  <c r="M772"/>
  <c r="K783"/>
  <c r="I794"/>
  <c r="M804"/>
  <c r="K815"/>
  <c r="I826"/>
  <c r="G890"/>
  <c r="C874"/>
  <c r="E858"/>
  <c r="G843"/>
  <c r="J770"/>
  <c r="L791"/>
  <c r="N812"/>
  <c r="N830"/>
  <c r="E765"/>
  <c r="C776"/>
  <c r="G786"/>
  <c r="E797"/>
  <c r="C808"/>
  <c r="G818"/>
  <c r="E829"/>
  <c r="J738"/>
  <c r="E890"/>
  <c r="G873"/>
  <c r="C858"/>
  <c r="E843"/>
  <c r="N769"/>
  <c r="J791"/>
  <c r="L812"/>
  <c r="M830"/>
  <c r="D765"/>
  <c r="B776"/>
  <c r="F786"/>
  <c r="D797"/>
  <c r="B808"/>
  <c r="F818"/>
  <c r="D829"/>
  <c r="I738"/>
  <c r="L743"/>
  <c r="N719"/>
  <c r="L730"/>
  <c r="J709"/>
  <c r="N686"/>
  <c r="L697"/>
  <c r="C737"/>
  <c r="G747"/>
  <c r="E728"/>
  <c r="C709"/>
  <c r="G719"/>
  <c r="E691"/>
  <c r="C702"/>
  <c r="N665"/>
  <c r="L676"/>
  <c r="J639"/>
  <c r="N649"/>
  <c r="L630"/>
  <c r="J607"/>
  <c r="N617"/>
  <c r="E675"/>
  <c r="C660"/>
  <c r="G630"/>
  <c r="E641"/>
  <c r="C652"/>
  <c r="G613"/>
  <c r="E624"/>
  <c r="J584"/>
  <c r="N594"/>
  <c r="I968"/>
  <c r="M978"/>
  <c r="K948"/>
  <c r="I924"/>
  <c r="M934"/>
  <c r="K911"/>
  <c r="I922"/>
  <c r="F917"/>
  <c r="J978"/>
  <c r="L923"/>
  <c r="N910"/>
  <c r="C917"/>
  <c r="D928"/>
  <c r="B939"/>
  <c r="F949"/>
  <c r="D960"/>
  <c r="B971"/>
  <c r="F981"/>
  <c r="K894"/>
  <c r="I905"/>
  <c r="M877"/>
  <c r="K856"/>
  <c r="I867"/>
  <c r="M840"/>
  <c r="J923"/>
  <c r="G916"/>
  <c r="G938"/>
  <c r="C960"/>
  <c r="E981"/>
  <c r="N904"/>
  <c r="J856"/>
  <c r="L840"/>
  <c r="L957"/>
  <c r="C916"/>
  <c r="E938"/>
  <c r="G959"/>
  <c r="C981"/>
  <c r="L904"/>
  <c r="N855"/>
  <c r="J840"/>
  <c r="K851"/>
  <c r="B893"/>
  <c r="F903"/>
  <c r="D876"/>
  <c r="B887"/>
  <c r="F860"/>
  <c r="D835"/>
  <c r="B846"/>
  <c r="M761"/>
  <c r="K772"/>
  <c r="I783"/>
  <c r="M793"/>
  <c r="K804"/>
  <c r="I815"/>
  <c r="M825"/>
  <c r="C890"/>
  <c r="E873"/>
  <c r="G857"/>
  <c r="C843"/>
  <c r="L769"/>
  <c r="N790"/>
  <c r="J812"/>
  <c r="L830"/>
  <c r="C765"/>
  <c r="G775"/>
  <c r="E786"/>
  <c r="C797"/>
  <c r="G807"/>
  <c r="E818"/>
  <c r="C829"/>
  <c r="N737"/>
  <c r="G889"/>
  <c r="C873"/>
  <c r="E857"/>
  <c r="G842"/>
  <c r="J769"/>
  <c r="L790"/>
  <c r="N811"/>
  <c r="K830"/>
  <c r="B765"/>
  <c r="F775"/>
  <c r="D786"/>
  <c r="B797"/>
  <c r="F807"/>
  <c r="D818"/>
  <c r="B829"/>
  <c r="M737"/>
  <c r="N742"/>
  <c r="L719"/>
  <c r="J730"/>
  <c r="N708"/>
  <c r="L686"/>
  <c r="J697"/>
  <c r="G736"/>
  <c r="E747"/>
  <c r="C728"/>
  <c r="G708"/>
  <c r="E719"/>
  <c r="C691"/>
  <c r="G701"/>
  <c r="L665"/>
  <c r="J676"/>
  <c r="N658"/>
  <c r="L649"/>
  <c r="J630"/>
  <c r="N606"/>
  <c r="L617"/>
  <c r="C675"/>
  <c r="G659"/>
  <c r="E630"/>
  <c r="C641"/>
  <c r="G651"/>
  <c r="E613"/>
  <c r="C624"/>
  <c r="N583"/>
  <c r="L594"/>
  <c r="J560"/>
  <c r="N570"/>
  <c r="L546"/>
  <c r="L742"/>
  <c r="K719"/>
  <c r="I730"/>
  <c r="M708"/>
  <c r="K686"/>
  <c r="I697"/>
  <c r="F736"/>
  <c r="D747"/>
  <c r="B728"/>
  <c r="K561"/>
  <c r="M547"/>
  <c r="K532"/>
  <c r="I543"/>
  <c r="F536"/>
  <c r="D547"/>
  <c r="B558"/>
  <c r="F568"/>
  <c r="D579"/>
  <c r="B590"/>
  <c r="F600"/>
  <c r="K459"/>
  <c r="I470"/>
  <c r="M480"/>
  <c r="K491"/>
  <c r="N561"/>
  <c r="J548"/>
  <c r="I721"/>
  <c r="K710"/>
  <c r="M698"/>
  <c r="B749"/>
  <c r="D734"/>
  <c r="B715"/>
  <c r="F686"/>
  <c r="D697"/>
  <c r="I661"/>
  <c r="M671"/>
  <c r="K654"/>
  <c r="I645"/>
  <c r="M625"/>
  <c r="K636"/>
  <c r="I613"/>
  <c r="F670"/>
  <c r="D655"/>
  <c r="B666"/>
  <c r="F636"/>
  <c r="D647"/>
  <c r="B609"/>
  <c r="F619"/>
  <c r="E604"/>
  <c r="I590"/>
  <c r="M600"/>
  <c r="L394"/>
  <c r="N383"/>
  <c r="J416"/>
  <c r="L405"/>
  <c r="N431"/>
  <c r="J421"/>
  <c r="L442"/>
  <c r="G522"/>
  <c r="C512"/>
  <c r="E501"/>
  <c r="G490"/>
  <c r="C480"/>
  <c r="E469"/>
  <c r="G458"/>
  <c r="J524"/>
  <c r="L513"/>
  <c r="N502"/>
  <c r="J492"/>
  <c r="L481"/>
  <c r="N470"/>
  <c r="J460"/>
  <c r="E601"/>
  <c r="G590"/>
  <c r="C580"/>
  <c r="E569"/>
  <c r="G558"/>
  <c r="C548"/>
  <c r="E537"/>
  <c r="N543"/>
  <c r="J533"/>
  <c r="K549"/>
  <c r="I563"/>
  <c r="M434"/>
  <c r="I424"/>
  <c r="K445"/>
  <c r="F525"/>
  <c r="B515"/>
  <c r="D504"/>
  <c r="F493"/>
  <c r="B483"/>
  <c r="D472"/>
  <c r="F461"/>
  <c r="I527"/>
  <c r="K516"/>
  <c r="M505"/>
  <c r="I495"/>
  <c r="K484"/>
  <c r="M473"/>
  <c r="N600"/>
  <c r="J577"/>
  <c r="I715"/>
  <c r="K704"/>
  <c r="M692"/>
  <c r="B743"/>
  <c r="D731"/>
  <c r="B712"/>
  <c r="F683"/>
  <c r="D694"/>
  <c r="G680"/>
  <c r="M668"/>
  <c r="K679"/>
  <c r="I642"/>
  <c r="M622"/>
  <c r="K633"/>
  <c r="I610"/>
  <c r="M620"/>
  <c r="D678"/>
  <c r="B663"/>
  <c r="F633"/>
  <c r="D644"/>
  <c r="B606"/>
  <c r="F616"/>
  <c r="D627"/>
  <c r="I587"/>
  <c r="M597"/>
  <c r="L397"/>
  <c r="N386"/>
  <c r="J419"/>
  <c r="L408"/>
  <c r="N434"/>
  <c r="J424"/>
  <c r="L445"/>
  <c r="G525"/>
  <c r="C515"/>
  <c r="E504"/>
  <c r="G493"/>
  <c r="C483"/>
  <c r="E472"/>
  <c r="G461"/>
  <c r="J527"/>
  <c r="L516"/>
  <c r="N505"/>
  <c r="J495"/>
  <c r="L484"/>
  <c r="N473"/>
  <c r="J463"/>
  <c r="D528"/>
  <c r="G593"/>
  <c r="C583"/>
  <c r="E572"/>
  <c r="G561"/>
  <c r="C551"/>
  <c r="E540"/>
  <c r="G529"/>
  <c r="J536"/>
  <c r="K555"/>
  <c r="I569"/>
  <c r="M437"/>
  <c r="I427"/>
  <c r="K448"/>
  <c r="C452"/>
  <c r="B518"/>
  <c r="D507"/>
  <c r="F496"/>
  <c r="B486"/>
  <c r="D475"/>
  <c r="F464"/>
  <c r="B454"/>
  <c r="K519"/>
  <c r="M508"/>
  <c r="I498"/>
  <c r="M478"/>
  <c r="K457"/>
  <c r="B588"/>
  <c r="F566"/>
  <c r="D545"/>
  <c r="N602"/>
  <c r="J579"/>
  <c r="I717"/>
  <c r="K706"/>
  <c r="M694"/>
  <c r="B745"/>
  <c r="D732"/>
  <c r="B713"/>
  <c r="F684"/>
  <c r="D695"/>
  <c r="I659"/>
  <c r="M669"/>
  <c r="K652"/>
  <c r="I643"/>
  <c r="M623"/>
  <c r="K634"/>
  <c r="I611"/>
  <c r="M621"/>
  <c r="D679"/>
  <c r="B664"/>
  <c r="F634"/>
  <c r="D645"/>
  <c r="B607"/>
  <c r="F617"/>
  <c r="D628"/>
  <c r="I588"/>
  <c r="M598"/>
  <c r="L396"/>
  <c r="N385"/>
  <c r="J418"/>
  <c r="L407"/>
  <c r="N433"/>
  <c r="J423"/>
  <c r="L444"/>
  <c r="G524"/>
  <c r="C514"/>
  <c r="E503"/>
  <c r="G492"/>
  <c r="C482"/>
  <c r="E471"/>
  <c r="G460"/>
  <c r="J526"/>
  <c r="L515"/>
  <c r="N504"/>
  <c r="J494"/>
  <c r="L483"/>
  <c r="N472"/>
  <c r="J462"/>
  <c r="E603"/>
  <c r="G592"/>
  <c r="C582"/>
  <c r="E571"/>
  <c r="G560"/>
  <c r="C550"/>
  <c r="E539"/>
  <c r="I528"/>
  <c r="J535"/>
  <c r="K553"/>
  <c r="I567"/>
  <c r="M436"/>
  <c r="I426"/>
  <c r="K447"/>
  <c r="F527"/>
  <c r="B517"/>
  <c r="D506"/>
  <c r="F495"/>
  <c r="B485"/>
  <c r="D474"/>
  <c r="F463"/>
  <c r="B453"/>
  <c r="K518"/>
  <c r="M507"/>
  <c r="I497"/>
  <c r="K486"/>
  <c r="M475"/>
  <c r="N596"/>
  <c r="J573"/>
  <c r="I747"/>
  <c r="K700"/>
  <c r="M688"/>
  <c r="B739"/>
  <c r="D729"/>
  <c r="B710"/>
  <c r="F681"/>
  <c r="D692"/>
  <c r="B703"/>
  <c r="M666"/>
  <c r="K677"/>
  <c r="I640"/>
  <c r="M650"/>
  <c r="K631"/>
  <c r="I608"/>
  <c r="M618"/>
  <c r="D676"/>
  <c r="B661"/>
  <c r="F631"/>
  <c r="D642"/>
  <c r="B653"/>
  <c r="F614"/>
  <c r="D625"/>
  <c r="I585"/>
  <c r="M595"/>
  <c r="L399"/>
  <c r="N388"/>
  <c r="J378"/>
  <c r="L410"/>
  <c r="N436"/>
  <c r="J426"/>
  <c r="L447"/>
  <c r="G527"/>
  <c r="C517"/>
  <c r="E506"/>
  <c r="G495"/>
  <c r="C485"/>
  <c r="E474"/>
  <c r="G463"/>
  <c r="C453"/>
  <c r="L518"/>
  <c r="N507"/>
  <c r="J497"/>
  <c r="L486"/>
  <c r="N475"/>
  <c r="J465"/>
  <c r="L454"/>
  <c r="G595"/>
  <c r="C585"/>
  <c r="E574"/>
  <c r="G563"/>
  <c r="C553"/>
  <c r="E542"/>
  <c r="G531"/>
  <c r="J538"/>
  <c r="L557"/>
  <c r="I573"/>
  <c r="M402"/>
  <c r="I429"/>
  <c r="K450"/>
  <c r="M439"/>
  <c r="B520"/>
  <c r="D509"/>
  <c r="F498"/>
  <c r="B488"/>
  <c r="D477"/>
  <c r="F466"/>
  <c r="B456"/>
  <c r="K521"/>
  <c r="M510"/>
  <c r="I500"/>
  <c r="M482"/>
  <c r="K461"/>
  <c r="B592"/>
  <c r="F570"/>
  <c r="D549"/>
  <c r="K547"/>
  <c r="M433"/>
  <c r="K444"/>
  <c r="B514"/>
  <c r="D495"/>
  <c r="B474"/>
  <c r="D455"/>
  <c r="M520"/>
  <c r="M504"/>
  <c r="M470"/>
  <c r="B580"/>
  <c r="F542"/>
  <c r="N546"/>
  <c r="K681"/>
  <c r="B723"/>
  <c r="D714"/>
  <c r="F696"/>
  <c r="I671"/>
  <c r="K644"/>
  <c r="M635"/>
  <c r="B670"/>
  <c r="D665"/>
  <c r="F646"/>
  <c r="B619"/>
  <c r="M586"/>
  <c r="J395"/>
  <c r="L419"/>
  <c r="J435"/>
  <c r="N445"/>
  <c r="E515"/>
  <c r="E499"/>
  <c r="G488"/>
  <c r="C478"/>
  <c r="E467"/>
  <c r="G456"/>
  <c r="J522"/>
  <c r="L511"/>
  <c r="N500"/>
  <c r="J490"/>
  <c r="L479"/>
  <c r="N468"/>
  <c r="J458"/>
  <c r="E599"/>
  <c r="G588"/>
  <c r="C578"/>
  <c r="E567"/>
  <c r="G556"/>
  <c r="I401"/>
  <c r="K427"/>
  <c r="M448"/>
  <c r="I438"/>
  <c r="D518"/>
  <c r="F507"/>
  <c r="B497"/>
  <c r="D486"/>
  <c r="F475"/>
  <c r="B465"/>
  <c r="D454"/>
  <c r="M519"/>
  <c r="I509"/>
  <c r="K498"/>
  <c r="M487"/>
  <c r="I477"/>
  <c r="K466"/>
  <c r="L570"/>
  <c r="N741"/>
  <c r="M729"/>
  <c r="I686"/>
  <c r="D736"/>
  <c r="F727"/>
  <c r="F708"/>
  <c r="D719"/>
  <c r="B691"/>
  <c r="F701"/>
  <c r="K665"/>
  <c r="I676"/>
  <c r="M658"/>
  <c r="K649"/>
  <c r="I630"/>
  <c r="M606"/>
  <c r="K617"/>
  <c r="B675"/>
  <c r="F659"/>
  <c r="D630"/>
  <c r="B641"/>
  <c r="F651"/>
  <c r="D613"/>
  <c r="B624"/>
  <c r="M583"/>
  <c r="K594"/>
  <c r="N400"/>
  <c r="J390"/>
  <c r="L379"/>
  <c r="N411"/>
  <c r="J401"/>
  <c r="L427"/>
  <c r="N448"/>
  <c r="J438"/>
  <c r="E518"/>
  <c r="G507"/>
  <c r="C497"/>
  <c r="E486"/>
  <c r="G475"/>
  <c r="C465"/>
  <c r="E454"/>
  <c r="N519"/>
  <c r="J509"/>
  <c r="L498"/>
  <c r="N487"/>
  <c r="J477"/>
  <c r="L466"/>
  <c r="N455"/>
  <c r="C597"/>
  <c r="E586"/>
  <c r="G575"/>
  <c r="C565"/>
  <c r="E554"/>
  <c r="G543"/>
  <c r="C533"/>
  <c r="L539"/>
  <c r="N558"/>
  <c r="M575"/>
  <c r="I404"/>
  <c r="K430"/>
  <c r="M451"/>
  <c r="I441"/>
  <c r="D521"/>
  <c r="F510"/>
  <c r="B500"/>
  <c r="D489"/>
  <c r="F478"/>
  <c r="B468"/>
  <c r="D457"/>
  <c r="M522"/>
  <c r="I512"/>
  <c r="K501"/>
  <c r="K485"/>
  <c r="I464"/>
  <c r="F594"/>
  <c r="D573"/>
  <c r="B552"/>
  <c r="M959"/>
  <c r="K970"/>
  <c r="M950"/>
  <c r="K926"/>
  <c r="I937"/>
  <c r="M913"/>
  <c r="D909"/>
  <c r="L961"/>
  <c r="N982"/>
  <c r="J928"/>
  <c r="L915"/>
  <c r="B920"/>
  <c r="F930"/>
  <c r="D941"/>
  <c r="B952"/>
  <c r="F962"/>
  <c r="D973"/>
  <c r="G908"/>
  <c r="M896"/>
  <c r="K907"/>
  <c r="I880"/>
  <c r="M858"/>
  <c r="K869"/>
  <c r="N965"/>
  <c r="L932"/>
  <c r="C922"/>
  <c r="E943"/>
  <c r="G964"/>
  <c r="J888"/>
  <c r="L871"/>
  <c r="N860"/>
  <c r="J965"/>
  <c r="N931"/>
  <c r="G921"/>
  <c r="C943"/>
  <c r="E964"/>
  <c r="N887"/>
  <c r="J871"/>
  <c r="L860"/>
  <c r="I843"/>
  <c r="M853"/>
  <c r="D895"/>
  <c r="B906"/>
  <c r="F878"/>
  <c r="D852"/>
  <c r="B863"/>
  <c r="F837"/>
  <c r="D848"/>
  <c r="I764"/>
  <c r="M774"/>
  <c r="K785"/>
  <c r="I796"/>
  <c r="M806"/>
  <c r="K817"/>
  <c r="L842"/>
  <c r="G894"/>
  <c r="C878"/>
  <c r="E862"/>
  <c r="G847"/>
  <c r="J774"/>
  <c r="L795"/>
  <c r="N816"/>
  <c r="I756"/>
  <c r="E767"/>
  <c r="C778"/>
  <c r="G788"/>
  <c r="E799"/>
  <c r="C810"/>
  <c r="G820"/>
  <c r="E831"/>
  <c r="J842"/>
  <c r="E894"/>
  <c r="G877"/>
  <c r="C862"/>
  <c r="E847"/>
  <c r="N773"/>
  <c r="J795"/>
  <c r="L816"/>
  <c r="J756"/>
  <c r="D767"/>
  <c r="B778"/>
  <c r="F788"/>
  <c r="D799"/>
  <c r="B810"/>
  <c r="F820"/>
  <c r="D831"/>
  <c r="I740"/>
  <c r="J747"/>
  <c r="N721"/>
  <c r="L700"/>
  <c r="J711"/>
  <c r="N688"/>
  <c r="K680"/>
  <c r="C739"/>
  <c r="G749"/>
  <c r="E730"/>
  <c r="C711"/>
  <c r="G682"/>
  <c r="E693"/>
  <c r="C704"/>
  <c r="N667"/>
  <c r="L678"/>
  <c r="J641"/>
  <c r="N651"/>
  <c r="L632"/>
  <c r="J609"/>
  <c r="N619"/>
  <c r="E677"/>
  <c r="C662"/>
  <c r="G632"/>
  <c r="E643"/>
  <c r="C605"/>
  <c r="G615"/>
  <c r="E626"/>
  <c r="J586"/>
  <c r="K959"/>
  <c r="I970"/>
  <c r="M980"/>
  <c r="K950"/>
  <c r="I926"/>
  <c r="M936"/>
  <c r="K913"/>
  <c r="B909"/>
  <c r="N960"/>
  <c r="L927"/>
  <c r="N914"/>
  <c r="F919"/>
  <c r="D930"/>
  <c r="B941"/>
  <c r="F951"/>
  <c r="D962"/>
  <c r="B973"/>
  <c r="F983"/>
  <c r="K896"/>
  <c r="I907"/>
  <c r="M879"/>
  <c r="K858"/>
  <c r="I869"/>
  <c r="L964"/>
  <c r="J931"/>
  <c r="E921"/>
  <c r="G942"/>
  <c r="C964"/>
  <c r="L887"/>
  <c r="N870"/>
  <c r="J860"/>
  <c r="N963"/>
  <c r="L930"/>
  <c r="C921"/>
  <c r="E942"/>
  <c r="G963"/>
  <c r="J887"/>
  <c r="L870"/>
  <c r="N859"/>
  <c r="M842"/>
  <c r="K853"/>
  <c r="B895"/>
  <c r="F905"/>
  <c r="D878"/>
  <c r="B852"/>
  <c r="F862"/>
  <c r="D837"/>
  <c r="B848"/>
  <c r="M763"/>
  <c r="K774"/>
  <c r="I785"/>
  <c r="M795"/>
  <c r="K806"/>
  <c r="I817"/>
  <c r="N841"/>
  <c r="C894"/>
  <c r="E877"/>
  <c r="G861"/>
  <c r="C847"/>
  <c r="L773"/>
  <c r="N794"/>
  <c r="J816"/>
  <c r="K756"/>
  <c r="C767"/>
  <c r="G777"/>
  <c r="E788"/>
  <c r="C799"/>
  <c r="G809"/>
  <c r="E820"/>
  <c r="C831"/>
  <c r="L841"/>
  <c r="G893"/>
  <c r="C877"/>
  <c r="E861"/>
  <c r="G846"/>
  <c r="J773"/>
  <c r="L794"/>
  <c r="N815"/>
  <c r="L756"/>
  <c r="B767"/>
  <c r="F777"/>
  <c r="D788"/>
  <c r="B799"/>
  <c r="F809"/>
  <c r="D820"/>
  <c r="B831"/>
  <c r="M739"/>
  <c r="N746"/>
  <c r="L721"/>
  <c r="J700"/>
  <c r="N710"/>
  <c r="L688"/>
  <c r="M680"/>
  <c r="G738"/>
  <c r="E749"/>
  <c r="C730"/>
  <c r="G710"/>
  <c r="E682"/>
  <c r="C693"/>
  <c r="G703"/>
  <c r="L667"/>
  <c r="J678"/>
  <c r="N640"/>
  <c r="L651"/>
  <c r="J632"/>
  <c r="N608"/>
  <c r="L619"/>
  <c r="C677"/>
  <c r="G661"/>
  <c r="E632"/>
  <c r="C643"/>
  <c r="G653"/>
  <c r="E615"/>
  <c r="C626"/>
  <c r="N585"/>
  <c r="L596"/>
  <c r="J562"/>
  <c r="N572"/>
  <c r="L548"/>
  <c r="L746"/>
  <c r="K721"/>
  <c r="I700"/>
  <c r="M710"/>
  <c r="K688"/>
  <c r="N680"/>
  <c r="F738"/>
  <c r="D749"/>
  <c r="K565"/>
  <c r="M551"/>
  <c r="K534"/>
  <c r="N528"/>
  <c r="I959"/>
  <c r="M969"/>
  <c r="I950"/>
  <c r="M925"/>
  <c r="K936"/>
  <c r="I913"/>
  <c r="J908"/>
  <c r="J960"/>
  <c r="L981"/>
  <c r="N926"/>
  <c r="J914"/>
  <c r="D919"/>
  <c r="B930"/>
  <c r="F940"/>
  <c r="D951"/>
  <c r="B962"/>
  <c r="F972"/>
  <c r="D983"/>
  <c r="I896"/>
  <c r="M906"/>
  <c r="K879"/>
  <c r="I858"/>
  <c r="M868"/>
  <c r="J963"/>
  <c r="N929"/>
  <c r="G920"/>
  <c r="C942"/>
  <c r="E963"/>
  <c r="B908"/>
  <c r="J870"/>
  <c r="L859"/>
  <c r="L962"/>
  <c r="J929"/>
  <c r="E920"/>
  <c r="G941"/>
  <c r="C963"/>
  <c r="D908"/>
  <c r="N907"/>
  <c r="J859"/>
  <c r="K842"/>
  <c r="I853"/>
  <c r="F894"/>
  <c r="D905"/>
  <c r="B878"/>
  <c r="F851"/>
  <c r="D862"/>
  <c r="B837"/>
  <c r="F847"/>
  <c r="K763"/>
  <c r="I774"/>
  <c r="M784"/>
  <c r="K795"/>
  <c r="I806"/>
  <c r="M816"/>
  <c r="K827"/>
  <c r="E893"/>
  <c r="G876"/>
  <c r="C861"/>
  <c r="E846"/>
  <c r="N772"/>
  <c r="J794"/>
  <c r="L815"/>
  <c r="M756"/>
  <c r="G766"/>
  <c r="E777"/>
  <c r="C788"/>
  <c r="G798"/>
  <c r="E809"/>
  <c r="C820"/>
  <c r="G830"/>
  <c r="L739"/>
  <c r="C893"/>
  <c r="E876"/>
  <c r="G860"/>
  <c r="C846"/>
  <c r="L772"/>
  <c r="N793"/>
  <c r="J815"/>
  <c r="N756"/>
  <c r="F766"/>
  <c r="D777"/>
  <c r="B788"/>
  <c r="F798"/>
  <c r="D809"/>
  <c r="B820"/>
  <c r="F830"/>
  <c r="K739"/>
  <c r="J746"/>
  <c r="J721"/>
  <c r="N699"/>
  <c r="L710"/>
  <c r="J688"/>
  <c r="N698"/>
  <c r="E738"/>
  <c r="C749"/>
  <c r="G729"/>
  <c r="E710"/>
  <c r="C682"/>
  <c r="G692"/>
  <c r="E703"/>
  <c r="J667"/>
  <c r="N677"/>
  <c r="L640"/>
  <c r="J651"/>
  <c r="N631"/>
  <c r="L608"/>
  <c r="J619"/>
  <c r="G676"/>
  <c r="E661"/>
  <c r="C632"/>
  <c r="G642"/>
  <c r="E653"/>
  <c r="C615"/>
  <c r="G625"/>
  <c r="L585"/>
  <c r="M958"/>
  <c r="K969"/>
  <c r="M949"/>
  <c r="K925"/>
  <c r="I936"/>
  <c r="M912"/>
  <c r="L908"/>
  <c r="L959"/>
  <c r="N980"/>
  <c r="J926"/>
  <c r="L913"/>
  <c r="B919"/>
  <c r="F929"/>
  <c r="D940"/>
  <c r="B951"/>
  <c r="F961"/>
  <c r="D972"/>
  <c r="B983"/>
  <c r="M895"/>
  <c r="K906"/>
  <c r="I879"/>
  <c r="M857"/>
  <c r="K868"/>
  <c r="N961"/>
  <c r="L928"/>
  <c r="C920"/>
  <c r="E941"/>
  <c r="G962"/>
  <c r="F908"/>
  <c r="L907"/>
  <c r="N858"/>
  <c r="J961"/>
  <c r="N927"/>
  <c r="G919"/>
  <c r="C941"/>
  <c r="E962"/>
  <c r="G983"/>
  <c r="J907"/>
  <c r="L858"/>
  <c r="I842"/>
  <c r="M852"/>
  <c r="D894"/>
  <c r="B905"/>
  <c r="F877"/>
  <c r="D851"/>
  <c r="B862"/>
  <c r="F836"/>
  <c r="D847"/>
  <c r="I763"/>
  <c r="M773"/>
  <c r="K784"/>
  <c r="I795"/>
  <c r="M805"/>
  <c r="K816"/>
  <c r="I827"/>
  <c r="G892"/>
  <c r="C876"/>
  <c r="E860"/>
  <c r="G845"/>
  <c r="J772"/>
  <c r="L793"/>
  <c r="N814"/>
  <c r="N831"/>
  <c r="E766"/>
  <c r="C777"/>
  <c r="G787"/>
  <c r="E798"/>
  <c r="C809"/>
  <c r="G819"/>
  <c r="E830"/>
  <c r="J739"/>
  <c r="E892"/>
  <c r="G875"/>
  <c r="C860"/>
  <c r="E845"/>
  <c r="N771"/>
  <c r="J793"/>
  <c r="L814"/>
  <c r="M831"/>
  <c r="D766"/>
  <c r="B777"/>
  <c r="F787"/>
  <c r="D798"/>
  <c r="B809"/>
  <c r="F819"/>
  <c r="D830"/>
  <c r="I739"/>
  <c r="L745"/>
  <c r="N720"/>
  <c r="L699"/>
  <c r="J710"/>
  <c r="N687"/>
  <c r="L698"/>
  <c r="C738"/>
  <c r="G748"/>
  <c r="E729"/>
  <c r="C710"/>
  <c r="G681"/>
  <c r="E692"/>
  <c r="C703"/>
  <c r="N666"/>
  <c r="L677"/>
  <c r="J640"/>
  <c r="N650"/>
  <c r="L631"/>
  <c r="J608"/>
  <c r="N618"/>
  <c r="E676"/>
  <c r="C661"/>
  <c r="G631"/>
  <c r="E642"/>
  <c r="C653"/>
  <c r="G614"/>
  <c r="E625"/>
  <c r="J585"/>
  <c r="N595"/>
  <c r="L561"/>
  <c r="J572"/>
  <c r="N547"/>
  <c r="J745"/>
  <c r="M720"/>
  <c r="K699"/>
  <c r="I710"/>
  <c r="M687"/>
  <c r="K698"/>
  <c r="B738"/>
  <c r="F748"/>
  <c r="I564"/>
  <c r="K550"/>
  <c r="M533"/>
  <c r="K544"/>
  <c r="B538"/>
  <c r="F548"/>
  <c r="D559"/>
  <c r="B570"/>
  <c r="F580"/>
  <c r="D591"/>
  <c r="B602"/>
  <c r="M460"/>
  <c r="K471"/>
  <c r="I482"/>
  <c r="M492"/>
  <c r="L564"/>
  <c r="N550"/>
  <c r="M723"/>
  <c r="I713"/>
  <c r="D751"/>
  <c r="F721"/>
  <c r="F705"/>
  <c r="D716"/>
  <c r="B688"/>
  <c r="F698"/>
  <c r="K662"/>
  <c r="I673"/>
  <c r="M655"/>
  <c r="K646"/>
  <c r="I627"/>
  <c r="M637"/>
  <c r="K614"/>
  <c r="B672"/>
  <c r="F656"/>
  <c r="D667"/>
  <c r="B638"/>
  <c r="F648"/>
  <c r="D610"/>
  <c r="B621"/>
  <c r="M580"/>
  <c r="K591"/>
  <c r="I602"/>
  <c r="J393"/>
  <c r="L382"/>
  <c r="N414"/>
  <c r="J404"/>
  <c r="L430"/>
  <c r="N451"/>
  <c r="J441"/>
  <c r="E521"/>
  <c r="G510"/>
  <c r="C500"/>
  <c r="E489"/>
  <c r="G478"/>
  <c r="C468"/>
  <c r="E457"/>
  <c r="N522"/>
  <c r="J512"/>
  <c r="L501"/>
  <c r="N490"/>
  <c r="J480"/>
  <c r="L469"/>
  <c r="N458"/>
  <c r="C600"/>
  <c r="E589"/>
  <c r="G578"/>
  <c r="C568"/>
  <c r="E557"/>
  <c r="G546"/>
  <c r="C536"/>
  <c r="L542"/>
  <c r="N531"/>
  <c r="M546"/>
  <c r="K560"/>
  <c r="K433"/>
  <c r="M422"/>
  <c r="I444"/>
  <c r="D524"/>
  <c r="F513"/>
  <c r="B503"/>
  <c r="D492"/>
  <c r="F481"/>
  <c r="B471"/>
  <c r="D460"/>
  <c r="M525"/>
  <c r="I515"/>
  <c r="K504"/>
  <c r="M493"/>
  <c r="I483"/>
  <c r="K472"/>
  <c r="L603"/>
  <c r="N579"/>
  <c r="M717"/>
  <c r="I707"/>
  <c r="K695"/>
  <c r="F745"/>
  <c r="F732"/>
  <c r="D713"/>
  <c r="B685"/>
  <c r="F695"/>
  <c r="K659"/>
  <c r="I670"/>
  <c r="M652"/>
  <c r="K643"/>
  <c r="I624"/>
  <c r="M634"/>
  <c r="K611"/>
  <c r="N604"/>
  <c r="F679"/>
  <c r="D664"/>
  <c r="B635"/>
  <c r="F645"/>
  <c r="D607"/>
  <c r="B618"/>
  <c r="F628"/>
  <c r="K588"/>
  <c r="I599"/>
  <c r="J396"/>
  <c r="L385"/>
  <c r="N417"/>
  <c r="J407"/>
  <c r="L433"/>
  <c r="N422"/>
  <c r="J444"/>
  <c r="E524"/>
  <c r="G513"/>
  <c r="C503"/>
  <c r="E492"/>
  <c r="G481"/>
  <c r="C471"/>
  <c r="E460"/>
  <c r="N525"/>
  <c r="J515"/>
  <c r="L504"/>
  <c r="N493"/>
  <c r="J483"/>
  <c r="L472"/>
  <c r="N461"/>
  <c r="C603"/>
  <c r="E592"/>
  <c r="G581"/>
  <c r="C571"/>
  <c r="G557"/>
  <c r="C547"/>
  <c r="E536"/>
  <c r="N542"/>
  <c r="L529"/>
  <c r="M404"/>
  <c r="K420"/>
  <c r="B522"/>
  <c r="B498"/>
  <c r="F476"/>
  <c r="M512"/>
  <c r="M486"/>
  <c r="B596"/>
  <c r="B548"/>
  <c r="L576"/>
  <c r="K730"/>
  <c r="B737"/>
  <c r="F711"/>
  <c r="B694"/>
  <c r="K668"/>
  <c r="M641"/>
  <c r="I633"/>
  <c r="K620"/>
  <c r="F662"/>
  <c r="B644"/>
  <c r="D616"/>
  <c r="K589"/>
  <c r="N397"/>
  <c r="N416"/>
  <c r="L432"/>
  <c r="J443"/>
  <c r="G512"/>
  <c r="G548"/>
  <c r="C538"/>
  <c r="L544"/>
  <c r="N533"/>
  <c r="M550"/>
  <c r="D541"/>
  <c r="I961"/>
  <c r="M971"/>
  <c r="I952"/>
  <c r="M927"/>
  <c r="K938"/>
  <c r="I915"/>
  <c r="F910"/>
  <c r="J964"/>
  <c r="L944"/>
  <c r="N930"/>
  <c r="J918"/>
  <c r="D921"/>
  <c r="B932"/>
  <c r="F942"/>
  <c r="D953"/>
  <c r="B964"/>
  <c r="F974"/>
  <c r="K887"/>
  <c r="I898"/>
  <c r="M870"/>
  <c r="K881"/>
  <c r="I860"/>
  <c r="M833"/>
  <c r="J971"/>
  <c r="N937"/>
  <c r="G924"/>
  <c r="C946"/>
  <c r="E967"/>
  <c r="N890"/>
  <c r="J874"/>
  <c r="L863"/>
  <c r="L970"/>
  <c r="J937"/>
  <c r="E924"/>
  <c r="G945"/>
  <c r="C967"/>
  <c r="L890"/>
  <c r="N873"/>
  <c r="J863"/>
  <c r="K844"/>
  <c r="N832"/>
  <c r="F896"/>
  <c r="D869"/>
  <c r="B880"/>
  <c r="F853"/>
  <c r="D864"/>
  <c r="B839"/>
  <c r="F849"/>
  <c r="K765"/>
  <c r="I776"/>
  <c r="M786"/>
  <c r="K797"/>
  <c r="I808"/>
  <c r="M818"/>
  <c r="J845"/>
  <c r="E897"/>
  <c r="G880"/>
  <c r="C865"/>
  <c r="E850"/>
  <c r="N776"/>
  <c r="J798"/>
  <c r="L819"/>
  <c r="C758"/>
  <c r="G768"/>
  <c r="E779"/>
  <c r="C790"/>
  <c r="G800"/>
  <c r="E811"/>
  <c r="C822"/>
  <c r="B756"/>
  <c r="N844"/>
  <c r="C897"/>
  <c r="E880"/>
  <c r="G864"/>
  <c r="C850"/>
  <c r="L776"/>
  <c r="N797"/>
  <c r="J819"/>
  <c r="B758"/>
  <c r="F768"/>
  <c r="D779"/>
  <c r="B790"/>
  <c r="F800"/>
  <c r="D811"/>
  <c r="B822"/>
  <c r="C756"/>
  <c r="K741"/>
  <c r="L748"/>
  <c r="J723"/>
  <c r="N701"/>
  <c r="L712"/>
  <c r="J690"/>
  <c r="G750"/>
  <c r="E740"/>
  <c r="C721"/>
  <c r="G731"/>
  <c r="E712"/>
  <c r="C684"/>
  <c r="G694"/>
  <c r="D680"/>
  <c r="J669"/>
  <c r="N679"/>
  <c r="L642"/>
  <c r="J623"/>
  <c r="N633"/>
  <c r="L610"/>
  <c r="J621"/>
  <c r="G678"/>
  <c r="E663"/>
  <c r="C634"/>
  <c r="G644"/>
  <c r="E606"/>
  <c r="C617"/>
  <c r="G627"/>
  <c r="L587"/>
  <c r="M960"/>
  <c r="K971"/>
  <c r="M951"/>
  <c r="K927"/>
  <c r="I938"/>
  <c r="M914"/>
  <c r="D910"/>
  <c r="L963"/>
  <c r="N943"/>
  <c r="J930"/>
  <c r="L917"/>
  <c r="B921"/>
  <c r="F931"/>
  <c r="D942"/>
  <c r="B953"/>
  <c r="F963"/>
  <c r="D974"/>
  <c r="I887"/>
  <c r="M897"/>
  <c r="K870"/>
  <c r="I881"/>
  <c r="M859"/>
  <c r="K833"/>
  <c r="N969"/>
  <c r="L936"/>
  <c r="C924"/>
  <c r="E945"/>
  <c r="G966"/>
  <c r="J890"/>
  <c r="L873"/>
  <c r="N862"/>
  <c r="J969"/>
  <c r="N935"/>
  <c r="G923"/>
  <c r="C945"/>
  <c r="E966"/>
  <c r="N889"/>
  <c r="J873"/>
  <c r="L862"/>
  <c r="I844"/>
  <c r="M854"/>
  <c r="D896"/>
  <c r="B869"/>
  <c r="F879"/>
  <c r="D853"/>
  <c r="B864"/>
  <c r="F838"/>
  <c r="D849"/>
  <c r="I765"/>
  <c r="M775"/>
  <c r="K786"/>
  <c r="I797"/>
  <c r="M807"/>
  <c r="K818"/>
  <c r="L844"/>
  <c r="G896"/>
  <c r="C880"/>
  <c r="E864"/>
  <c r="G849"/>
  <c r="J776"/>
  <c r="L797"/>
  <c r="N818"/>
  <c r="G757"/>
  <c r="E768"/>
  <c r="C779"/>
  <c r="G789"/>
  <c r="E800"/>
  <c r="C811"/>
  <c r="G821"/>
  <c r="D756"/>
  <c r="J844"/>
  <c r="E896"/>
  <c r="G879"/>
  <c r="C864"/>
  <c r="E849"/>
  <c r="N775"/>
  <c r="J797"/>
  <c r="L818"/>
  <c r="F757"/>
  <c r="D768"/>
  <c r="B779"/>
  <c r="F789"/>
  <c r="D800"/>
  <c r="B811"/>
  <c r="F821"/>
  <c r="E756"/>
  <c r="I741"/>
  <c r="J748"/>
  <c r="N722"/>
  <c r="L701"/>
  <c r="J712"/>
  <c r="N689"/>
  <c r="E750"/>
  <c r="C740"/>
  <c r="G720"/>
  <c r="E731"/>
  <c r="C712"/>
  <c r="G683"/>
  <c r="E694"/>
  <c r="F680"/>
  <c r="N668"/>
  <c r="L679"/>
  <c r="J642"/>
  <c r="N622"/>
  <c r="L633"/>
  <c r="J610"/>
  <c r="N620"/>
  <c r="E678"/>
  <c r="C663"/>
  <c r="G633"/>
  <c r="E644"/>
  <c r="C606"/>
  <c r="G616"/>
  <c r="E627"/>
  <c r="J587"/>
  <c r="N597"/>
  <c r="L563"/>
  <c r="J574"/>
  <c r="N549"/>
  <c r="I748"/>
  <c r="M722"/>
  <c r="K701"/>
  <c r="I712"/>
  <c r="M689"/>
  <c r="D750"/>
  <c r="B740"/>
  <c r="F720"/>
  <c r="I568"/>
  <c r="K554"/>
  <c r="M535"/>
  <c r="D529"/>
  <c r="K960"/>
  <c r="I971"/>
  <c r="M981"/>
  <c r="K951"/>
  <c r="I927"/>
  <c r="M937"/>
  <c r="K914"/>
  <c r="B910"/>
  <c r="N962"/>
  <c r="J943"/>
  <c r="L929"/>
  <c r="N916"/>
  <c r="F920"/>
  <c r="D931"/>
  <c r="B942"/>
  <c r="F952"/>
  <c r="D963"/>
  <c r="B974"/>
  <c r="C908"/>
  <c r="K897"/>
  <c r="I870"/>
  <c r="M880"/>
  <c r="K859"/>
  <c r="I833"/>
  <c r="L968"/>
  <c r="J935"/>
  <c r="E923"/>
  <c r="G944"/>
  <c r="C966"/>
  <c r="L889"/>
  <c r="N872"/>
  <c r="J862"/>
  <c r="N967"/>
  <c r="L934"/>
  <c r="C923"/>
  <c r="E944"/>
  <c r="G965"/>
  <c r="J889"/>
  <c r="L872"/>
  <c r="N861"/>
  <c r="M843"/>
  <c r="K854"/>
  <c r="B896"/>
  <c r="F906"/>
  <c r="D879"/>
  <c r="B853"/>
  <c r="F863"/>
  <c r="D838"/>
  <c r="B849"/>
  <c r="M764"/>
  <c r="K775"/>
  <c r="I786"/>
  <c r="M796"/>
  <c r="K807"/>
  <c r="I818"/>
  <c r="N843"/>
  <c r="C896"/>
  <c r="E879"/>
  <c r="G863"/>
  <c r="C849"/>
  <c r="L775"/>
  <c r="N796"/>
  <c r="J818"/>
  <c r="E757"/>
  <c r="C768"/>
  <c r="G778"/>
  <c r="E789"/>
  <c r="C800"/>
  <c r="G810"/>
  <c r="E821"/>
  <c r="F756"/>
  <c r="L843"/>
  <c r="G895"/>
  <c r="C879"/>
  <c r="E863"/>
  <c r="G848"/>
  <c r="J775"/>
  <c r="L796"/>
  <c r="N817"/>
  <c r="D757"/>
  <c r="B768"/>
  <c r="F778"/>
  <c r="D789"/>
  <c r="B800"/>
  <c r="F810"/>
  <c r="D821"/>
  <c r="G756"/>
  <c r="M740"/>
  <c r="N747"/>
  <c r="L722"/>
  <c r="J701"/>
  <c r="N711"/>
  <c r="L689"/>
  <c r="C750"/>
  <c r="G739"/>
  <c r="E720"/>
  <c r="C731"/>
  <c r="G711"/>
  <c r="E683"/>
  <c r="C694"/>
  <c r="G704"/>
  <c r="L668"/>
  <c r="J679"/>
  <c r="N641"/>
  <c r="L622"/>
  <c r="J633"/>
  <c r="N609"/>
  <c r="L620"/>
  <c r="C678"/>
  <c r="G662"/>
  <c r="E633"/>
  <c r="C644"/>
  <c r="G605"/>
  <c r="E616"/>
  <c r="C627"/>
  <c r="N586"/>
  <c r="I960"/>
  <c r="M970"/>
  <c r="I951"/>
  <c r="M926"/>
  <c r="K937"/>
  <c r="I914"/>
  <c r="F909"/>
  <c r="J962"/>
  <c r="L983"/>
  <c r="N928"/>
  <c r="J916"/>
  <c r="D920"/>
  <c r="B931"/>
  <c r="F941"/>
  <c r="D952"/>
  <c r="B963"/>
  <c r="F973"/>
  <c r="E908"/>
  <c r="I897"/>
  <c r="M907"/>
  <c r="K880"/>
  <c r="I859"/>
  <c r="M869"/>
  <c r="J967"/>
  <c r="N933"/>
  <c r="G922"/>
  <c r="C944"/>
  <c r="E965"/>
  <c r="N888"/>
  <c r="J872"/>
  <c r="L861"/>
  <c r="L966"/>
  <c r="J933"/>
  <c r="E922"/>
  <c r="G943"/>
  <c r="C965"/>
  <c r="L888"/>
  <c r="N871"/>
  <c r="J861"/>
  <c r="K843"/>
  <c r="I854"/>
  <c r="F895"/>
  <c r="D906"/>
  <c r="B879"/>
  <c r="F852"/>
  <c r="D863"/>
  <c r="B838"/>
  <c r="F848"/>
  <c r="K764"/>
  <c r="I775"/>
  <c r="M785"/>
  <c r="K796"/>
  <c r="I807"/>
  <c r="M817"/>
  <c r="J843"/>
  <c r="E895"/>
  <c r="G878"/>
  <c r="C863"/>
  <c r="E848"/>
  <c r="N774"/>
  <c r="J796"/>
  <c r="L817"/>
  <c r="C757"/>
  <c r="G767"/>
  <c r="E778"/>
  <c r="C789"/>
  <c r="G799"/>
  <c r="E810"/>
  <c r="C821"/>
  <c r="G831"/>
  <c r="N842"/>
  <c r="C895"/>
  <c r="E878"/>
  <c r="G862"/>
  <c r="C848"/>
  <c r="L774"/>
  <c r="N795"/>
  <c r="J817"/>
  <c r="B757"/>
  <c r="F767"/>
  <c r="D778"/>
  <c r="B789"/>
  <c r="F799"/>
  <c r="D810"/>
  <c r="B821"/>
  <c r="F831"/>
  <c r="K740"/>
  <c r="L747"/>
  <c r="J722"/>
  <c r="N700"/>
  <c r="L711"/>
  <c r="J689"/>
  <c r="I680"/>
  <c r="E739"/>
  <c r="C720"/>
  <c r="G730"/>
  <c r="E711"/>
  <c r="C683"/>
  <c r="G693"/>
  <c r="E704"/>
  <c r="J668"/>
  <c r="N678"/>
  <c r="L641"/>
  <c r="J622"/>
  <c r="N632"/>
  <c r="L609"/>
  <c r="J620"/>
  <c r="G677"/>
  <c r="E662"/>
  <c r="C633"/>
  <c r="G643"/>
  <c r="E605"/>
  <c r="C616"/>
  <c r="G626"/>
  <c r="L586"/>
  <c r="J597"/>
  <c r="N562"/>
  <c r="L573"/>
  <c r="J549"/>
  <c r="K747"/>
  <c r="I722"/>
  <c r="M700"/>
  <c r="K711"/>
  <c r="I689"/>
  <c r="J680"/>
  <c r="D739"/>
  <c r="B720"/>
  <c r="M566"/>
  <c r="I553"/>
  <c r="I535"/>
  <c r="J528"/>
  <c r="D539"/>
  <c r="B550"/>
  <c r="F560"/>
  <c r="D571"/>
  <c r="B582"/>
  <c r="F592"/>
  <c r="D603"/>
  <c r="I462"/>
  <c r="M472"/>
  <c r="K483"/>
  <c r="I494"/>
  <c r="J567"/>
  <c r="L553"/>
  <c r="K726"/>
  <c r="M682"/>
  <c r="B754"/>
  <c r="D724"/>
  <c r="B707"/>
  <c r="F717"/>
  <c r="D689"/>
  <c r="B700"/>
  <c r="M663"/>
  <c r="K674"/>
  <c r="I657"/>
  <c r="M647"/>
  <c r="K628"/>
  <c r="I605"/>
  <c r="M615"/>
  <c r="D673"/>
  <c r="B658"/>
  <c r="F668"/>
  <c r="D639"/>
  <c r="B650"/>
  <c r="F611"/>
  <c r="D622"/>
  <c r="I582"/>
  <c r="M592"/>
  <c r="K603"/>
  <c r="N391"/>
  <c r="J381"/>
  <c r="L413"/>
  <c r="N402"/>
  <c r="J429"/>
  <c r="L450"/>
  <c r="N439"/>
  <c r="C520"/>
  <c r="E509"/>
  <c r="G498"/>
  <c r="C488"/>
  <c r="E477"/>
  <c r="G466"/>
  <c r="C456"/>
  <c r="L521"/>
  <c r="N510"/>
  <c r="J500"/>
  <c r="L489"/>
  <c r="N478"/>
  <c r="J468"/>
  <c r="L457"/>
  <c r="G598"/>
  <c r="C588"/>
  <c r="E577"/>
  <c r="G566"/>
  <c r="C556"/>
  <c r="E545"/>
  <c r="G534"/>
  <c r="J541"/>
  <c r="L530"/>
  <c r="I579"/>
  <c r="M405"/>
  <c r="I432"/>
  <c r="K421"/>
  <c r="M442"/>
  <c r="B523"/>
  <c r="D512"/>
  <c r="F501"/>
  <c r="B491"/>
  <c r="D480"/>
  <c r="F469"/>
  <c r="B459"/>
  <c r="K524"/>
  <c r="M513"/>
  <c r="I503"/>
  <c r="K492"/>
  <c r="M481"/>
  <c r="I471"/>
  <c r="J561"/>
  <c r="L547"/>
  <c r="K720"/>
  <c r="M709"/>
  <c r="I698"/>
  <c r="D748"/>
  <c r="B734"/>
  <c r="F714"/>
  <c r="D686"/>
  <c r="B697"/>
  <c r="M660"/>
  <c r="K671"/>
  <c r="I654"/>
  <c r="M644"/>
  <c r="K625"/>
  <c r="I636"/>
  <c r="M612"/>
  <c r="D670"/>
  <c r="B655"/>
  <c r="F665"/>
  <c r="D636"/>
  <c r="B647"/>
  <c r="F608"/>
  <c r="D619"/>
  <c r="G604"/>
  <c r="M589"/>
  <c r="K600"/>
  <c r="N394"/>
  <c r="J384"/>
  <c r="L416"/>
  <c r="N405"/>
  <c r="J432"/>
  <c r="L421"/>
  <c r="N442"/>
  <c r="C523"/>
  <c r="E512"/>
  <c r="G501"/>
  <c r="C491"/>
  <c r="E480"/>
  <c r="G469"/>
  <c r="C459"/>
  <c r="L524"/>
  <c r="N513"/>
  <c r="J503"/>
  <c r="L492"/>
  <c r="N481"/>
  <c r="J471"/>
  <c r="L460"/>
  <c r="G601"/>
  <c r="C591"/>
  <c r="E580"/>
  <c r="G569"/>
  <c r="C559"/>
  <c r="E548"/>
  <c r="G537"/>
  <c r="J544"/>
  <c r="L533"/>
  <c r="I550"/>
  <c r="M563"/>
  <c r="I435"/>
  <c r="K424"/>
  <c r="M445"/>
  <c r="B526"/>
  <c r="D515"/>
  <c r="F504"/>
  <c r="B494"/>
  <c r="D483"/>
  <c r="F472"/>
  <c r="B462"/>
  <c r="K527"/>
  <c r="M516"/>
  <c r="I506"/>
  <c r="M494"/>
  <c r="K473"/>
  <c r="G528"/>
  <c r="F582"/>
  <c r="D561"/>
  <c r="B540"/>
  <c r="J563"/>
  <c r="L549"/>
  <c r="K722"/>
  <c r="M711"/>
  <c r="B750"/>
  <c r="D720"/>
  <c r="B705"/>
  <c r="F715"/>
  <c r="D687"/>
  <c r="B698"/>
  <c r="M661"/>
  <c r="K672"/>
  <c r="I655"/>
  <c r="M645"/>
  <c r="K626"/>
  <c r="I637"/>
  <c r="M613"/>
  <c r="D671"/>
  <c r="B656"/>
  <c r="F666"/>
  <c r="D637"/>
  <c r="B648"/>
  <c r="F609"/>
  <c r="D620"/>
  <c r="I580"/>
  <c r="M590"/>
  <c r="K601"/>
  <c r="N393"/>
  <c r="J383"/>
  <c r="L415"/>
  <c r="N404"/>
  <c r="J431"/>
  <c r="L420"/>
  <c r="N441"/>
  <c r="C522"/>
  <c r="E511"/>
  <c r="G500"/>
  <c r="C490"/>
  <c r="E479"/>
  <c r="G468"/>
  <c r="C458"/>
  <c r="L523"/>
  <c r="N512"/>
  <c r="J502"/>
  <c r="L491"/>
  <c r="N480"/>
  <c r="J470"/>
  <c r="L459"/>
  <c r="G600"/>
  <c r="C590"/>
  <c r="E579"/>
  <c r="G568"/>
  <c r="C558"/>
  <c r="E547"/>
  <c r="G536"/>
  <c r="J543"/>
  <c r="L532"/>
  <c r="I548"/>
  <c r="M561"/>
  <c r="I434"/>
  <c r="K423"/>
  <c r="M444"/>
  <c r="B525"/>
  <c r="D514"/>
  <c r="F503"/>
  <c r="B493"/>
  <c r="D482"/>
  <c r="F471"/>
  <c r="B461"/>
  <c r="K526"/>
  <c r="M515"/>
  <c r="I505"/>
  <c r="K494"/>
  <c r="M483"/>
  <c r="I473"/>
  <c r="J602"/>
  <c r="L578"/>
  <c r="K716"/>
  <c r="M705"/>
  <c r="I694"/>
  <c r="D744"/>
  <c r="B732"/>
  <c r="F712"/>
  <c r="D684"/>
  <c r="B695"/>
  <c r="C680"/>
  <c r="K669"/>
  <c r="I652"/>
  <c r="M642"/>
  <c r="K623"/>
  <c r="I634"/>
  <c r="M610"/>
  <c r="K621"/>
  <c r="B679"/>
  <c r="F663"/>
  <c r="D634"/>
  <c r="B645"/>
  <c r="F606"/>
  <c r="D617"/>
  <c r="B628"/>
  <c r="M587"/>
  <c r="K598"/>
  <c r="N396"/>
  <c r="J386"/>
  <c r="L418"/>
  <c r="N407"/>
  <c r="J434"/>
  <c r="L423"/>
  <c r="N444"/>
  <c r="C525"/>
  <c r="E514"/>
  <c r="G503"/>
  <c r="C493"/>
  <c r="E482"/>
  <c r="G471"/>
  <c r="C461"/>
  <c r="L526"/>
  <c r="N515"/>
  <c r="J505"/>
  <c r="L494"/>
  <c r="N483"/>
  <c r="J473"/>
  <c r="L462"/>
  <c r="G603"/>
  <c r="C593"/>
  <c r="E582"/>
  <c r="G571"/>
  <c r="C561"/>
  <c r="E550"/>
  <c r="G539"/>
  <c r="C529"/>
  <c r="L535"/>
  <c r="I554"/>
  <c r="M567"/>
  <c r="K426"/>
  <c r="G452"/>
  <c r="F506"/>
  <c r="D485"/>
  <c r="B464"/>
  <c r="M518"/>
  <c r="K497"/>
  <c r="D597"/>
  <c r="F554"/>
  <c r="M571"/>
  <c r="I439"/>
  <c r="F468"/>
  <c r="I518"/>
  <c r="I460"/>
  <c r="K714"/>
  <c r="B731"/>
  <c r="B702"/>
  <c r="M649"/>
  <c r="D675"/>
  <c r="B652"/>
  <c r="M594"/>
  <c r="J414"/>
  <c r="L440"/>
  <c r="G496"/>
  <c r="E475"/>
  <c r="C454"/>
  <c r="N508"/>
  <c r="L487"/>
  <c r="J466"/>
  <c r="G596"/>
  <c r="E575"/>
  <c r="K435"/>
  <c r="I446"/>
  <c r="F515"/>
  <c r="D494"/>
  <c r="B473"/>
  <c r="M527"/>
  <c r="K506"/>
  <c r="I485"/>
  <c r="L599"/>
  <c r="M749"/>
  <c r="K691"/>
  <c r="F730"/>
  <c r="B683"/>
  <c r="D704"/>
  <c r="M678"/>
  <c r="I622"/>
  <c r="K609"/>
  <c r="F677"/>
  <c r="B633"/>
  <c r="D605"/>
  <c r="F626"/>
  <c r="J398"/>
  <c r="N419"/>
  <c r="L435"/>
  <c r="J446"/>
  <c r="G515"/>
  <c r="E494"/>
  <c r="C473"/>
  <c r="N527"/>
  <c r="L506"/>
  <c r="J485"/>
  <c r="N463"/>
  <c r="E594"/>
  <c r="C573"/>
  <c r="G551"/>
  <c r="E530"/>
  <c r="J556"/>
  <c r="K401"/>
  <c r="I449"/>
  <c r="F518"/>
  <c r="D497"/>
  <c r="B476"/>
  <c r="F454"/>
  <c r="K509"/>
  <c r="I480"/>
  <c r="D589"/>
  <c r="F546"/>
  <c r="C927"/>
  <c r="E948"/>
  <c r="G969"/>
  <c r="J893"/>
  <c r="L876"/>
  <c r="N865"/>
  <c r="M845"/>
  <c r="D907"/>
  <c r="B898"/>
  <c r="F870"/>
  <c r="D881"/>
  <c r="B855"/>
  <c r="F865"/>
  <c r="D840"/>
  <c r="G832"/>
  <c r="M766"/>
  <c r="K777"/>
  <c r="I788"/>
  <c r="M798"/>
  <c r="K809"/>
  <c r="I820"/>
  <c r="N847"/>
  <c r="C900"/>
  <c r="E883"/>
  <c r="G867"/>
  <c r="J758"/>
  <c r="L779"/>
  <c r="N800"/>
  <c r="J822"/>
  <c r="E759"/>
  <c r="C770"/>
  <c r="G780"/>
  <c r="E791"/>
  <c r="C802"/>
  <c r="G812"/>
  <c r="E823"/>
  <c r="J732"/>
  <c r="L847"/>
  <c r="G899"/>
  <c r="C883"/>
  <c r="E867"/>
  <c r="N757"/>
  <c r="J779"/>
  <c r="L800"/>
  <c r="N821"/>
  <c r="D759"/>
  <c r="B770"/>
  <c r="F780"/>
  <c r="D791"/>
  <c r="B802"/>
  <c r="F812"/>
  <c r="D823"/>
  <c r="I732"/>
  <c r="M742"/>
  <c r="N749"/>
  <c r="L724"/>
  <c r="J703"/>
  <c r="N713"/>
  <c r="L691"/>
  <c r="C752"/>
  <c r="G741"/>
  <c r="E722"/>
  <c r="C733"/>
  <c r="G713"/>
  <c r="E685"/>
  <c r="C696"/>
  <c r="N659"/>
  <c r="L670"/>
  <c r="J653"/>
  <c r="N643"/>
  <c r="L624"/>
  <c r="J635"/>
  <c r="N611"/>
  <c r="K604"/>
  <c r="C654"/>
  <c r="G664"/>
  <c r="E635"/>
  <c r="C646"/>
  <c r="G607"/>
  <c r="E618"/>
  <c r="C629"/>
  <c r="N588"/>
  <c r="I962"/>
  <c r="M972"/>
  <c r="I953"/>
  <c r="M928"/>
  <c r="K939"/>
  <c r="I916"/>
  <c r="F911"/>
  <c r="J966"/>
  <c r="L946"/>
  <c r="N932"/>
  <c r="J920"/>
  <c r="D922"/>
  <c r="B933"/>
  <c r="F943"/>
  <c r="D954"/>
  <c r="B965"/>
  <c r="F975"/>
  <c r="K888"/>
  <c r="I899"/>
  <c r="M871"/>
  <c r="K882"/>
  <c r="I861"/>
  <c r="M834"/>
  <c r="J975"/>
  <c r="N941"/>
  <c r="G926"/>
  <c r="C948"/>
  <c r="E969"/>
  <c r="N892"/>
  <c r="J876"/>
  <c r="L865"/>
  <c r="L974"/>
  <c r="J941"/>
  <c r="E926"/>
  <c r="G947"/>
  <c r="C969"/>
  <c r="L892"/>
  <c r="N875"/>
  <c r="J865"/>
  <c r="K845"/>
  <c r="B907"/>
  <c r="F897"/>
  <c r="D870"/>
  <c r="B881"/>
  <c r="F854"/>
  <c r="D865"/>
  <c r="B840"/>
  <c r="F850"/>
  <c r="K766"/>
  <c r="I777"/>
  <c r="M787"/>
  <c r="K798"/>
  <c r="I809"/>
  <c r="M819"/>
  <c r="J847"/>
  <c r="E899"/>
  <c r="G882"/>
  <c r="C867"/>
  <c r="L757"/>
  <c r="N778"/>
  <c r="J800"/>
  <c r="L821"/>
  <c r="C759"/>
  <c r="G769"/>
  <c r="E780"/>
  <c r="C791"/>
  <c r="G801"/>
  <c r="E812"/>
  <c r="C823"/>
  <c r="N731"/>
  <c r="N846"/>
  <c r="C899"/>
  <c r="E882"/>
  <c r="G866"/>
  <c r="J757"/>
  <c r="L778"/>
  <c r="N799"/>
  <c r="J821"/>
  <c r="B759"/>
  <c r="F769"/>
  <c r="D780"/>
  <c r="B791"/>
  <c r="F801"/>
  <c r="D812"/>
  <c r="B823"/>
  <c r="M731"/>
  <c r="K742"/>
  <c r="L749"/>
  <c r="J724"/>
  <c r="N702"/>
  <c r="L713"/>
  <c r="J691"/>
  <c r="G751"/>
  <c r="E741"/>
  <c r="C722"/>
  <c r="G732"/>
  <c r="E713"/>
  <c r="C685"/>
  <c r="G695"/>
  <c r="L659"/>
  <c r="J670"/>
  <c r="N652"/>
  <c r="L643"/>
  <c r="J624"/>
  <c r="N634"/>
  <c r="L611"/>
  <c r="M604"/>
  <c r="G679"/>
  <c r="E664"/>
  <c r="C635"/>
  <c r="G645"/>
  <c r="E607"/>
  <c r="C618"/>
  <c r="G628"/>
  <c r="L588"/>
  <c r="J599"/>
  <c r="N564"/>
  <c r="L575"/>
  <c r="J551"/>
  <c r="K749"/>
  <c r="I724"/>
  <c r="M702"/>
  <c r="K713"/>
  <c r="I691"/>
  <c r="F751"/>
  <c r="D741"/>
  <c r="B722"/>
  <c r="M570"/>
  <c r="K556"/>
  <c r="I537"/>
  <c r="F530"/>
  <c r="M961"/>
  <c r="K972"/>
  <c r="M952"/>
  <c r="K928"/>
  <c r="I939"/>
  <c r="M915"/>
  <c r="D911"/>
  <c r="L965"/>
  <c r="N945"/>
  <c r="J932"/>
  <c r="L919"/>
  <c r="B922"/>
  <c r="F932"/>
  <c r="D943"/>
  <c r="B954"/>
  <c r="F964"/>
  <c r="D975"/>
  <c r="I888"/>
  <c r="M898"/>
  <c r="K871"/>
  <c r="I882"/>
  <c r="M860"/>
  <c r="K834"/>
  <c r="N973"/>
  <c r="L940"/>
  <c r="C926"/>
  <c r="E947"/>
  <c r="G968"/>
  <c r="J892"/>
  <c r="L875"/>
  <c r="N864"/>
  <c r="J973"/>
  <c r="N939"/>
  <c r="G925"/>
  <c r="C947"/>
  <c r="E968"/>
  <c r="N891"/>
  <c r="J875"/>
  <c r="L864"/>
  <c r="I845"/>
  <c r="J832"/>
  <c r="D897"/>
  <c r="B870"/>
  <c r="F880"/>
  <c r="D854"/>
  <c r="B865"/>
  <c r="F839"/>
  <c r="D850"/>
  <c r="I766"/>
  <c r="M776"/>
  <c r="K787"/>
  <c r="I798"/>
  <c r="M808"/>
  <c r="K819"/>
  <c r="L846"/>
  <c r="G898"/>
  <c r="C882"/>
  <c r="E866"/>
  <c r="B832"/>
  <c r="J778"/>
  <c r="L799"/>
  <c r="N820"/>
  <c r="G758"/>
  <c r="E769"/>
  <c r="C780"/>
  <c r="G790"/>
  <c r="E801"/>
  <c r="C812"/>
  <c r="G822"/>
  <c r="L731"/>
  <c r="J846"/>
  <c r="E898"/>
  <c r="G881"/>
  <c r="C866"/>
  <c r="D832"/>
  <c r="N777"/>
  <c r="J799"/>
  <c r="L820"/>
  <c r="F758"/>
  <c r="D769"/>
  <c r="B780"/>
  <c r="F790"/>
  <c r="D801"/>
  <c r="B812"/>
  <c r="F822"/>
  <c r="K731"/>
  <c r="I742"/>
  <c r="J749"/>
  <c r="N723"/>
  <c r="L702"/>
  <c r="J713"/>
  <c r="N690"/>
  <c r="E751"/>
  <c r="C741"/>
  <c r="G721"/>
  <c r="E732"/>
  <c r="C713"/>
  <c r="G684"/>
  <c r="E695"/>
  <c r="J659"/>
  <c r="N669"/>
  <c r="L652"/>
  <c r="J643"/>
  <c r="N623"/>
  <c r="L634"/>
  <c r="J611"/>
  <c r="N621"/>
  <c r="E679"/>
  <c r="C664"/>
  <c r="G634"/>
  <c r="E645"/>
  <c r="C607"/>
  <c r="G617"/>
  <c r="E628"/>
  <c r="J588"/>
  <c r="K961"/>
  <c r="I972"/>
  <c r="M982"/>
  <c r="K952"/>
  <c r="I928"/>
  <c r="M938"/>
  <c r="K915"/>
  <c r="B911"/>
  <c r="N964"/>
  <c r="J945"/>
  <c r="L931"/>
  <c r="N918"/>
  <c r="F921"/>
  <c r="D932"/>
  <c r="B943"/>
  <c r="F953"/>
  <c r="D964"/>
  <c r="B975"/>
  <c r="M887"/>
  <c r="K898"/>
  <c r="I871"/>
  <c r="M881"/>
  <c r="K860"/>
  <c r="I834"/>
  <c r="L972"/>
  <c r="J939"/>
  <c r="E925"/>
  <c r="G946"/>
  <c r="C968"/>
  <c r="L891"/>
  <c r="N874"/>
  <c r="J864"/>
  <c r="N971"/>
  <c r="L938"/>
  <c r="C925"/>
  <c r="E946"/>
  <c r="G967"/>
  <c r="J891"/>
  <c r="L874"/>
  <c r="N863"/>
  <c r="M844"/>
  <c r="L832"/>
  <c r="B897"/>
  <c r="F869"/>
  <c r="D880"/>
  <c r="B854"/>
  <c r="F864"/>
  <c r="D839"/>
  <c r="B850"/>
  <c r="M765"/>
  <c r="K776"/>
  <c r="I787"/>
  <c r="M797"/>
  <c r="K808"/>
  <c r="I819"/>
  <c r="N845"/>
  <c r="C898"/>
  <c r="E881"/>
  <c r="G865"/>
  <c r="F832"/>
  <c r="L777"/>
  <c r="N798"/>
  <c r="J820"/>
  <c r="E758"/>
  <c r="C769"/>
  <c r="G779"/>
  <c r="E790"/>
  <c r="C801"/>
  <c r="G811"/>
  <c r="E822"/>
  <c r="J731"/>
  <c r="L845"/>
  <c r="G897"/>
  <c r="C881"/>
  <c r="E865"/>
  <c r="G850"/>
  <c r="J777"/>
  <c r="L798"/>
  <c r="N819"/>
  <c r="D758"/>
  <c r="B769"/>
  <c r="F779"/>
  <c r="D790"/>
  <c r="B801"/>
  <c r="F811"/>
  <c r="D822"/>
  <c r="I731"/>
  <c r="M741"/>
  <c r="N748"/>
  <c r="L723"/>
  <c r="J702"/>
  <c r="N712"/>
  <c r="L690"/>
  <c r="C751"/>
  <c r="G740"/>
  <c r="E721"/>
  <c r="C732"/>
  <c r="G712"/>
  <c r="E684"/>
  <c r="C695"/>
  <c r="B680"/>
  <c r="L669"/>
  <c r="J652"/>
  <c r="N642"/>
  <c r="L623"/>
  <c r="J634"/>
  <c r="N610"/>
  <c r="L621"/>
  <c r="C679"/>
  <c r="G663"/>
  <c r="E634"/>
  <c r="C645"/>
  <c r="G606"/>
  <c r="E617"/>
  <c r="C628"/>
  <c r="N587"/>
  <c r="L598"/>
  <c r="J564"/>
  <c r="N574"/>
  <c r="L550"/>
  <c r="M748"/>
  <c r="K723"/>
  <c r="I702"/>
  <c r="M712"/>
  <c r="K690"/>
  <c r="B751"/>
  <c r="F740"/>
  <c r="D721"/>
  <c r="K569"/>
  <c r="M555"/>
  <c r="K536"/>
  <c r="B530"/>
  <c r="F540"/>
  <c r="D551"/>
  <c r="B562"/>
  <c r="F572"/>
  <c r="D583"/>
  <c r="B594"/>
  <c r="C528"/>
  <c r="K463"/>
  <c r="I474"/>
  <c r="M484"/>
  <c r="K495"/>
  <c r="N569"/>
  <c r="L740"/>
  <c r="I729"/>
  <c r="K685"/>
  <c r="F735"/>
  <c r="B727"/>
  <c r="D708"/>
  <c r="B719"/>
  <c r="F690"/>
  <c r="D701"/>
  <c r="I665"/>
  <c r="M675"/>
  <c r="K658"/>
  <c r="I649"/>
  <c r="M629"/>
  <c r="K606"/>
  <c r="I617"/>
  <c r="F674"/>
  <c r="D659"/>
  <c r="B630"/>
  <c r="F640"/>
  <c r="D651"/>
  <c r="B613"/>
  <c r="F623"/>
  <c r="K583"/>
  <c r="I594"/>
  <c r="M376"/>
  <c r="L390"/>
  <c r="N379"/>
  <c r="J412"/>
  <c r="L401"/>
  <c r="N427"/>
  <c r="J449"/>
  <c r="L438"/>
  <c r="G518"/>
  <c r="C508"/>
  <c r="E497"/>
  <c r="G486"/>
  <c r="C476"/>
  <c r="E465"/>
  <c r="G454"/>
  <c r="J520"/>
  <c r="L509"/>
  <c r="N498"/>
  <c r="J488"/>
  <c r="L477"/>
  <c r="N466"/>
  <c r="J456"/>
  <c r="E597"/>
  <c r="G586"/>
  <c r="C576"/>
  <c r="E565"/>
  <c r="G554"/>
  <c r="C544"/>
  <c r="E533"/>
  <c r="N539"/>
  <c r="J529"/>
  <c r="K576"/>
  <c r="K404"/>
  <c r="M430"/>
  <c r="I420"/>
  <c r="K441"/>
  <c r="F521"/>
  <c r="B511"/>
  <c r="D500"/>
  <c r="F489"/>
  <c r="B479"/>
  <c r="D468"/>
  <c r="F457"/>
  <c r="I523"/>
  <c r="K512"/>
  <c r="M501"/>
  <c r="I491"/>
  <c r="K480"/>
  <c r="M469"/>
  <c r="N563"/>
  <c r="J550"/>
  <c r="I723"/>
  <c r="K712"/>
  <c r="F750"/>
  <c r="B721"/>
  <c r="D705"/>
  <c r="B716"/>
  <c r="F687"/>
  <c r="D698"/>
  <c r="I662"/>
  <c r="M672"/>
  <c r="K655"/>
  <c r="I646"/>
  <c r="M626"/>
  <c r="K637"/>
  <c r="I614"/>
  <c r="F671"/>
  <c r="D656"/>
  <c r="B667"/>
  <c r="F637"/>
  <c r="D648"/>
  <c r="B610"/>
  <c r="F620"/>
  <c r="K580"/>
  <c r="I591"/>
  <c r="M601"/>
  <c r="L393"/>
  <c r="N382"/>
  <c r="J415"/>
  <c r="L404"/>
  <c r="N430"/>
  <c r="J420"/>
  <c r="L441"/>
  <c r="G521"/>
  <c r="C511"/>
  <c r="E500"/>
  <c r="G489"/>
  <c r="C479"/>
  <c r="E468"/>
  <c r="G457"/>
  <c r="J523"/>
  <c r="L512"/>
  <c r="N501"/>
  <c r="J491"/>
  <c r="L480"/>
  <c r="N469"/>
  <c r="J459"/>
  <c r="E600"/>
  <c r="G589"/>
  <c r="C579"/>
  <c r="E568"/>
  <c r="C555"/>
  <c r="E544"/>
  <c r="G533"/>
  <c r="J540"/>
  <c r="M552"/>
  <c r="K436"/>
  <c r="I447"/>
  <c r="F516"/>
  <c r="F492"/>
  <c r="D471"/>
  <c r="K507"/>
  <c r="I476"/>
  <c r="D585"/>
  <c r="D537"/>
  <c r="J552"/>
  <c r="I709"/>
  <c r="F747"/>
  <c r="B717"/>
  <c r="D699"/>
  <c r="M673"/>
  <c r="I647"/>
  <c r="K638"/>
  <c r="F672"/>
  <c r="B668"/>
  <c r="D649"/>
  <c r="F621"/>
  <c r="I592"/>
  <c r="L392"/>
  <c r="L411"/>
  <c r="J427"/>
  <c r="B452"/>
  <c r="E507"/>
  <c r="C546"/>
  <c r="E535"/>
  <c r="N541"/>
  <c r="J531"/>
  <c r="K545"/>
  <c r="B536"/>
  <c r="M963"/>
  <c r="K974"/>
  <c r="I944"/>
  <c r="M954"/>
  <c r="K930"/>
  <c r="I941"/>
  <c r="M917"/>
  <c r="D913"/>
  <c r="L969"/>
  <c r="N949"/>
  <c r="J936"/>
  <c r="K908"/>
  <c r="B924"/>
  <c r="F934"/>
  <c r="D945"/>
  <c r="B956"/>
  <c r="F966"/>
  <c r="D977"/>
  <c r="I890"/>
  <c r="M900"/>
  <c r="K873"/>
  <c r="I884"/>
  <c r="M862"/>
  <c r="K836"/>
  <c r="N981"/>
  <c r="L914"/>
  <c r="C930"/>
  <c r="E951"/>
  <c r="G972"/>
  <c r="J896"/>
  <c r="L879"/>
  <c r="N868"/>
  <c r="N913"/>
  <c r="G929"/>
  <c r="C951"/>
  <c r="E972"/>
  <c r="N895"/>
  <c r="J879"/>
  <c r="L868"/>
  <c r="I847"/>
  <c r="F888"/>
  <c r="D899"/>
  <c r="B872"/>
  <c r="F882"/>
  <c r="D856"/>
  <c r="B867"/>
  <c r="F841"/>
  <c r="K757"/>
  <c r="I768"/>
  <c r="M778"/>
  <c r="K789"/>
  <c r="I800"/>
  <c r="M810"/>
  <c r="K821"/>
  <c r="L850"/>
  <c r="G902"/>
  <c r="C886"/>
  <c r="E834"/>
  <c r="N760"/>
  <c r="J782"/>
  <c r="L803"/>
  <c r="N824"/>
  <c r="G760"/>
  <c r="E771"/>
  <c r="C782"/>
  <c r="G792"/>
  <c r="E803"/>
  <c r="C814"/>
  <c r="G824"/>
  <c r="L733"/>
  <c r="J850"/>
  <c r="E902"/>
  <c r="G885"/>
  <c r="C834"/>
  <c r="L760"/>
  <c r="N781"/>
  <c r="J803"/>
  <c r="L824"/>
  <c r="F760"/>
  <c r="D771"/>
  <c r="B782"/>
  <c r="F792"/>
  <c r="D803"/>
  <c r="B814"/>
  <c r="F824"/>
  <c r="K733"/>
  <c r="I744"/>
  <c r="J715"/>
  <c r="N725"/>
  <c r="L704"/>
  <c r="J682"/>
  <c r="N692"/>
  <c r="E753"/>
  <c r="C743"/>
  <c r="G723"/>
  <c r="E734"/>
  <c r="C715"/>
  <c r="G686"/>
  <c r="E697"/>
  <c r="J661"/>
  <c r="N671"/>
  <c r="L654"/>
  <c r="J645"/>
  <c r="N625"/>
  <c r="L636"/>
  <c r="J613"/>
  <c r="G670"/>
  <c r="E655"/>
  <c r="C666"/>
  <c r="G636"/>
  <c r="E647"/>
  <c r="C609"/>
  <c r="G619"/>
  <c r="D604"/>
  <c r="J590"/>
  <c r="K963"/>
  <c r="I974"/>
  <c r="M943"/>
  <c r="K954"/>
  <c r="I930"/>
  <c r="M940"/>
  <c r="K917"/>
  <c r="B913"/>
  <c r="N968"/>
  <c r="J949"/>
  <c r="L935"/>
  <c r="N922"/>
  <c r="F923"/>
  <c r="D934"/>
  <c r="B945"/>
  <c r="F955"/>
  <c r="D966"/>
  <c r="B977"/>
  <c r="M889"/>
  <c r="K900"/>
  <c r="I873"/>
  <c r="M883"/>
  <c r="K862"/>
  <c r="I836"/>
  <c r="L980"/>
  <c r="J913"/>
  <c r="E929"/>
  <c r="G950"/>
  <c r="C972"/>
  <c r="L895"/>
  <c r="N878"/>
  <c r="J868"/>
  <c r="N979"/>
  <c r="L912"/>
  <c r="C929"/>
  <c r="E950"/>
  <c r="G971"/>
  <c r="J895"/>
  <c r="L878"/>
  <c r="N867"/>
  <c r="M846"/>
  <c r="D888"/>
  <c r="B899"/>
  <c r="F871"/>
  <c r="D882"/>
  <c r="B856"/>
  <c r="F866"/>
  <c r="D841"/>
  <c r="I757"/>
  <c r="M767"/>
  <c r="K778"/>
  <c r="I789"/>
  <c r="M799"/>
  <c r="K810"/>
  <c r="I821"/>
  <c r="N849"/>
  <c r="C902"/>
  <c r="E885"/>
  <c r="G833"/>
  <c r="J760"/>
  <c r="L781"/>
  <c r="N802"/>
  <c r="J824"/>
  <c r="E760"/>
  <c r="C771"/>
  <c r="G781"/>
  <c r="E792"/>
  <c r="C803"/>
  <c r="G813"/>
  <c r="E824"/>
  <c r="J733"/>
  <c r="L849"/>
  <c r="G901"/>
  <c r="C885"/>
  <c r="E833"/>
  <c r="N759"/>
  <c r="J781"/>
  <c r="L802"/>
  <c r="N823"/>
  <c r="D760"/>
  <c r="B771"/>
  <c r="F781"/>
  <c r="D792"/>
  <c r="B803"/>
  <c r="F813"/>
  <c r="D824"/>
  <c r="I733"/>
  <c r="M743"/>
  <c r="N714"/>
  <c r="L725"/>
  <c r="J704"/>
  <c r="N681"/>
  <c r="L692"/>
  <c r="C753"/>
  <c r="G742"/>
  <c r="E723"/>
  <c r="C734"/>
  <c r="G714"/>
  <c r="E686"/>
  <c r="C697"/>
  <c r="N660"/>
  <c r="L671"/>
  <c r="J654"/>
  <c r="N644"/>
  <c r="L625"/>
  <c r="J636"/>
  <c r="N612"/>
  <c r="E670"/>
  <c r="C655"/>
  <c r="G665"/>
  <c r="E636"/>
  <c r="C647"/>
  <c r="G608"/>
  <c r="E619"/>
  <c r="F604"/>
  <c r="N589"/>
  <c r="L600"/>
  <c r="J566"/>
  <c r="N576"/>
  <c r="L552"/>
  <c r="M714"/>
  <c r="K725"/>
  <c r="I704"/>
  <c r="M681"/>
  <c r="K692"/>
  <c r="B753"/>
  <c r="F742"/>
  <c r="D723"/>
  <c r="K573"/>
  <c r="M557"/>
  <c r="K538"/>
  <c r="B532"/>
  <c r="I963"/>
  <c r="M973"/>
  <c r="K943"/>
  <c r="I954"/>
  <c r="M929"/>
  <c r="K940"/>
  <c r="I917"/>
  <c r="F912"/>
  <c r="J968"/>
  <c r="L948"/>
  <c r="N934"/>
  <c r="J922"/>
  <c r="D923"/>
  <c r="B934"/>
  <c r="F944"/>
  <c r="D955"/>
  <c r="B966"/>
  <c r="F976"/>
  <c r="K889"/>
  <c r="I900"/>
  <c r="M872"/>
  <c r="K883"/>
  <c r="I862"/>
  <c r="M835"/>
  <c r="J979"/>
  <c r="N911"/>
  <c r="G928"/>
  <c r="C950"/>
  <c r="E971"/>
  <c r="N894"/>
  <c r="J878"/>
  <c r="L867"/>
  <c r="L978"/>
  <c r="J911"/>
  <c r="E928"/>
  <c r="G949"/>
  <c r="C971"/>
  <c r="L894"/>
  <c r="N877"/>
  <c r="J867"/>
  <c r="K846"/>
  <c r="B888"/>
  <c r="F898"/>
  <c r="D871"/>
  <c r="B882"/>
  <c r="F855"/>
  <c r="D866"/>
  <c r="B841"/>
  <c r="C832"/>
  <c r="K767"/>
  <c r="I778"/>
  <c r="M788"/>
  <c r="K799"/>
  <c r="I810"/>
  <c r="M820"/>
  <c r="J849"/>
  <c r="E901"/>
  <c r="G884"/>
  <c r="C833"/>
  <c r="L759"/>
  <c r="N780"/>
  <c r="J802"/>
  <c r="L823"/>
  <c r="C760"/>
  <c r="G770"/>
  <c r="E781"/>
  <c r="C792"/>
  <c r="G802"/>
  <c r="E813"/>
  <c r="C824"/>
  <c r="N732"/>
  <c r="N848"/>
  <c r="C901"/>
  <c r="E884"/>
  <c r="G868"/>
  <c r="J759"/>
  <c r="L780"/>
  <c r="N801"/>
  <c r="J823"/>
  <c r="B760"/>
  <c r="F770"/>
  <c r="D781"/>
  <c r="B792"/>
  <c r="F802"/>
  <c r="D813"/>
  <c r="B824"/>
  <c r="M732"/>
  <c r="K743"/>
  <c r="L714"/>
  <c r="J725"/>
  <c r="N703"/>
  <c r="L681"/>
  <c r="J692"/>
  <c r="G752"/>
  <c r="E742"/>
  <c r="C723"/>
  <c r="G733"/>
  <c r="E714"/>
  <c r="C686"/>
  <c r="G696"/>
  <c r="L660"/>
  <c r="J671"/>
  <c r="N653"/>
  <c r="L644"/>
  <c r="J625"/>
  <c r="N635"/>
  <c r="L612"/>
  <c r="C670"/>
  <c r="G654"/>
  <c r="E665"/>
  <c r="C636"/>
  <c r="G646"/>
  <c r="E608"/>
  <c r="C619"/>
  <c r="G629"/>
  <c r="L589"/>
  <c r="M962"/>
  <c r="K973"/>
  <c r="I943"/>
  <c r="M953"/>
  <c r="K929"/>
  <c r="I940"/>
  <c r="M916"/>
  <c r="D912"/>
  <c r="L967"/>
  <c r="N947"/>
  <c r="J934"/>
  <c r="L921"/>
  <c r="B923"/>
  <c r="F933"/>
  <c r="D944"/>
  <c r="B955"/>
  <c r="F965"/>
  <c r="D976"/>
  <c r="I889"/>
  <c r="M899"/>
  <c r="K872"/>
  <c r="I883"/>
  <c r="M861"/>
  <c r="K835"/>
  <c r="N977"/>
  <c r="L910"/>
  <c r="C928"/>
  <c r="E949"/>
  <c r="G970"/>
  <c r="J894"/>
  <c r="L877"/>
  <c r="N866"/>
  <c r="J977"/>
  <c r="N909"/>
  <c r="G927"/>
  <c r="C949"/>
  <c r="E970"/>
  <c r="N893"/>
  <c r="J877"/>
  <c r="L866"/>
  <c r="I846"/>
  <c r="F907"/>
  <c r="D898"/>
  <c r="B871"/>
  <c r="F881"/>
  <c r="D855"/>
  <c r="B866"/>
  <c r="F840"/>
  <c r="E832"/>
  <c r="I767"/>
  <c r="M777"/>
  <c r="K788"/>
  <c r="I799"/>
  <c r="M809"/>
  <c r="K820"/>
  <c r="L848"/>
  <c r="G900"/>
  <c r="C884"/>
  <c r="E868"/>
  <c r="N758"/>
  <c r="J780"/>
  <c r="L801"/>
  <c r="N822"/>
  <c r="G759"/>
  <c r="E770"/>
  <c r="C781"/>
  <c r="G791"/>
  <c r="E802"/>
  <c r="C813"/>
  <c r="G823"/>
  <c r="L732"/>
  <c r="J848"/>
  <c r="E900"/>
  <c r="G883"/>
  <c r="C868"/>
  <c r="L758"/>
  <c r="N779"/>
  <c r="J801"/>
  <c r="L822"/>
  <c r="F759"/>
  <c r="D770"/>
  <c r="B781"/>
  <c r="F791"/>
  <c r="D802"/>
  <c r="B813"/>
  <c r="F823"/>
  <c r="K732"/>
  <c r="I743"/>
  <c r="J714"/>
  <c r="N724"/>
  <c r="L703"/>
  <c r="J681"/>
  <c r="N691"/>
  <c r="E752"/>
  <c r="C742"/>
  <c r="G722"/>
  <c r="E733"/>
  <c r="C714"/>
  <c r="G685"/>
  <c r="E696"/>
  <c r="J660"/>
  <c r="N670"/>
  <c r="L653"/>
  <c r="J644"/>
  <c r="N624"/>
  <c r="L635"/>
  <c r="J612"/>
  <c r="I604"/>
  <c r="E654"/>
  <c r="C665"/>
  <c r="G635"/>
  <c r="E646"/>
  <c r="C608"/>
  <c r="G618"/>
  <c r="E629"/>
  <c r="J589"/>
  <c r="N599"/>
  <c r="L565"/>
  <c r="J576"/>
  <c r="N551"/>
  <c r="I714"/>
  <c r="M724"/>
  <c r="K703"/>
  <c r="I681"/>
  <c r="M691"/>
  <c r="D752"/>
  <c r="B742"/>
  <c r="F722"/>
  <c r="I572"/>
  <c r="I557"/>
  <c r="M537"/>
  <c r="D531"/>
  <c r="B542"/>
  <c r="F552"/>
  <c r="D563"/>
  <c r="B574"/>
  <c r="F584"/>
  <c r="D595"/>
  <c r="I454"/>
  <c r="M464"/>
  <c r="K475"/>
  <c r="I486"/>
  <c r="J596"/>
  <c r="L572"/>
  <c r="N745"/>
  <c r="M699"/>
  <c r="I688"/>
  <c r="D738"/>
  <c r="B729"/>
  <c r="F709"/>
  <c r="D681"/>
  <c r="B692"/>
  <c r="F702"/>
  <c r="K666"/>
  <c r="I677"/>
  <c r="M639"/>
  <c r="K650"/>
  <c r="I631"/>
  <c r="M607"/>
  <c r="K618"/>
  <c r="B676"/>
  <c r="F660"/>
  <c r="D631"/>
  <c r="B642"/>
  <c r="F652"/>
  <c r="D614"/>
  <c r="B625"/>
  <c r="M584"/>
  <c r="K595"/>
  <c r="N399"/>
  <c r="J389"/>
  <c r="L378"/>
  <c r="N410"/>
  <c r="J437"/>
  <c r="L426"/>
  <c r="N447"/>
  <c r="F452"/>
  <c r="E517"/>
  <c r="G506"/>
  <c r="C496"/>
  <c r="E485"/>
  <c r="G474"/>
  <c r="C464"/>
  <c r="E453"/>
  <c r="N518"/>
  <c r="J508"/>
  <c r="L497"/>
  <c r="N486"/>
  <c r="J476"/>
  <c r="L465"/>
  <c r="N454"/>
  <c r="C596"/>
  <c r="E585"/>
  <c r="G574"/>
  <c r="C564"/>
  <c r="E553"/>
  <c r="G542"/>
  <c r="C532"/>
  <c r="L538"/>
  <c r="N557"/>
  <c r="M573"/>
  <c r="I403"/>
  <c r="K429"/>
  <c r="M450"/>
  <c r="I440"/>
  <c r="D520"/>
  <c r="F509"/>
  <c r="B499"/>
  <c r="D488"/>
  <c r="F477"/>
  <c r="B467"/>
  <c r="D456"/>
  <c r="M521"/>
  <c r="I511"/>
  <c r="K500"/>
  <c r="M489"/>
  <c r="I479"/>
  <c r="K468"/>
  <c r="L566"/>
  <c r="N552"/>
  <c r="M725"/>
  <c r="I682"/>
  <c r="D753"/>
  <c r="F723"/>
  <c r="F706"/>
  <c r="D717"/>
  <c r="B689"/>
  <c r="F699"/>
  <c r="K663"/>
  <c r="I674"/>
  <c r="M656"/>
  <c r="K647"/>
  <c r="I628"/>
  <c r="M638"/>
  <c r="K615"/>
  <c r="B673"/>
  <c r="F657"/>
  <c r="D668"/>
  <c r="B639"/>
  <c r="F649"/>
  <c r="D611"/>
  <c r="B622"/>
  <c r="M581"/>
  <c r="K592"/>
  <c r="I603"/>
  <c r="J392"/>
  <c r="L381"/>
  <c r="N413"/>
  <c r="J403"/>
  <c r="L429"/>
  <c r="N450"/>
  <c r="J440"/>
  <c r="E520"/>
  <c r="G509"/>
  <c r="C499"/>
  <c r="E488"/>
  <c r="G477"/>
  <c r="C467"/>
  <c r="E456"/>
  <c r="N521"/>
  <c r="J511"/>
  <c r="L500"/>
  <c r="N489"/>
  <c r="J479"/>
  <c r="L468"/>
  <c r="N457"/>
  <c r="C599"/>
  <c r="E588"/>
  <c r="G577"/>
  <c r="C567"/>
  <c r="E556"/>
  <c r="G545"/>
  <c r="C535"/>
  <c r="L541"/>
  <c r="N530"/>
  <c r="M579"/>
  <c r="I406"/>
  <c r="K432"/>
  <c r="M421"/>
  <c r="I443"/>
  <c r="D523"/>
  <c r="F512"/>
  <c r="B502"/>
  <c r="D491"/>
  <c r="F480"/>
  <c r="B470"/>
  <c r="D459"/>
  <c r="M524"/>
  <c r="I514"/>
  <c r="K503"/>
  <c r="K489"/>
  <c r="I468"/>
  <c r="F598"/>
  <c r="D577"/>
  <c r="B556"/>
  <c r="F534"/>
  <c r="L568"/>
  <c r="N554"/>
  <c r="M727"/>
  <c r="I684"/>
  <c r="D755"/>
  <c r="F725"/>
  <c r="F707"/>
  <c r="D718"/>
  <c r="B690"/>
  <c r="F700"/>
  <c r="K664"/>
  <c r="I675"/>
  <c r="M657"/>
  <c r="K648"/>
  <c r="I629"/>
  <c r="M605"/>
  <c r="K616"/>
  <c r="B674"/>
  <c r="F658"/>
  <c r="D669"/>
  <c r="B640"/>
  <c r="F650"/>
  <c r="D612"/>
  <c r="B623"/>
  <c r="M582"/>
  <c r="K593"/>
  <c r="I376"/>
  <c r="J391"/>
  <c r="L380"/>
  <c r="N412"/>
  <c r="J402"/>
  <c r="L428"/>
  <c r="N449"/>
  <c r="J439"/>
  <c r="E519"/>
  <c r="G508"/>
  <c r="C498"/>
  <c r="E487"/>
  <c r="G476"/>
  <c r="C466"/>
  <c r="E455"/>
  <c r="N520"/>
  <c r="J510"/>
  <c r="L499"/>
  <c r="N488"/>
  <c r="J478"/>
  <c r="L467"/>
  <c r="N456"/>
  <c r="C598"/>
  <c r="E587"/>
  <c r="G576"/>
  <c r="C566"/>
  <c r="E555"/>
  <c r="G544"/>
  <c r="C534"/>
  <c r="L540"/>
  <c r="N529"/>
  <c r="M577"/>
  <c r="I405"/>
  <c r="K431"/>
  <c r="M420"/>
  <c r="I442"/>
  <c r="D522"/>
  <c r="F511"/>
  <c r="B501"/>
  <c r="D490"/>
  <c r="F479"/>
  <c r="B469"/>
  <c r="D458"/>
  <c r="M523"/>
  <c r="I513"/>
  <c r="K502"/>
  <c r="M491"/>
  <c r="I481"/>
  <c r="K470"/>
  <c r="L562"/>
  <c r="N548"/>
  <c r="M721"/>
  <c r="I711"/>
  <c r="L680"/>
  <c r="F749"/>
  <c r="F734"/>
  <c r="D715"/>
  <c r="B687"/>
  <c r="F697"/>
  <c r="K661"/>
  <c r="I672"/>
  <c r="M654"/>
  <c r="K645"/>
  <c r="I626"/>
  <c r="M636"/>
  <c r="K613"/>
  <c r="B671"/>
  <c r="F655"/>
  <c r="D666"/>
  <c r="B637"/>
  <c r="F647"/>
  <c r="D609"/>
  <c r="B620"/>
  <c r="C604"/>
  <c r="K590"/>
  <c r="I601"/>
  <c r="J394"/>
  <c r="L383"/>
  <c r="N415"/>
  <c r="J405"/>
  <c r="L431"/>
  <c r="N420"/>
  <c r="J442"/>
  <c r="E522"/>
  <c r="G511"/>
  <c r="C501"/>
  <c r="E490"/>
  <c r="G479"/>
  <c r="C469"/>
  <c r="E458"/>
  <c r="N523"/>
  <c r="J513"/>
  <c r="L502"/>
  <c r="N491"/>
  <c r="J481"/>
  <c r="L470"/>
  <c r="N459"/>
  <c r="C601"/>
  <c r="E590"/>
  <c r="G579"/>
  <c r="C569"/>
  <c r="E558"/>
  <c r="G547"/>
  <c r="C537"/>
  <c r="L543"/>
  <c r="N532"/>
  <c r="M548"/>
  <c r="K562"/>
  <c r="K434"/>
  <c r="M423"/>
  <c r="I445"/>
  <c r="D525"/>
  <c r="F514"/>
  <c r="B504"/>
  <c r="D493"/>
  <c r="F482"/>
  <c r="B472"/>
  <c r="D461"/>
  <c r="M526"/>
  <c r="I516"/>
  <c r="K505"/>
  <c r="K493"/>
  <c r="I472"/>
  <c r="F602"/>
  <c r="D581"/>
  <c r="B560"/>
  <c r="F538"/>
  <c r="J532"/>
  <c r="I561"/>
  <c r="I423"/>
  <c r="F524"/>
  <c r="B506"/>
  <c r="F484"/>
  <c r="D463"/>
  <c r="I526"/>
  <c r="K515"/>
  <c r="I492"/>
  <c r="D601"/>
  <c r="F558"/>
  <c r="L560"/>
  <c r="I725"/>
  <c r="F752"/>
  <c r="F733"/>
  <c r="B686"/>
  <c r="K660"/>
  <c r="M653"/>
  <c r="I625"/>
  <c r="K612"/>
  <c r="F654"/>
  <c r="B636"/>
  <c r="D608"/>
  <c r="F629"/>
  <c r="I600"/>
  <c r="J387"/>
  <c r="N408"/>
  <c r="L424"/>
  <c r="C526"/>
  <c r="G504"/>
  <c r="C494"/>
  <c r="E483"/>
  <c r="G472"/>
  <c r="C462"/>
  <c r="L527"/>
  <c r="N516"/>
  <c r="J506"/>
  <c r="L495"/>
  <c r="N484"/>
  <c r="J474"/>
  <c r="L463"/>
  <c r="B528"/>
  <c r="C594"/>
  <c r="E583"/>
  <c r="G572"/>
  <c r="C562"/>
  <c r="I559"/>
  <c r="M432"/>
  <c r="I422"/>
  <c r="K443"/>
  <c r="F523"/>
  <c r="B513"/>
  <c r="D502"/>
  <c r="F491"/>
  <c r="B481"/>
  <c r="D470"/>
  <c r="F459"/>
  <c r="I525"/>
  <c r="K514"/>
  <c r="M503"/>
  <c r="I493"/>
  <c r="K482"/>
  <c r="M471"/>
  <c r="N559"/>
  <c r="J546"/>
  <c r="I719"/>
  <c r="K708"/>
  <c r="M696"/>
  <c r="B747"/>
  <c r="D733"/>
  <c r="B714"/>
  <c r="F685"/>
  <c r="D696"/>
  <c r="I660"/>
  <c r="M670"/>
  <c r="K653"/>
  <c r="I644"/>
  <c r="M624"/>
  <c r="K635"/>
  <c r="I612"/>
  <c r="J604"/>
  <c r="D654"/>
  <c r="B665"/>
  <c r="F635"/>
  <c r="D646"/>
  <c r="B608"/>
  <c r="F618"/>
  <c r="D629"/>
  <c r="I589"/>
  <c r="M599"/>
  <c r="L395"/>
  <c r="N384"/>
  <c r="J417"/>
  <c r="L406"/>
  <c r="N432"/>
  <c r="J422"/>
  <c r="L443"/>
  <c r="G523"/>
  <c r="C513"/>
  <c r="E502"/>
  <c r="G491"/>
  <c r="C481"/>
  <c r="E470"/>
  <c r="G459"/>
  <c r="J525"/>
  <c r="L514"/>
  <c r="N503"/>
  <c r="J493"/>
  <c r="L482"/>
  <c r="N471"/>
  <c r="J461"/>
  <c r="E602"/>
  <c r="G591"/>
  <c r="C581"/>
  <c r="E570"/>
  <c r="G559"/>
  <c r="C549"/>
  <c r="E538"/>
  <c r="N544"/>
  <c r="J534"/>
  <c r="K551"/>
  <c r="I565"/>
  <c r="M435"/>
  <c r="I425"/>
  <c r="K446"/>
  <c r="F526"/>
  <c r="B516"/>
  <c r="D505"/>
  <c r="F494"/>
  <c r="B484"/>
  <c r="D473"/>
  <c r="F462"/>
  <c r="N452"/>
  <c r="K517"/>
  <c r="M506"/>
  <c r="I496"/>
  <c r="M474"/>
  <c r="K453"/>
  <c r="B584"/>
  <c r="F562"/>
  <c r="K464"/>
  <c r="I965"/>
  <c r="M975"/>
  <c r="K945"/>
  <c r="I956"/>
  <c r="M931"/>
  <c r="K942"/>
  <c r="I919"/>
  <c r="F914"/>
  <c r="J972"/>
  <c r="L952"/>
  <c r="N938"/>
  <c r="C911"/>
  <c r="D925"/>
  <c r="B936"/>
  <c r="F946"/>
  <c r="D957"/>
  <c r="B968"/>
  <c r="F978"/>
  <c r="K891"/>
  <c r="I902"/>
  <c r="M874"/>
  <c r="K885"/>
  <c r="I864"/>
  <c r="M837"/>
  <c r="J946"/>
  <c r="N919"/>
  <c r="G932"/>
  <c r="C954"/>
  <c r="E975"/>
  <c r="N898"/>
  <c r="J882"/>
  <c r="L834"/>
  <c r="L945"/>
  <c r="J919"/>
  <c r="E932"/>
  <c r="G953"/>
  <c r="C975"/>
  <c r="L898"/>
  <c r="N881"/>
  <c r="J834"/>
  <c r="K848"/>
  <c r="B890"/>
  <c r="F900"/>
  <c r="D873"/>
  <c r="B884"/>
  <c r="F857"/>
  <c r="D868"/>
  <c r="B843"/>
  <c r="M758"/>
  <c r="K769"/>
  <c r="I780"/>
  <c r="M790"/>
  <c r="K801"/>
  <c r="I812"/>
  <c r="M822"/>
  <c r="J853"/>
  <c r="E905"/>
  <c r="G851"/>
  <c r="C837"/>
  <c r="L763"/>
  <c r="N784"/>
  <c r="J806"/>
  <c r="L827"/>
  <c r="C762"/>
  <c r="G772"/>
  <c r="E783"/>
  <c r="C794"/>
  <c r="G804"/>
  <c r="E815"/>
  <c r="C826"/>
  <c r="N734"/>
  <c r="N852"/>
  <c r="C905"/>
  <c r="E851"/>
  <c r="G836"/>
  <c r="J763"/>
  <c r="L784"/>
  <c r="N805"/>
  <c r="J827"/>
  <c r="B762"/>
  <c r="F772"/>
  <c r="D783"/>
  <c r="B794"/>
  <c r="F804"/>
  <c r="D815"/>
  <c r="B826"/>
  <c r="M734"/>
  <c r="K745"/>
  <c r="L716"/>
  <c r="J727"/>
  <c r="N705"/>
  <c r="L683"/>
  <c r="J694"/>
  <c r="G754"/>
  <c r="E744"/>
  <c r="C725"/>
  <c r="G705"/>
  <c r="E716"/>
  <c r="C688"/>
  <c r="G698"/>
  <c r="L662"/>
  <c r="J673"/>
  <c r="N655"/>
  <c r="L646"/>
  <c r="J627"/>
  <c r="N637"/>
  <c r="L614"/>
  <c r="C672"/>
  <c r="G656"/>
  <c r="E667"/>
  <c r="C638"/>
  <c r="G648"/>
  <c r="E610"/>
  <c r="C621"/>
  <c r="N580"/>
  <c r="L591"/>
  <c r="M964"/>
  <c r="K975"/>
  <c r="I945"/>
  <c r="M955"/>
  <c r="K931"/>
  <c r="I942"/>
  <c r="M918"/>
  <c r="D914"/>
  <c r="L971"/>
  <c r="N951"/>
  <c r="J938"/>
  <c r="E910"/>
  <c r="B925"/>
  <c r="F935"/>
  <c r="D946"/>
  <c r="B957"/>
  <c r="F967"/>
  <c r="D978"/>
  <c r="I891"/>
  <c r="M901"/>
  <c r="K874"/>
  <c r="I885"/>
  <c r="M863"/>
  <c r="K837"/>
  <c r="N944"/>
  <c r="L918"/>
  <c r="C932"/>
  <c r="E953"/>
  <c r="G974"/>
  <c r="J898"/>
  <c r="L881"/>
  <c r="N833"/>
  <c r="J944"/>
  <c r="N917"/>
  <c r="G931"/>
  <c r="C953"/>
  <c r="E974"/>
  <c r="N897"/>
  <c r="J881"/>
  <c r="L833"/>
  <c r="I848"/>
  <c r="F889"/>
  <c r="D900"/>
  <c r="B873"/>
  <c r="F883"/>
  <c r="D857"/>
  <c r="B868"/>
  <c r="F842"/>
  <c r="K758"/>
  <c r="I769"/>
  <c r="M779"/>
  <c r="K790"/>
  <c r="I801"/>
  <c r="M811"/>
  <c r="K822"/>
  <c r="L852"/>
  <c r="G904"/>
  <c r="C851"/>
  <c r="E836"/>
  <c r="N762"/>
  <c r="J784"/>
  <c r="L805"/>
  <c r="N826"/>
  <c r="G761"/>
  <c r="E772"/>
  <c r="C783"/>
  <c r="G793"/>
  <c r="E804"/>
  <c r="C815"/>
  <c r="G825"/>
  <c r="L734"/>
  <c r="J852"/>
  <c r="E904"/>
  <c r="G887"/>
  <c r="C836"/>
  <c r="L762"/>
  <c r="N783"/>
  <c r="J805"/>
  <c r="L826"/>
  <c r="F761"/>
  <c r="D772"/>
  <c r="B783"/>
  <c r="F793"/>
  <c r="D804"/>
  <c r="B815"/>
  <c r="F825"/>
  <c r="K734"/>
  <c r="I745"/>
  <c r="J716"/>
  <c r="N726"/>
  <c r="L705"/>
  <c r="J683"/>
  <c r="N693"/>
  <c r="E754"/>
  <c r="C744"/>
  <c r="G724"/>
  <c r="E705"/>
  <c r="C716"/>
  <c r="G687"/>
  <c r="E698"/>
  <c r="J662"/>
  <c r="N672"/>
  <c r="L655"/>
  <c r="J646"/>
  <c r="N626"/>
  <c r="L637"/>
  <c r="J614"/>
  <c r="G671"/>
  <c r="E656"/>
  <c r="C667"/>
  <c r="G637"/>
  <c r="E648"/>
  <c r="C610"/>
  <c r="G620"/>
  <c r="L580"/>
  <c r="J591"/>
  <c r="N601"/>
  <c r="L567"/>
  <c r="J578"/>
  <c r="N553"/>
  <c r="I716"/>
  <c r="M726"/>
  <c r="K705"/>
  <c r="I683"/>
  <c r="M693"/>
  <c r="D754"/>
  <c r="B744"/>
  <c r="F724"/>
  <c r="I576"/>
  <c r="I529"/>
  <c r="M539"/>
  <c r="D533"/>
  <c r="K964"/>
  <c r="I975"/>
  <c r="M944"/>
  <c r="K955"/>
  <c r="I931"/>
  <c r="M941"/>
  <c r="K918"/>
  <c r="B914"/>
  <c r="N970"/>
  <c r="J951"/>
  <c r="L937"/>
  <c r="G909"/>
  <c r="F924"/>
  <c r="D935"/>
  <c r="B946"/>
  <c r="F956"/>
  <c r="D967"/>
  <c r="B978"/>
  <c r="M890"/>
  <c r="K901"/>
  <c r="I874"/>
  <c r="M884"/>
  <c r="K863"/>
  <c r="I837"/>
  <c r="L943"/>
  <c r="J917"/>
  <c r="E931"/>
  <c r="G952"/>
  <c r="C974"/>
  <c r="L897"/>
  <c r="N880"/>
  <c r="J833"/>
  <c r="N983"/>
  <c r="L916"/>
  <c r="C931"/>
  <c r="E952"/>
  <c r="G973"/>
  <c r="J897"/>
  <c r="L880"/>
  <c r="N869"/>
  <c r="M847"/>
  <c r="D889"/>
  <c r="B900"/>
  <c r="F872"/>
  <c r="D883"/>
  <c r="B857"/>
  <c r="F867"/>
  <c r="D842"/>
  <c r="I758"/>
  <c r="M768"/>
  <c r="K779"/>
  <c r="I790"/>
  <c r="M800"/>
  <c r="K811"/>
  <c r="I822"/>
  <c r="N851"/>
  <c r="C904"/>
  <c r="E887"/>
  <c r="G835"/>
  <c r="J762"/>
  <c r="L783"/>
  <c r="N804"/>
  <c r="J826"/>
  <c r="E761"/>
  <c r="C772"/>
  <c r="G782"/>
  <c r="E793"/>
  <c r="C804"/>
  <c r="G814"/>
  <c r="E825"/>
  <c r="J734"/>
  <c r="L851"/>
  <c r="G903"/>
  <c r="C887"/>
  <c r="E835"/>
  <c r="N761"/>
  <c r="J783"/>
  <c r="L804"/>
  <c r="N825"/>
  <c r="D761"/>
  <c r="B772"/>
  <c r="F782"/>
  <c r="D793"/>
  <c r="B804"/>
  <c r="F814"/>
  <c r="D825"/>
  <c r="I734"/>
  <c r="M744"/>
  <c r="N715"/>
  <c r="L726"/>
  <c r="J705"/>
  <c r="N682"/>
  <c r="L693"/>
  <c r="C754"/>
  <c r="G743"/>
  <c r="E724"/>
  <c r="C705"/>
  <c r="G715"/>
  <c r="E687"/>
  <c r="C698"/>
  <c r="N661"/>
  <c r="L672"/>
  <c r="J655"/>
  <c r="N645"/>
  <c r="L626"/>
  <c r="J637"/>
  <c r="N613"/>
  <c r="E671"/>
  <c r="C656"/>
  <c r="G666"/>
  <c r="E637"/>
  <c r="C648"/>
  <c r="G609"/>
  <c r="E620"/>
  <c r="J580"/>
  <c r="N590"/>
  <c r="I964"/>
  <c r="M974"/>
  <c r="K944"/>
  <c r="I955"/>
  <c r="M930"/>
  <c r="K941"/>
  <c r="I918"/>
  <c r="F913"/>
  <c r="J970"/>
  <c r="L950"/>
  <c r="N936"/>
  <c r="C909"/>
  <c r="D924"/>
  <c r="B935"/>
  <c r="F945"/>
  <c r="D956"/>
  <c r="B967"/>
  <c r="F977"/>
  <c r="K890"/>
  <c r="I901"/>
  <c r="M873"/>
  <c r="K884"/>
  <c r="I863"/>
  <c r="M836"/>
  <c r="N915"/>
  <c r="G930"/>
  <c r="C952"/>
  <c r="E973"/>
  <c r="N896"/>
  <c r="J880"/>
  <c r="L869"/>
  <c r="L982"/>
  <c r="J915"/>
  <c r="E930"/>
  <c r="G951"/>
  <c r="C973"/>
  <c r="L896"/>
  <c r="N879"/>
  <c r="J869"/>
  <c r="K847"/>
  <c r="B889"/>
  <c r="F899"/>
  <c r="D872"/>
  <c r="B883"/>
  <c r="F856"/>
  <c r="D867"/>
  <c r="B842"/>
  <c r="M757"/>
  <c r="K768"/>
  <c r="I779"/>
  <c r="M789"/>
  <c r="K800"/>
  <c r="I811"/>
  <c r="M821"/>
  <c r="J851"/>
  <c r="E903"/>
  <c r="G886"/>
  <c r="C835"/>
  <c r="L761"/>
  <c r="N782"/>
  <c r="J804"/>
  <c r="L825"/>
  <c r="C761"/>
  <c r="G771"/>
  <c r="E782"/>
  <c r="C793"/>
  <c r="G803"/>
  <c r="E814"/>
  <c r="C825"/>
  <c r="N733"/>
  <c r="N850"/>
  <c r="C903"/>
  <c r="E886"/>
  <c r="G834"/>
  <c r="J761"/>
  <c r="L782"/>
  <c r="N803"/>
  <c r="J825"/>
  <c r="B761"/>
  <c r="F771"/>
  <c r="D782"/>
  <c r="B793"/>
  <c r="F803"/>
  <c r="D814"/>
  <c r="B825"/>
  <c r="M733"/>
  <c r="K744"/>
  <c r="L715"/>
  <c r="J726"/>
  <c r="N704"/>
  <c r="L682"/>
  <c r="J693"/>
  <c r="G753"/>
  <c r="E743"/>
  <c r="C724"/>
  <c r="G734"/>
  <c r="E715"/>
  <c r="C687"/>
  <c r="G697"/>
  <c r="L661"/>
  <c r="J672"/>
  <c r="N654"/>
  <c r="L645"/>
  <c r="J626"/>
  <c r="N636"/>
  <c r="L613"/>
  <c r="C671"/>
  <c r="G655"/>
  <c r="E666"/>
  <c r="C637"/>
  <c r="G647"/>
  <c r="E609"/>
  <c r="C620"/>
  <c r="B604"/>
  <c r="L590"/>
  <c r="J601"/>
  <c r="N566"/>
  <c r="L577"/>
  <c r="J553"/>
  <c r="K715"/>
  <c r="I726"/>
  <c r="M704"/>
  <c r="K682"/>
  <c r="I693"/>
  <c r="F753"/>
  <c r="D743"/>
  <c r="B724"/>
  <c r="M574"/>
  <c r="K558"/>
  <c r="I539"/>
  <c r="F532"/>
  <c r="D543"/>
  <c r="B554"/>
  <c r="F564"/>
  <c r="D575"/>
  <c r="B586"/>
  <c r="F596"/>
  <c r="K455"/>
  <c r="I466"/>
  <c r="M476"/>
  <c r="K487"/>
  <c r="N598"/>
  <c r="J575"/>
  <c r="I749"/>
  <c r="K702"/>
  <c r="M690"/>
  <c r="B741"/>
  <c r="D730"/>
  <c r="B711"/>
  <c r="F682"/>
  <c r="D693"/>
  <c r="B704"/>
  <c r="M667"/>
  <c r="K678"/>
  <c r="I641"/>
  <c r="M651"/>
  <c r="K632"/>
  <c r="I609"/>
  <c r="M619"/>
  <c r="D677"/>
  <c r="B662"/>
  <c r="F632"/>
  <c r="D643"/>
  <c r="B605"/>
  <c r="F615"/>
  <c r="D626"/>
  <c r="I586"/>
  <c r="M596"/>
  <c r="L398"/>
  <c r="N387"/>
  <c r="J377"/>
  <c r="L409"/>
  <c r="N435"/>
  <c r="J425"/>
  <c r="L446"/>
  <c r="G526"/>
  <c r="C516"/>
  <c r="E505"/>
  <c r="G494"/>
  <c r="C484"/>
  <c r="E473"/>
  <c r="G462"/>
  <c r="M452"/>
  <c r="L517"/>
  <c r="N506"/>
  <c r="J496"/>
  <c r="L485"/>
  <c r="N474"/>
  <c r="J464"/>
  <c r="L453"/>
  <c r="G594"/>
  <c r="C584"/>
  <c r="E573"/>
  <c r="G562"/>
  <c r="C552"/>
  <c r="E541"/>
  <c r="G530"/>
  <c r="J537"/>
  <c r="L556"/>
  <c r="I571"/>
  <c r="M401"/>
  <c r="I428"/>
  <c r="K449"/>
  <c r="M438"/>
  <c r="B519"/>
  <c r="D508"/>
  <c r="F497"/>
  <c r="B487"/>
  <c r="D476"/>
  <c r="F465"/>
  <c r="B455"/>
  <c r="K520"/>
  <c r="M509"/>
  <c r="I499"/>
  <c r="K488"/>
  <c r="M477"/>
  <c r="I467"/>
  <c r="J569"/>
  <c r="L555"/>
  <c r="K728"/>
  <c r="M684"/>
  <c r="B735"/>
  <c r="D726"/>
  <c r="B708"/>
  <c r="F718"/>
  <c r="D690"/>
  <c r="B701"/>
  <c r="M664"/>
  <c r="K675"/>
  <c r="I658"/>
  <c r="M648"/>
  <c r="K629"/>
  <c r="I606"/>
  <c r="M616"/>
  <c r="D674"/>
  <c r="B659"/>
  <c r="F669"/>
  <c r="D640"/>
  <c r="B651"/>
  <c r="F612"/>
  <c r="D623"/>
  <c r="I583"/>
  <c r="M593"/>
  <c r="K376"/>
  <c r="N390"/>
  <c r="J380"/>
  <c r="L412"/>
  <c r="N401"/>
  <c r="J428"/>
  <c r="L449"/>
  <c r="N438"/>
  <c r="C519"/>
  <c r="E508"/>
  <c r="G497"/>
  <c r="C487"/>
  <c r="E476"/>
  <c r="G465"/>
  <c r="C455"/>
  <c r="L520"/>
  <c r="N509"/>
  <c r="J499"/>
  <c r="L488"/>
  <c r="N477"/>
  <c r="J467"/>
  <c r="L456"/>
  <c r="G597"/>
  <c r="C587"/>
  <c r="E576"/>
  <c r="G565"/>
  <c r="E552"/>
  <c r="G541"/>
  <c r="C531"/>
  <c r="L537"/>
  <c r="I577"/>
  <c r="I431"/>
  <c r="M441"/>
  <c r="D511"/>
  <c r="B490"/>
  <c r="B466"/>
  <c r="I502"/>
  <c r="K465"/>
  <c r="F574"/>
  <c r="J600"/>
  <c r="J743"/>
  <c r="M686"/>
  <c r="D728"/>
  <c r="D683"/>
  <c r="F704"/>
  <c r="I679"/>
  <c r="K622"/>
  <c r="M609"/>
  <c r="B678"/>
  <c r="D633"/>
  <c r="F605"/>
  <c r="B627"/>
  <c r="K597"/>
  <c r="L384"/>
  <c r="J406"/>
  <c r="N421"/>
  <c r="E523"/>
  <c r="C554"/>
  <c r="E543"/>
  <c r="G532"/>
  <c r="J539"/>
  <c r="L558"/>
  <c r="I575"/>
  <c r="K966"/>
  <c r="I977"/>
  <c r="M946"/>
  <c r="K957"/>
  <c r="I933"/>
  <c r="M909"/>
  <c r="K920"/>
  <c r="B916"/>
  <c r="N974"/>
  <c r="J955"/>
  <c r="L941"/>
  <c r="G913"/>
  <c r="F926"/>
  <c r="D937"/>
  <c r="B948"/>
  <c r="F958"/>
  <c r="D969"/>
  <c r="B980"/>
  <c r="M892"/>
  <c r="K903"/>
  <c r="I876"/>
  <c r="M886"/>
  <c r="K865"/>
  <c r="I839"/>
  <c r="L951"/>
  <c r="C910"/>
  <c r="E935"/>
  <c r="G956"/>
  <c r="C978"/>
  <c r="L901"/>
  <c r="N884"/>
  <c r="J837"/>
  <c r="N950"/>
  <c r="E909"/>
  <c r="C935"/>
  <c r="E956"/>
  <c r="G977"/>
  <c r="J901"/>
  <c r="L884"/>
  <c r="N836"/>
  <c r="M849"/>
  <c r="D891"/>
  <c r="B902"/>
  <c r="F874"/>
  <c r="D885"/>
  <c r="B859"/>
  <c r="F833"/>
  <c r="D844"/>
  <c r="I760"/>
  <c r="M770"/>
  <c r="K781"/>
  <c r="I792"/>
  <c r="M802"/>
  <c r="K813"/>
  <c r="I824"/>
  <c r="I832"/>
  <c r="C870"/>
  <c r="E854"/>
  <c r="G839"/>
  <c r="J766"/>
  <c r="L787"/>
  <c r="N808"/>
  <c r="N828"/>
  <c r="E763"/>
  <c r="C774"/>
  <c r="G784"/>
  <c r="E795"/>
  <c r="C806"/>
  <c r="G816"/>
  <c r="E827"/>
  <c r="J736"/>
  <c r="K832"/>
  <c r="G869"/>
  <c r="C854"/>
  <c r="E839"/>
  <c r="N765"/>
  <c r="J787"/>
  <c r="L808"/>
  <c r="M828"/>
  <c r="D763"/>
  <c r="B774"/>
  <c r="F784"/>
  <c r="D795"/>
  <c r="B806"/>
  <c r="F816"/>
  <c r="D827"/>
  <c r="I736"/>
  <c r="M746"/>
  <c r="N717"/>
  <c r="L728"/>
  <c r="J707"/>
  <c r="N684"/>
  <c r="L695"/>
  <c r="C735"/>
  <c r="G745"/>
  <c r="E726"/>
  <c r="C707"/>
  <c r="G717"/>
  <c r="E689"/>
  <c r="C700"/>
  <c r="N663"/>
  <c r="L674"/>
  <c r="J657"/>
  <c r="N647"/>
  <c r="L628"/>
  <c r="J605"/>
  <c r="N615"/>
  <c r="E673"/>
  <c r="C658"/>
  <c r="G668"/>
  <c r="E639"/>
  <c r="C650"/>
  <c r="G611"/>
  <c r="E622"/>
  <c r="J582"/>
  <c r="N592"/>
  <c r="I966"/>
  <c r="M976"/>
  <c r="K946"/>
  <c r="I957"/>
  <c r="M932"/>
  <c r="K909"/>
  <c r="I920"/>
  <c r="F915"/>
  <c r="J974"/>
  <c r="L954"/>
  <c r="N940"/>
  <c r="C913"/>
  <c r="D926"/>
  <c r="B937"/>
  <c r="F947"/>
  <c r="D958"/>
  <c r="B969"/>
  <c r="F979"/>
  <c r="K892"/>
  <c r="I903"/>
  <c r="M875"/>
  <c r="K886"/>
  <c r="I865"/>
  <c r="M838"/>
  <c r="J950"/>
  <c r="I908"/>
  <c r="G934"/>
  <c r="C956"/>
  <c r="E977"/>
  <c r="N900"/>
  <c r="J884"/>
  <c r="L836"/>
  <c r="L949"/>
  <c r="M908"/>
  <c r="E934"/>
  <c r="G955"/>
  <c r="C977"/>
  <c r="L900"/>
  <c r="N883"/>
  <c r="J836"/>
  <c r="K849"/>
  <c r="B891"/>
  <c r="F901"/>
  <c r="D874"/>
  <c r="B885"/>
  <c r="F858"/>
  <c r="D833"/>
  <c r="B844"/>
  <c r="M759"/>
  <c r="K770"/>
  <c r="I781"/>
  <c r="M791"/>
  <c r="K802"/>
  <c r="I813"/>
  <c r="M823"/>
  <c r="M832"/>
  <c r="E869"/>
  <c r="G853"/>
  <c r="C839"/>
  <c r="L765"/>
  <c r="N786"/>
  <c r="J808"/>
  <c r="L828"/>
  <c r="C763"/>
  <c r="G773"/>
  <c r="E784"/>
  <c r="C795"/>
  <c r="G805"/>
  <c r="E816"/>
  <c r="C827"/>
  <c r="N735"/>
  <c r="N854"/>
  <c r="C869"/>
  <c r="E853"/>
  <c r="G838"/>
  <c r="J765"/>
  <c r="L786"/>
  <c r="N807"/>
  <c r="K828"/>
  <c r="B763"/>
  <c r="F773"/>
  <c r="D784"/>
  <c r="B795"/>
  <c r="F805"/>
  <c r="D816"/>
  <c r="B827"/>
  <c r="M735"/>
  <c r="K746"/>
  <c r="L717"/>
  <c r="J728"/>
  <c r="N706"/>
  <c r="L684"/>
  <c r="J695"/>
  <c r="G755"/>
  <c r="E745"/>
  <c r="C726"/>
  <c r="G706"/>
  <c r="E717"/>
  <c r="C689"/>
  <c r="G699"/>
  <c r="L663"/>
  <c r="J674"/>
  <c r="N656"/>
  <c r="L647"/>
  <c r="J628"/>
  <c r="N638"/>
  <c r="L615"/>
  <c r="C673"/>
  <c r="G657"/>
  <c r="E668"/>
  <c r="C639"/>
  <c r="G649"/>
  <c r="E611"/>
  <c r="C622"/>
  <c r="N581"/>
  <c r="L592"/>
  <c r="J603"/>
  <c r="N568"/>
  <c r="L579"/>
  <c r="J555"/>
  <c r="K717"/>
  <c r="I728"/>
  <c r="M706"/>
  <c r="K684"/>
  <c r="I695"/>
  <c r="F755"/>
  <c r="D745"/>
  <c r="B726"/>
  <c r="M578"/>
  <c r="K530"/>
  <c r="I541"/>
  <c r="M965"/>
  <c r="K976"/>
  <c r="I946"/>
  <c r="M956"/>
  <c r="K932"/>
  <c r="I909"/>
  <c r="M919"/>
  <c r="D915"/>
  <c r="L973"/>
  <c r="N953"/>
  <c r="J940"/>
  <c r="E912"/>
  <c r="B926"/>
  <c r="F936"/>
  <c r="D947"/>
  <c r="B958"/>
  <c r="F968"/>
  <c r="D979"/>
  <c r="I892"/>
  <c r="M902"/>
  <c r="K875"/>
  <c r="I886"/>
  <c r="M864"/>
  <c r="K838"/>
  <c r="N948"/>
  <c r="L922"/>
  <c r="C934"/>
  <c r="E955"/>
  <c r="G976"/>
  <c r="J900"/>
  <c r="L883"/>
  <c r="N835"/>
  <c r="J948"/>
  <c r="N921"/>
  <c r="G933"/>
  <c r="C955"/>
  <c r="E976"/>
  <c r="N899"/>
  <c r="J883"/>
  <c r="L835"/>
  <c r="I849"/>
  <c r="F890"/>
  <c r="D901"/>
  <c r="B874"/>
  <c r="F884"/>
  <c r="D858"/>
  <c r="B833"/>
  <c r="F843"/>
  <c r="K759"/>
  <c r="I770"/>
  <c r="M780"/>
  <c r="K791"/>
  <c r="I802"/>
  <c r="M812"/>
  <c r="K823"/>
  <c r="L854"/>
  <c r="G906"/>
  <c r="C853"/>
  <c r="E838"/>
  <c r="N764"/>
  <c r="J786"/>
  <c r="L807"/>
  <c r="J828"/>
  <c r="G762"/>
  <c r="E773"/>
  <c r="C784"/>
  <c r="G794"/>
  <c r="E805"/>
  <c r="C816"/>
  <c r="G826"/>
  <c r="L735"/>
  <c r="J854"/>
  <c r="E906"/>
  <c r="G852"/>
  <c r="C838"/>
  <c r="L764"/>
  <c r="N785"/>
  <c r="J807"/>
  <c r="I828"/>
  <c r="F762"/>
  <c r="D773"/>
  <c r="B784"/>
  <c r="F794"/>
  <c r="D805"/>
  <c r="B816"/>
  <c r="F826"/>
  <c r="K735"/>
  <c r="I746"/>
  <c r="J717"/>
  <c r="N727"/>
  <c r="L706"/>
  <c r="J684"/>
  <c r="N694"/>
  <c r="E755"/>
  <c r="C745"/>
  <c r="G725"/>
  <c r="E706"/>
  <c r="C717"/>
  <c r="G688"/>
  <c r="E699"/>
  <c r="J663"/>
  <c r="N673"/>
  <c r="L656"/>
  <c r="J647"/>
  <c r="N627"/>
  <c r="L638"/>
  <c r="J615"/>
  <c r="G672"/>
  <c r="E657"/>
  <c r="C668"/>
  <c r="G638"/>
  <c r="E649"/>
  <c r="C611"/>
  <c r="G621"/>
  <c r="L581"/>
  <c r="J592"/>
  <c r="K965"/>
  <c r="I976"/>
  <c r="M945"/>
  <c r="K956"/>
  <c r="I932"/>
  <c r="M942"/>
  <c r="K919"/>
  <c r="B915"/>
  <c r="N972"/>
  <c r="J953"/>
  <c r="L939"/>
  <c r="G911"/>
  <c r="F925"/>
  <c r="D936"/>
  <c r="B947"/>
  <c r="F957"/>
  <c r="D968"/>
  <c r="B979"/>
  <c r="M891"/>
  <c r="K902"/>
  <c r="I875"/>
  <c r="M885"/>
  <c r="K864"/>
  <c r="I838"/>
  <c r="L947"/>
  <c r="J921"/>
  <c r="E933"/>
  <c r="G954"/>
  <c r="C976"/>
  <c r="L899"/>
  <c r="N882"/>
  <c r="J835"/>
  <c r="N946"/>
  <c r="L920"/>
  <c r="C933"/>
  <c r="E954"/>
  <c r="G975"/>
  <c r="J899"/>
  <c r="L882"/>
  <c r="N834"/>
  <c r="M848"/>
  <c r="D890"/>
  <c r="B901"/>
  <c r="F873"/>
  <c r="D884"/>
  <c r="B858"/>
  <c r="F868"/>
  <c r="D843"/>
  <c r="I759"/>
  <c r="M769"/>
  <c r="K780"/>
  <c r="I791"/>
  <c r="M801"/>
  <c r="K812"/>
  <c r="I823"/>
  <c r="N853"/>
  <c r="C906"/>
  <c r="E852"/>
  <c r="G837"/>
  <c r="J764"/>
  <c r="L785"/>
  <c r="N806"/>
  <c r="N827"/>
  <c r="E762"/>
  <c r="C773"/>
  <c r="G783"/>
  <c r="E794"/>
  <c r="C805"/>
  <c r="G815"/>
  <c r="E826"/>
  <c r="J735"/>
  <c r="L853"/>
  <c r="G905"/>
  <c r="C852"/>
  <c r="E837"/>
  <c r="N763"/>
  <c r="J785"/>
  <c r="L806"/>
  <c r="M827"/>
  <c r="D762"/>
  <c r="B773"/>
  <c r="F783"/>
  <c r="D794"/>
  <c r="B805"/>
  <c r="F815"/>
  <c r="D826"/>
  <c r="I735"/>
  <c r="M745"/>
  <c r="N716"/>
  <c r="L727"/>
  <c r="J706"/>
  <c r="N683"/>
  <c r="L694"/>
  <c r="C755"/>
  <c r="G744"/>
  <c r="E725"/>
  <c r="C706"/>
  <c r="G716"/>
  <c r="E688"/>
  <c r="C699"/>
  <c r="N662"/>
  <c r="L673"/>
  <c r="J656"/>
  <c r="N646"/>
  <c r="L627"/>
  <c r="J638"/>
  <c r="N614"/>
  <c r="E672"/>
  <c r="C657"/>
  <c r="G667"/>
  <c r="E638"/>
  <c r="C649"/>
  <c r="G610"/>
  <c r="E621"/>
  <c r="J581"/>
  <c r="N591"/>
  <c r="L602"/>
  <c r="J568"/>
  <c r="N578"/>
  <c r="L554"/>
  <c r="M716"/>
  <c r="K727"/>
  <c r="I706"/>
  <c r="M683"/>
  <c r="K694"/>
  <c r="B755"/>
  <c r="F744"/>
  <c r="D725"/>
  <c r="K577"/>
  <c r="M529"/>
  <c r="K540"/>
  <c r="B534"/>
  <c r="F544"/>
  <c r="D555"/>
  <c r="B566"/>
  <c r="F576"/>
  <c r="D587"/>
  <c r="B598"/>
  <c r="M456"/>
  <c r="K467"/>
  <c r="I478"/>
  <c r="M488"/>
  <c r="L601"/>
  <c r="N577"/>
  <c r="M715"/>
  <c r="I705"/>
  <c r="K693"/>
  <c r="F743"/>
  <c r="F731"/>
  <c r="D712"/>
  <c r="B684"/>
  <c r="F694"/>
  <c r="E680"/>
  <c r="I669"/>
  <c r="M679"/>
  <c r="K642"/>
  <c r="I623"/>
  <c r="M633"/>
  <c r="K610"/>
  <c r="I621"/>
  <c r="F678"/>
  <c r="D663"/>
  <c r="B634"/>
  <c r="F644"/>
  <c r="D606"/>
  <c r="B617"/>
  <c r="F627"/>
  <c r="K587"/>
  <c r="I598"/>
  <c r="J397"/>
  <c r="L386"/>
  <c r="N418"/>
  <c r="J408"/>
  <c r="L434"/>
  <c r="N423"/>
  <c r="J445"/>
  <c r="E525"/>
  <c r="G514"/>
  <c r="C504"/>
  <c r="E493"/>
  <c r="G482"/>
  <c r="C472"/>
  <c r="E461"/>
  <c r="N526"/>
  <c r="J516"/>
  <c r="L505"/>
  <c r="N494"/>
  <c r="J484"/>
  <c r="L473"/>
  <c r="N462"/>
  <c r="F528"/>
  <c r="E593"/>
  <c r="G582"/>
  <c r="C572"/>
  <c r="E561"/>
  <c r="G550"/>
  <c r="C540"/>
  <c r="E529"/>
  <c r="N535"/>
  <c r="M554"/>
  <c r="K568"/>
  <c r="K437"/>
  <c r="M426"/>
  <c r="I448"/>
  <c r="E452"/>
  <c r="F517"/>
  <c r="B507"/>
  <c r="D496"/>
  <c r="F485"/>
  <c r="B475"/>
  <c r="D464"/>
  <c r="F453"/>
  <c r="I519"/>
  <c r="K508"/>
  <c r="M497"/>
  <c r="I487"/>
  <c r="K476"/>
  <c r="L595"/>
  <c r="N571"/>
  <c r="L744"/>
  <c r="I699"/>
  <c r="K687"/>
  <c r="F737"/>
  <c r="F728"/>
  <c r="D709"/>
  <c r="B681"/>
  <c r="F691"/>
  <c r="D702"/>
  <c r="I666"/>
  <c r="M676"/>
  <c r="K639"/>
  <c r="I650"/>
  <c r="M630"/>
  <c r="K607"/>
  <c r="I618"/>
  <c r="F675"/>
  <c r="D660"/>
  <c r="B631"/>
  <c r="F641"/>
  <c r="D652"/>
  <c r="B614"/>
  <c r="F624"/>
  <c r="K584"/>
  <c r="I595"/>
  <c r="J400"/>
  <c r="L389"/>
  <c r="N378"/>
  <c r="J411"/>
  <c r="L437"/>
  <c r="N426"/>
  <c r="J448"/>
  <c r="D452"/>
  <c r="G517"/>
  <c r="C507"/>
  <c r="E496"/>
  <c r="G485"/>
  <c r="C475"/>
  <c r="E464"/>
  <c r="G453"/>
  <c r="J519"/>
  <c r="L508"/>
  <c r="N497"/>
  <c r="J487"/>
  <c r="L476"/>
  <c r="N465"/>
  <c r="J455"/>
  <c r="E596"/>
  <c r="G585"/>
  <c r="C575"/>
  <c r="E564"/>
  <c r="G553"/>
  <c r="C543"/>
  <c r="E532"/>
  <c r="N538"/>
  <c r="J558"/>
  <c r="K574"/>
  <c r="K403"/>
  <c r="M429"/>
  <c r="I451"/>
  <c r="K440"/>
  <c r="F520"/>
  <c r="B510"/>
  <c r="D499"/>
  <c r="F488"/>
  <c r="B478"/>
  <c r="D467"/>
  <c r="F456"/>
  <c r="I522"/>
  <c r="K511"/>
  <c r="M500"/>
  <c r="I484"/>
  <c r="M462"/>
  <c r="D593"/>
  <c r="B572"/>
  <c r="F550"/>
  <c r="L597"/>
  <c r="N573"/>
  <c r="M747"/>
  <c r="I701"/>
  <c r="K689"/>
  <c r="F739"/>
  <c r="F729"/>
  <c r="D710"/>
  <c r="B682"/>
  <c r="F692"/>
  <c r="D703"/>
  <c r="I667"/>
  <c r="M677"/>
  <c r="K640"/>
  <c r="I651"/>
  <c r="M631"/>
  <c r="K608"/>
  <c r="I619"/>
  <c r="F676"/>
  <c r="D661"/>
  <c r="B632"/>
  <c r="F642"/>
  <c r="D653"/>
  <c r="B615"/>
  <c r="F625"/>
  <c r="K585"/>
  <c r="I596"/>
  <c r="J399"/>
  <c r="L388"/>
  <c r="N377"/>
  <c r="J410"/>
  <c r="L436"/>
  <c r="N425"/>
  <c r="J447"/>
  <c r="E527"/>
  <c r="G516"/>
  <c r="C506"/>
  <c r="E495"/>
  <c r="G484"/>
  <c r="C474"/>
  <c r="E463"/>
  <c r="I452"/>
  <c r="J518"/>
  <c r="L507"/>
  <c r="N496"/>
  <c r="J486"/>
  <c r="L475"/>
  <c r="N464"/>
  <c r="J454"/>
  <c r="E595"/>
  <c r="G584"/>
  <c r="C574"/>
  <c r="E563"/>
  <c r="G552"/>
  <c r="C542"/>
  <c r="E531"/>
  <c r="N537"/>
  <c r="J557"/>
  <c r="K572"/>
  <c r="K402"/>
  <c r="M428"/>
  <c r="I450"/>
  <c r="K439"/>
  <c r="F519"/>
  <c r="B509"/>
  <c r="D498"/>
  <c r="F487"/>
  <c r="B477"/>
  <c r="D466"/>
  <c r="F455"/>
  <c r="I521"/>
  <c r="K510"/>
  <c r="M499"/>
  <c r="I489"/>
  <c r="K478"/>
  <c r="M467"/>
  <c r="N567"/>
  <c r="J554"/>
  <c r="I727"/>
  <c r="K683"/>
  <c r="F754"/>
  <c r="B725"/>
  <c r="D707"/>
  <c r="B718"/>
  <c r="F689"/>
  <c r="D700"/>
  <c r="I664"/>
  <c r="M674"/>
  <c r="K657"/>
  <c r="I648"/>
  <c r="M628"/>
  <c r="K605"/>
  <c r="I616"/>
  <c r="F673"/>
  <c r="D658"/>
  <c r="B669"/>
  <c r="F639"/>
  <c r="D650"/>
  <c r="B612"/>
  <c r="F622"/>
  <c r="K582"/>
  <c r="I593"/>
  <c r="M603"/>
  <c r="L391"/>
  <c r="N380"/>
  <c r="J413"/>
  <c r="L402"/>
  <c r="N428"/>
  <c r="J450"/>
  <c r="L439"/>
  <c r="G519"/>
  <c r="C509"/>
  <c r="E498"/>
  <c r="G487"/>
  <c r="C477"/>
  <c r="E466"/>
  <c r="G455"/>
  <c r="J521"/>
  <c r="L510"/>
  <c r="N499"/>
  <c r="J489"/>
  <c r="L478"/>
  <c r="N467"/>
  <c r="J457"/>
  <c r="E598"/>
  <c r="G587"/>
  <c r="C577"/>
  <c r="E566"/>
  <c r="G555"/>
  <c r="C545"/>
  <c r="E534"/>
  <c r="N540"/>
  <c r="J530"/>
  <c r="K578"/>
  <c r="K405"/>
  <c r="M431"/>
  <c r="I421"/>
  <c r="K442"/>
  <c r="F522"/>
  <c r="B512"/>
  <c r="D501"/>
  <c r="F490"/>
  <c r="B480"/>
  <c r="D469"/>
  <c r="F458"/>
  <c r="I524"/>
  <c r="K513"/>
  <c r="M502"/>
  <c r="I488"/>
  <c r="I456"/>
  <c r="F586"/>
  <c r="D565"/>
  <c r="B544"/>
  <c r="N556"/>
  <c r="I402"/>
  <c r="M449"/>
  <c r="D519"/>
  <c r="F500"/>
  <c r="D479"/>
  <c r="B458"/>
  <c r="K523"/>
  <c r="I510"/>
  <c r="K481"/>
  <c r="F590"/>
  <c r="D553"/>
  <c r="J571"/>
  <c r="M703"/>
  <c r="D742"/>
  <c r="B709"/>
  <c r="D691"/>
  <c r="M665"/>
  <c r="I639"/>
  <c r="K630"/>
  <c r="M617"/>
  <c r="B660"/>
  <c r="D641"/>
  <c r="F613"/>
  <c r="K581"/>
  <c r="L400"/>
  <c r="N381"/>
  <c r="L403"/>
  <c r="J451"/>
  <c r="G520"/>
  <c r="C502"/>
  <c r="E491"/>
  <c r="G480"/>
  <c r="C470"/>
  <c r="E459"/>
  <c r="N524"/>
  <c r="J514"/>
  <c r="L503"/>
  <c r="N492"/>
  <c r="J482"/>
  <c r="L471"/>
  <c r="N460"/>
  <c r="C602"/>
  <c r="E591"/>
  <c r="G580"/>
  <c r="C570"/>
  <c r="E559"/>
  <c r="M403"/>
  <c r="I430"/>
  <c r="K451"/>
  <c r="M440"/>
  <c r="B521"/>
  <c r="D510"/>
  <c r="F499"/>
  <c r="B489"/>
  <c r="D478"/>
  <c r="F467"/>
  <c r="B457"/>
  <c r="K522"/>
  <c r="M511"/>
  <c r="I501"/>
  <c r="K490"/>
  <c r="M479"/>
  <c r="I469"/>
  <c r="J565"/>
  <c r="L551"/>
  <c r="K724"/>
  <c r="M713"/>
  <c r="B752"/>
  <c r="D722"/>
  <c r="B706"/>
  <c r="F716"/>
  <c r="D688"/>
  <c r="B699"/>
  <c r="M662"/>
  <c r="K673"/>
  <c r="I656"/>
  <c r="M646"/>
  <c r="K627"/>
  <c r="I638"/>
  <c r="M614"/>
  <c r="D672"/>
  <c r="B657"/>
  <c r="F667"/>
  <c r="D638"/>
  <c r="B649"/>
  <c r="F610"/>
  <c r="D621"/>
  <c r="I581"/>
  <c r="M591"/>
  <c r="K602"/>
  <c r="N392"/>
  <c r="J382"/>
  <c r="L414"/>
  <c r="N403"/>
  <c r="J430"/>
  <c r="L451"/>
  <c r="N440"/>
  <c r="C521"/>
  <c r="E510"/>
  <c r="G499"/>
  <c r="C489"/>
  <c r="E478"/>
  <c r="G467"/>
  <c r="C457"/>
  <c r="L522"/>
  <c r="N511"/>
  <c r="J501"/>
  <c r="L490"/>
  <c r="N479"/>
  <c r="J469"/>
  <c r="L458"/>
  <c r="G599"/>
  <c r="C589"/>
  <c r="E578"/>
  <c r="G567"/>
  <c r="C557"/>
  <c r="E546"/>
  <c r="G535"/>
  <c r="J542"/>
  <c r="L531"/>
  <c r="I546"/>
  <c r="M559"/>
  <c r="I433"/>
  <c r="K422"/>
  <c r="M443"/>
  <c r="B524"/>
  <c r="D513"/>
  <c r="F502"/>
  <c r="B492"/>
  <c r="D481"/>
  <c r="F470"/>
  <c r="B460"/>
  <c r="K525"/>
  <c r="M514"/>
  <c r="I504"/>
  <c r="M490"/>
  <c r="K469"/>
  <c r="B600"/>
  <c r="F578"/>
  <c r="D557"/>
  <c r="I437"/>
  <c r="M447"/>
  <c r="D517"/>
  <c r="B496"/>
  <c r="F474"/>
  <c r="D453"/>
  <c r="I508"/>
  <c r="K477"/>
  <c r="B576"/>
  <c r="C563"/>
  <c r="K428"/>
  <c r="F508"/>
  <c r="D487"/>
  <c r="J452"/>
  <c r="K499"/>
  <c r="D569"/>
  <c r="I692"/>
  <c r="F719"/>
  <c r="K676"/>
  <c r="I607"/>
  <c r="F630"/>
  <c r="D624"/>
  <c r="N389"/>
  <c r="N429"/>
  <c r="C510"/>
  <c r="C486"/>
  <c r="G464"/>
  <c r="L519"/>
  <c r="J498"/>
  <c r="N476"/>
  <c r="L455"/>
  <c r="C586"/>
  <c r="G564"/>
  <c r="K564"/>
  <c r="M424"/>
  <c r="D526"/>
  <c r="B505"/>
  <c r="F483"/>
  <c r="D462"/>
  <c r="I517"/>
  <c r="M495"/>
  <c r="K474"/>
  <c r="N575"/>
  <c r="I703"/>
  <c r="F741"/>
  <c r="D711"/>
  <c r="F693"/>
  <c r="I668"/>
  <c r="K641"/>
  <c r="M632"/>
  <c r="I620"/>
  <c r="D662"/>
  <c r="F643"/>
  <c r="B616"/>
  <c r="K586"/>
  <c r="I597"/>
  <c r="L387"/>
  <c r="J409"/>
  <c r="N424"/>
  <c r="E526"/>
  <c r="C505"/>
  <c r="G483"/>
  <c r="E462"/>
  <c r="J517"/>
  <c r="N495"/>
  <c r="L474"/>
  <c r="J453"/>
  <c r="G583"/>
  <c r="E562"/>
  <c r="C541"/>
  <c r="N536"/>
  <c r="K570"/>
  <c r="M427"/>
  <c r="K438"/>
  <c r="B508"/>
  <c r="F486"/>
  <c r="D465"/>
  <c r="I520"/>
  <c r="M498"/>
  <c r="M458"/>
  <c r="B568"/>
  <c r="I753"/>
  <c r="M388"/>
  <c r="K410"/>
  <c r="K382"/>
  <c r="K406"/>
  <c r="I400"/>
  <c r="M378"/>
  <c r="M393"/>
  <c r="K415"/>
  <c r="K559"/>
  <c r="K531"/>
  <c r="F535"/>
  <c r="B557"/>
  <c r="F577"/>
  <c r="B599"/>
  <c r="I558"/>
  <c r="D532"/>
  <c r="F553"/>
  <c r="F575"/>
  <c r="B597"/>
  <c r="M463"/>
  <c r="M751"/>
  <c r="K387"/>
  <c r="I409"/>
  <c r="I381"/>
  <c r="K752"/>
  <c r="I388"/>
  <c r="M409"/>
  <c r="M381"/>
  <c r="K548"/>
  <c r="K543"/>
  <c r="F547"/>
  <c r="D568"/>
  <c r="F589"/>
  <c r="I459"/>
  <c r="M576"/>
  <c r="I540"/>
  <c r="D544"/>
  <c r="D566"/>
  <c r="F587"/>
  <c r="I457"/>
  <c r="M396"/>
  <c r="K418"/>
  <c r="K390"/>
  <c r="I412"/>
  <c r="K397"/>
  <c r="I419"/>
  <c r="I391"/>
  <c r="M412"/>
  <c r="M564"/>
  <c r="I534"/>
  <c r="D538"/>
  <c r="B559"/>
  <c r="D580"/>
  <c r="F601"/>
  <c r="M530"/>
  <c r="B535"/>
  <c r="D556"/>
  <c r="D578"/>
  <c r="F599"/>
  <c r="M465"/>
  <c r="K395"/>
  <c r="I417"/>
  <c r="I389"/>
  <c r="M410"/>
  <c r="L942"/>
  <c r="J904"/>
  <c r="E959"/>
  <c r="E915"/>
  <c r="K840"/>
  <c r="I856"/>
  <c r="M904"/>
  <c r="D981"/>
  <c r="B960"/>
  <c r="F938"/>
  <c r="E916"/>
  <c r="N957"/>
  <c r="D917"/>
  <c r="I911"/>
  <c r="M923"/>
  <c r="K978"/>
  <c r="J956"/>
  <c r="N839"/>
  <c r="N876"/>
  <c r="C970"/>
  <c r="E927"/>
  <c r="L976"/>
  <c r="K861"/>
  <c r="I872"/>
  <c r="M888"/>
  <c r="D965"/>
  <c r="B944"/>
  <c r="F922"/>
  <c r="L933"/>
  <c r="N966"/>
  <c r="K916"/>
  <c r="I929"/>
  <c r="M983"/>
  <c r="K962"/>
  <c r="N752"/>
  <c r="K383"/>
  <c r="K398"/>
  <c r="I377"/>
  <c r="L753"/>
  <c r="I384"/>
  <c r="I399"/>
  <c r="M377"/>
  <c r="I556"/>
  <c r="D530"/>
  <c r="F551"/>
  <c r="D572"/>
  <c r="F593"/>
  <c r="M549"/>
  <c r="I544"/>
  <c r="D548"/>
  <c r="D570"/>
  <c r="F591"/>
  <c r="I461"/>
  <c r="L751"/>
  <c r="I382"/>
  <c r="I397"/>
  <c r="M418"/>
  <c r="J752"/>
  <c r="M382"/>
  <c r="M397"/>
  <c r="K419"/>
  <c r="K557"/>
  <c r="F531"/>
  <c r="B553"/>
  <c r="F573"/>
  <c r="B595"/>
  <c r="K552"/>
  <c r="L528"/>
  <c r="F549"/>
  <c r="F571"/>
  <c r="D592"/>
  <c r="M461"/>
  <c r="J750"/>
  <c r="M380"/>
  <c r="M395"/>
  <c r="K417"/>
  <c r="N750"/>
  <c r="K381"/>
  <c r="K396"/>
  <c r="I418"/>
  <c r="M558"/>
  <c r="B533"/>
  <c r="D554"/>
  <c r="B575"/>
  <c r="D596"/>
  <c r="I555"/>
  <c r="F529"/>
  <c r="B551"/>
  <c r="B573"/>
  <c r="D594"/>
  <c r="M754"/>
  <c r="M411"/>
  <c r="K407"/>
  <c r="N754"/>
  <c r="K399"/>
  <c r="I378"/>
  <c r="I393"/>
  <c r="M414"/>
  <c r="M753"/>
  <c r="K389"/>
  <c r="I411"/>
  <c r="I383"/>
  <c r="I407"/>
  <c r="M545"/>
  <c r="I542"/>
  <c r="D546"/>
  <c r="B567"/>
  <c r="D588"/>
  <c r="M457"/>
  <c r="I574"/>
  <c r="M538"/>
  <c r="B543"/>
  <c r="B565"/>
  <c r="D586"/>
  <c r="M455"/>
  <c r="I398"/>
  <c r="M419"/>
  <c r="M391"/>
  <c r="K413"/>
  <c r="M398"/>
  <c r="K377"/>
  <c r="K392"/>
  <c r="I414"/>
  <c r="I562"/>
  <c r="M532"/>
  <c r="B537"/>
  <c r="D558"/>
  <c r="B579"/>
  <c r="D600"/>
  <c r="K529"/>
  <c r="F533"/>
  <c r="B555"/>
  <c r="B577"/>
  <c r="D598"/>
  <c r="K750"/>
  <c r="I386"/>
  <c r="N376"/>
  <c r="M379"/>
  <c r="I751"/>
  <c r="M386"/>
  <c r="J376"/>
  <c r="K380"/>
  <c r="I551"/>
  <c r="M544"/>
  <c r="B549"/>
  <c r="F569"/>
  <c r="B591"/>
  <c r="K460"/>
  <c r="K579"/>
  <c r="K541"/>
  <c r="F545"/>
  <c r="F567"/>
  <c r="B589"/>
  <c r="K458"/>
  <c r="J754"/>
  <c r="M384"/>
  <c r="M399"/>
  <c r="K378"/>
  <c r="L855"/>
  <c r="G980"/>
  <c r="C938"/>
  <c r="N956"/>
  <c r="M866"/>
  <c r="K877"/>
  <c r="I894"/>
  <c r="F970"/>
  <c r="D949"/>
  <c r="B928"/>
  <c r="J910"/>
  <c r="L977"/>
  <c r="M921"/>
  <c r="K934"/>
  <c r="I948"/>
  <c r="M967"/>
  <c r="G914"/>
  <c r="N975"/>
  <c r="J866"/>
  <c r="L893"/>
  <c r="G948"/>
  <c r="J909"/>
  <c r="I835"/>
  <c r="M882"/>
  <c r="K899"/>
  <c r="B976"/>
  <c r="F954"/>
  <c r="D933"/>
  <c r="N920"/>
  <c r="J947"/>
  <c r="B912"/>
  <c r="M939"/>
  <c r="K953"/>
  <c r="I973"/>
  <c r="I394"/>
  <c r="M415"/>
  <c r="M387"/>
  <c r="K409"/>
  <c r="M394"/>
  <c r="K416"/>
  <c r="K388"/>
  <c r="I410"/>
  <c r="I570"/>
  <c r="M536"/>
  <c r="B541"/>
  <c r="F561"/>
  <c r="B583"/>
  <c r="E528"/>
  <c r="K563"/>
  <c r="K533"/>
  <c r="F537"/>
  <c r="F559"/>
  <c r="B581"/>
  <c r="D602"/>
  <c r="M392"/>
  <c r="K414"/>
  <c r="K386"/>
  <c r="M407"/>
  <c r="K393"/>
  <c r="I415"/>
  <c r="I387"/>
  <c r="K408"/>
  <c r="M572"/>
  <c r="I538"/>
  <c r="D542"/>
  <c r="B563"/>
  <c r="D584"/>
  <c r="M453"/>
  <c r="I566"/>
  <c r="M534"/>
  <c r="B539"/>
  <c r="B561"/>
  <c r="D582"/>
  <c r="F603"/>
  <c r="K391"/>
  <c r="I413"/>
  <c r="I385"/>
  <c r="M408"/>
  <c r="I392"/>
  <c r="M413"/>
  <c r="M385"/>
  <c r="M406"/>
  <c r="K575"/>
  <c r="K539"/>
  <c r="F543"/>
  <c r="D564"/>
  <c r="F585"/>
  <c r="I455"/>
  <c r="M568"/>
  <c r="I536"/>
  <c r="D540"/>
  <c r="D562"/>
  <c r="F583"/>
  <c r="I453"/>
  <c r="M400"/>
  <c r="K379"/>
  <c r="K394"/>
  <c r="I416"/>
  <c r="K462"/>
  <c r="I390"/>
  <c r="M383"/>
  <c r="L376"/>
  <c r="K754"/>
  <c r="B585"/>
  <c r="F541"/>
  <c r="M560"/>
  <c r="F581"/>
  <c r="F539"/>
  <c r="K567"/>
  <c r="M389"/>
  <c r="I396"/>
  <c r="F579"/>
  <c r="D536"/>
  <c r="K571"/>
  <c r="B587"/>
  <c r="B545"/>
  <c r="I578"/>
  <c r="K384"/>
  <c r="M390"/>
  <c r="M752"/>
  <c r="I752"/>
  <c r="M750"/>
  <c r="L754"/>
  <c r="F595"/>
  <c r="D552"/>
  <c r="I547"/>
  <c r="B593"/>
  <c r="D550"/>
  <c r="M553"/>
  <c r="I379"/>
  <c r="K385"/>
  <c r="D590"/>
  <c r="B547"/>
  <c r="M556"/>
  <c r="F597"/>
  <c r="F555"/>
  <c r="I530"/>
  <c r="M416"/>
  <c r="I380"/>
  <c r="I755"/>
  <c r="K454"/>
  <c r="F563"/>
  <c r="K537"/>
  <c r="K456"/>
  <c r="D560"/>
  <c r="K535"/>
  <c r="K411"/>
  <c r="M417"/>
  <c r="B601"/>
  <c r="F557"/>
  <c r="I532"/>
  <c r="B603"/>
  <c r="F565"/>
  <c r="M540"/>
  <c r="I408"/>
  <c r="K412"/>
  <c r="N751"/>
  <c r="N753"/>
  <c r="L752"/>
  <c r="J751"/>
  <c r="I463"/>
  <c r="D574"/>
  <c r="B531"/>
  <c r="B571"/>
  <c r="B529"/>
  <c r="K400"/>
  <c r="M459"/>
  <c r="B569"/>
  <c r="M542"/>
  <c r="I465"/>
  <c r="D576"/>
  <c r="D534"/>
  <c r="I395"/>
  <c r="I754"/>
  <c r="K751"/>
  <c r="L750"/>
  <c r="J753"/>
  <c r="N755"/>
  <c r="L755"/>
  <c r="K755"/>
  <c r="K753"/>
  <c r="I750"/>
  <c r="J755"/>
  <c r="M755"/>
  <c r="N230"/>
  <c r="D355"/>
  <c r="F337"/>
  <c r="F354"/>
  <c r="D365"/>
  <c r="G300"/>
  <c r="M281"/>
  <c r="K292"/>
  <c r="I267"/>
  <c r="M240"/>
  <c r="K251"/>
  <c r="I227"/>
  <c r="M237"/>
  <c r="G322"/>
  <c r="G333"/>
  <c r="E344"/>
  <c r="C355"/>
  <c r="G365"/>
  <c r="D300"/>
  <c r="J282"/>
  <c r="N292"/>
  <c r="L267"/>
  <c r="J241"/>
  <c r="N251"/>
  <c r="L227"/>
  <c r="J238"/>
  <c r="D336"/>
  <c r="F360"/>
  <c r="D371"/>
  <c r="I277"/>
  <c r="M287"/>
  <c r="K262"/>
  <c r="I273"/>
  <c r="M246"/>
  <c r="K257"/>
  <c r="I233"/>
  <c r="C329"/>
  <c r="G339"/>
  <c r="E350"/>
  <c r="C361"/>
  <c r="G371"/>
  <c r="L277"/>
  <c r="J288"/>
  <c r="N262"/>
  <c r="L273"/>
  <c r="J247"/>
  <c r="N257"/>
  <c r="F333"/>
  <c r="F329"/>
  <c r="F350"/>
  <c r="D361"/>
  <c r="B372"/>
  <c r="M277"/>
  <c r="K288"/>
  <c r="I263"/>
  <c r="M273"/>
  <c r="K247"/>
  <c r="I258"/>
  <c r="M233"/>
  <c r="G329"/>
  <c r="E340"/>
  <c r="C351"/>
  <c r="G361"/>
  <c r="E372"/>
  <c r="J278"/>
  <c r="N288"/>
  <c r="L263"/>
  <c r="J274"/>
  <c r="N247"/>
  <c r="L258"/>
  <c r="J234"/>
  <c r="D322"/>
  <c r="F356"/>
  <c r="D367"/>
  <c r="I297"/>
  <c r="M283"/>
  <c r="K294"/>
  <c r="I269"/>
  <c r="M242"/>
  <c r="K253"/>
  <c r="I229"/>
  <c r="J224"/>
  <c r="C325"/>
  <c r="G335"/>
  <c r="E346"/>
  <c r="C357"/>
  <c r="G367"/>
  <c r="L297"/>
  <c r="J284"/>
  <c r="N294"/>
  <c r="L269"/>
  <c r="J243"/>
  <c r="N253"/>
  <c r="L229"/>
  <c r="B329"/>
  <c r="D350"/>
  <c r="B361"/>
  <c r="F371"/>
  <c r="K277"/>
  <c r="I288"/>
  <c r="M262"/>
  <c r="K273"/>
  <c r="I247"/>
  <c r="M257"/>
  <c r="K233"/>
  <c r="E329"/>
  <c r="C340"/>
  <c r="G350"/>
  <c r="E361"/>
  <c r="C372"/>
  <c r="N277"/>
  <c r="L288"/>
  <c r="J263"/>
  <c r="N273"/>
  <c r="L247"/>
  <c r="J258"/>
  <c r="N233"/>
  <c r="B350"/>
  <c r="D339"/>
  <c r="F328"/>
  <c r="B320"/>
  <c r="D309"/>
  <c r="M316"/>
  <c r="I306"/>
  <c r="K327"/>
  <c r="M343"/>
  <c r="I333"/>
  <c r="K351"/>
  <c r="M371"/>
  <c r="E309"/>
  <c r="N316"/>
  <c r="J306"/>
  <c r="L327"/>
  <c r="N343"/>
  <c r="J333"/>
  <c r="L351"/>
  <c r="N371"/>
  <c r="E376"/>
  <c r="F441"/>
  <c r="B431"/>
  <c r="D420"/>
  <c r="F409"/>
  <c r="B399"/>
  <c r="D388"/>
  <c r="F377"/>
  <c r="G451"/>
  <c r="C441"/>
  <c r="E430"/>
  <c r="G419"/>
  <c r="C409"/>
  <c r="E398"/>
  <c r="G387"/>
  <c r="C377"/>
  <c r="F309"/>
  <c r="I317"/>
  <c r="K306"/>
  <c r="M327"/>
  <c r="I344"/>
  <c r="K333"/>
  <c r="M351"/>
  <c r="I372"/>
  <c r="G309"/>
  <c r="J317"/>
  <c r="L306"/>
  <c r="N327"/>
  <c r="J344"/>
  <c r="L333"/>
  <c r="N351"/>
  <c r="J372"/>
  <c r="C376"/>
  <c r="B442"/>
  <c r="D431"/>
  <c r="F420"/>
  <c r="B410"/>
  <c r="D399"/>
  <c r="F388"/>
  <c r="B378"/>
  <c r="F376"/>
  <c r="E441"/>
  <c r="G430"/>
  <c r="C420"/>
  <c r="E409"/>
  <c r="G398"/>
  <c r="C388"/>
  <c r="E377"/>
  <c r="D330"/>
  <c r="B351"/>
  <c r="F361"/>
  <c r="D372"/>
  <c r="I278"/>
  <c r="M288"/>
  <c r="K263"/>
  <c r="I274"/>
  <c r="M247"/>
  <c r="K258"/>
  <c r="I234"/>
  <c r="C330"/>
  <c r="G340"/>
  <c r="E351"/>
  <c r="C362"/>
  <c r="G372"/>
  <c r="L278"/>
  <c r="J289"/>
  <c r="N263"/>
  <c r="L274"/>
  <c r="J248"/>
  <c r="N258"/>
  <c r="L234"/>
  <c r="D349"/>
  <c r="F338"/>
  <c r="B328"/>
  <c r="D319"/>
  <c r="F308"/>
  <c r="I316"/>
  <c r="K305"/>
  <c r="M326"/>
  <c r="I343"/>
  <c r="K361"/>
  <c r="M350"/>
  <c r="N370"/>
  <c r="G308"/>
  <c r="J316"/>
  <c r="L305"/>
  <c r="N326"/>
  <c r="J343"/>
  <c r="L361"/>
  <c r="N350"/>
  <c r="J371"/>
  <c r="F451"/>
  <c r="B441"/>
  <c r="D430"/>
  <c r="F419"/>
  <c r="B409"/>
  <c r="D398"/>
  <c r="F387"/>
  <c r="B377"/>
  <c r="C451"/>
  <c r="E440"/>
  <c r="G429"/>
  <c r="C419"/>
  <c r="E408"/>
  <c r="G397"/>
  <c r="C387"/>
  <c r="F319"/>
  <c r="B309"/>
  <c r="K316"/>
  <c r="M305"/>
  <c r="I327"/>
  <c r="K343"/>
  <c r="M361"/>
  <c r="I351"/>
  <c r="K371"/>
  <c r="C309"/>
  <c r="L316"/>
  <c r="N305"/>
  <c r="J327"/>
  <c r="L343"/>
  <c r="N361"/>
  <c r="J351"/>
  <c r="L371"/>
  <c r="G376"/>
  <c r="D441"/>
  <c r="F430"/>
  <c r="B420"/>
  <c r="D409"/>
  <c r="F398"/>
  <c r="B388"/>
  <c r="D377"/>
  <c r="E451"/>
  <c r="G440"/>
  <c r="C430"/>
  <c r="E419"/>
  <c r="G408"/>
  <c r="C398"/>
  <c r="E387"/>
  <c r="D328"/>
  <c r="D326"/>
  <c r="F347"/>
  <c r="F359"/>
  <c r="D370"/>
  <c r="I276"/>
  <c r="M286"/>
  <c r="K261"/>
  <c r="I272"/>
  <c r="M245"/>
  <c r="K256"/>
  <c r="I232"/>
  <c r="C328"/>
  <c r="G338"/>
  <c r="E349"/>
  <c r="C360"/>
  <c r="G370"/>
  <c r="L276"/>
  <c r="J287"/>
  <c r="N261"/>
  <c r="L272"/>
  <c r="J246"/>
  <c r="N256"/>
  <c r="L232"/>
  <c r="F340"/>
  <c r="B330"/>
  <c r="D321"/>
  <c r="F310"/>
  <c r="N300"/>
  <c r="K307"/>
  <c r="M328"/>
  <c r="I318"/>
  <c r="K334"/>
  <c r="M352"/>
  <c r="I373"/>
  <c r="G310"/>
  <c r="M300"/>
  <c r="L307"/>
  <c r="N328"/>
  <c r="J318"/>
  <c r="L334"/>
  <c r="N352"/>
  <c r="J373"/>
  <c r="M362"/>
  <c r="B443"/>
  <c r="D432"/>
  <c r="F421"/>
  <c r="B411"/>
  <c r="D400"/>
  <c r="F389"/>
  <c r="B379"/>
  <c r="J362"/>
  <c r="E442"/>
  <c r="G431"/>
  <c r="C421"/>
  <c r="E410"/>
  <c r="G399"/>
  <c r="C389"/>
  <c r="E378"/>
  <c r="B311"/>
  <c r="L300"/>
  <c r="M307"/>
  <c r="I329"/>
  <c r="K318"/>
  <c r="M334"/>
  <c r="I353"/>
  <c r="K373"/>
  <c r="C311"/>
  <c r="K300"/>
  <c r="N307"/>
  <c r="J329"/>
  <c r="L318"/>
  <c r="N334"/>
  <c r="J353"/>
  <c r="L373"/>
  <c r="I363"/>
  <c r="D443"/>
  <c r="F432"/>
  <c r="B422"/>
  <c r="D411"/>
  <c r="F400"/>
  <c r="B390"/>
  <c r="D379"/>
  <c r="L362"/>
  <c r="G442"/>
  <c r="C432"/>
  <c r="E421"/>
  <c r="G410"/>
  <c r="C400"/>
  <c r="E389"/>
  <c r="G378"/>
  <c r="F327"/>
  <c r="B349"/>
  <c r="D360"/>
  <c r="B371"/>
  <c r="M276"/>
  <c r="K287"/>
  <c r="I262"/>
  <c r="M272"/>
  <c r="K246"/>
  <c r="I257"/>
  <c r="M232"/>
  <c r="G328"/>
  <c r="E339"/>
  <c r="C350"/>
  <c r="G360"/>
  <c r="E371"/>
  <c r="J277"/>
  <c r="N287"/>
  <c r="L262"/>
  <c r="J273"/>
  <c r="N246"/>
  <c r="L257"/>
  <c r="J233"/>
  <c r="B340"/>
  <c r="D329"/>
  <c r="F320"/>
  <c r="B310"/>
  <c r="K317"/>
  <c r="M306"/>
  <c r="I328"/>
  <c r="K344"/>
  <c r="M333"/>
  <c r="I352"/>
  <c r="K372"/>
  <c r="C310"/>
  <c r="L317"/>
  <c r="N306"/>
  <c r="J328"/>
  <c r="L344"/>
  <c r="N333"/>
  <c r="J352"/>
  <c r="L372"/>
  <c r="I362"/>
  <c r="D442"/>
  <c r="F431"/>
  <c r="B421"/>
  <c r="D410"/>
  <c r="F399"/>
  <c r="B389"/>
  <c r="D378"/>
  <c r="D376"/>
  <c r="G441"/>
  <c r="C431"/>
  <c r="E420"/>
  <c r="G409"/>
  <c r="C399"/>
  <c r="E388"/>
  <c r="G377"/>
  <c r="D310"/>
  <c r="M317"/>
  <c r="I307"/>
  <c r="K328"/>
  <c r="M344"/>
  <c r="I334"/>
  <c r="K352"/>
  <c r="M372"/>
  <c r="E310"/>
  <c r="N317"/>
  <c r="J307"/>
  <c r="L328"/>
  <c r="N344"/>
  <c r="J334"/>
  <c r="L352"/>
  <c r="N372"/>
  <c r="K362"/>
  <c r="F442"/>
  <c r="B432"/>
  <c r="D421"/>
  <c r="F410"/>
  <c r="B400"/>
  <c r="D389"/>
  <c r="F378"/>
  <c r="B376"/>
  <c r="C442"/>
  <c r="E431"/>
  <c r="G420"/>
  <c r="C410"/>
  <c r="E399"/>
  <c r="G388"/>
  <c r="C378"/>
  <c r="D344"/>
  <c r="D332"/>
  <c r="B352"/>
  <c r="F362"/>
  <c r="D373"/>
  <c r="I279"/>
  <c r="M289"/>
  <c r="K264"/>
  <c r="I275"/>
  <c r="M248"/>
  <c r="K259"/>
  <c r="I235"/>
  <c r="C331"/>
  <c r="G341"/>
  <c r="E352"/>
  <c r="C363"/>
  <c r="G373"/>
  <c r="L279"/>
  <c r="J290"/>
  <c r="N264"/>
  <c r="L275"/>
  <c r="J249"/>
  <c r="N259"/>
  <c r="L235"/>
  <c r="F325"/>
  <c r="B358"/>
  <c r="F368"/>
  <c r="K298"/>
  <c r="I285"/>
  <c r="M295"/>
  <c r="K270"/>
  <c r="I244"/>
  <c r="M254"/>
  <c r="K230"/>
  <c r="E326"/>
  <c r="C337"/>
  <c r="G347"/>
  <c r="E358"/>
  <c r="C369"/>
  <c r="N298"/>
  <c r="L285"/>
  <c r="J260"/>
  <c r="N270"/>
  <c r="L244"/>
  <c r="J255"/>
  <c r="J236"/>
  <c r="D324"/>
  <c r="F345"/>
  <c r="F358"/>
  <c r="D369"/>
  <c r="I299"/>
  <c r="M285"/>
  <c r="K260"/>
  <c r="I271"/>
  <c r="M244"/>
  <c r="K255"/>
  <c r="I231"/>
  <c r="C327"/>
  <c r="G337"/>
  <c r="E348"/>
  <c r="C359"/>
  <c r="G369"/>
  <c r="L299"/>
  <c r="J286"/>
  <c r="N260"/>
  <c r="L271"/>
  <c r="J245"/>
  <c r="N255"/>
  <c r="L231"/>
  <c r="D351"/>
  <c r="F364"/>
  <c r="D375"/>
  <c r="I281"/>
  <c r="M291"/>
  <c r="K266"/>
  <c r="I240"/>
  <c r="M250"/>
  <c r="K226"/>
  <c r="I237"/>
  <c r="E321"/>
  <c r="C333"/>
  <c r="G343"/>
  <c r="E354"/>
  <c r="C365"/>
  <c r="G375"/>
  <c r="L281"/>
  <c r="J292"/>
  <c r="N266"/>
  <c r="L240"/>
  <c r="J251"/>
  <c r="N226"/>
  <c r="L237"/>
  <c r="N238"/>
  <c r="F323"/>
  <c r="B345"/>
  <c r="D358"/>
  <c r="B369"/>
  <c r="M298"/>
  <c r="K285"/>
  <c r="I260"/>
  <c r="M270"/>
  <c r="K244"/>
  <c r="I255"/>
  <c r="M230"/>
  <c r="G326"/>
  <c r="E337"/>
  <c r="C348"/>
  <c r="G358"/>
  <c r="E369"/>
  <c r="J299"/>
  <c r="N285"/>
  <c r="L260"/>
  <c r="J271"/>
  <c r="N244"/>
  <c r="L255"/>
  <c r="J231"/>
  <c r="B342"/>
  <c r="D331"/>
  <c r="F322"/>
  <c r="B312"/>
  <c r="D301"/>
  <c r="M308"/>
  <c r="I330"/>
  <c r="K319"/>
  <c r="M335"/>
  <c r="I354"/>
  <c r="K374"/>
  <c r="C312"/>
  <c r="E301"/>
  <c r="N308"/>
  <c r="J330"/>
  <c r="L319"/>
  <c r="N335"/>
  <c r="J354"/>
  <c r="L374"/>
  <c r="I364"/>
  <c r="D444"/>
  <c r="F433"/>
  <c r="B423"/>
  <c r="D412"/>
  <c r="F401"/>
  <c r="B391"/>
  <c r="D380"/>
  <c r="L363"/>
  <c r="G443"/>
  <c r="C433"/>
  <c r="E422"/>
  <c r="G411"/>
  <c r="C401"/>
  <c r="E390"/>
  <c r="G379"/>
  <c r="D312"/>
  <c r="F301"/>
  <c r="I309"/>
  <c r="K330"/>
  <c r="M319"/>
  <c r="I336"/>
  <c r="K354"/>
  <c r="M374"/>
  <c r="E312"/>
  <c r="G301"/>
  <c r="J309"/>
  <c r="L330"/>
  <c r="N319"/>
  <c r="J336"/>
  <c r="L354"/>
  <c r="N374"/>
  <c r="K364"/>
  <c r="F444"/>
  <c r="B434"/>
  <c r="D423"/>
  <c r="F412"/>
  <c r="B402"/>
  <c r="D391"/>
  <c r="F380"/>
  <c r="N363"/>
  <c r="C444"/>
  <c r="E433"/>
  <c r="G422"/>
  <c r="C412"/>
  <c r="E401"/>
  <c r="G390"/>
  <c r="C380"/>
  <c r="B325"/>
  <c r="D346"/>
  <c r="B359"/>
  <c r="F369"/>
  <c r="K299"/>
  <c r="I286"/>
  <c r="M260"/>
  <c r="K271"/>
  <c r="I245"/>
  <c r="M255"/>
  <c r="K231"/>
  <c r="E327"/>
  <c r="C338"/>
  <c r="G348"/>
  <c r="E359"/>
  <c r="C370"/>
  <c r="N299"/>
  <c r="L286"/>
  <c r="J261"/>
  <c r="N271"/>
  <c r="L245"/>
  <c r="J256"/>
  <c r="N231"/>
  <c r="D341"/>
  <c r="F330"/>
  <c r="B322"/>
  <c r="D311"/>
  <c r="J300"/>
  <c r="I308"/>
  <c r="K329"/>
  <c r="M318"/>
  <c r="I335"/>
  <c r="K353"/>
  <c r="M373"/>
  <c r="E311"/>
  <c r="I300"/>
  <c r="J308"/>
  <c r="L329"/>
  <c r="N318"/>
  <c r="J335"/>
  <c r="L353"/>
  <c r="N373"/>
  <c r="K363"/>
  <c r="F443"/>
  <c r="B433"/>
  <c r="D422"/>
  <c r="F411"/>
  <c r="B401"/>
  <c r="D390"/>
  <c r="F379"/>
  <c r="N362"/>
  <c r="C443"/>
  <c r="E432"/>
  <c r="G421"/>
  <c r="C411"/>
  <c r="E400"/>
  <c r="G389"/>
  <c r="C379"/>
  <c r="F311"/>
  <c r="B301"/>
  <c r="K308"/>
  <c r="M329"/>
  <c r="I319"/>
  <c r="K335"/>
  <c r="M353"/>
  <c r="I374"/>
  <c r="G311"/>
  <c r="C301"/>
  <c r="L308"/>
  <c r="N329"/>
  <c r="J319"/>
  <c r="L335"/>
  <c r="N353"/>
  <c r="J374"/>
  <c r="M363"/>
  <c r="B444"/>
  <c r="D433"/>
  <c r="F422"/>
  <c r="B412"/>
  <c r="D401"/>
  <c r="F390"/>
  <c r="B380"/>
  <c r="J363"/>
  <c r="E443"/>
  <c r="G432"/>
  <c r="C422"/>
  <c r="E411"/>
  <c r="G400"/>
  <c r="C390"/>
  <c r="E379"/>
  <c r="B339"/>
  <c r="B323"/>
  <c r="D342"/>
  <c r="B357"/>
  <c r="F367"/>
  <c r="K297"/>
  <c r="I284"/>
  <c r="M294"/>
  <c r="K269"/>
  <c r="I243"/>
  <c r="M253"/>
  <c r="K229"/>
  <c r="E325"/>
  <c r="C336"/>
  <c r="G346"/>
  <c r="E357"/>
  <c r="C368"/>
  <c r="N297"/>
  <c r="L284"/>
  <c r="J295"/>
  <c r="N269"/>
  <c r="L243"/>
  <c r="J254"/>
  <c r="N229"/>
  <c r="D343"/>
  <c r="F332"/>
  <c r="E320"/>
  <c r="D313"/>
  <c r="F302"/>
  <c r="I310"/>
  <c r="K331"/>
  <c r="M320"/>
  <c r="I337"/>
  <c r="K355"/>
  <c r="M375"/>
  <c r="E313"/>
  <c r="G302"/>
  <c r="J310"/>
  <c r="L331"/>
  <c r="N320"/>
  <c r="J337"/>
  <c r="L355"/>
  <c r="N375"/>
  <c r="K365"/>
  <c r="F445"/>
  <c r="B435"/>
  <c r="D424"/>
  <c r="F413"/>
  <c r="B403"/>
  <c r="D392"/>
  <c r="F381"/>
  <c r="N364"/>
  <c r="C445"/>
  <c r="E434"/>
  <c r="G423"/>
  <c r="C413"/>
  <c r="E402"/>
  <c r="G391"/>
  <c r="C381"/>
  <c r="F313"/>
  <c r="B303"/>
  <c r="K310"/>
  <c r="M331"/>
  <c r="I321"/>
  <c r="K337"/>
  <c r="M355"/>
  <c r="I345"/>
  <c r="G313"/>
  <c r="C303"/>
  <c r="L310"/>
  <c r="N331"/>
  <c r="J321"/>
  <c r="L337"/>
  <c r="N355"/>
  <c r="J345"/>
  <c r="M365"/>
  <c r="B446"/>
  <c r="D435"/>
  <c r="F424"/>
  <c r="B414"/>
  <c r="D403"/>
  <c r="F392"/>
  <c r="B382"/>
  <c r="J365"/>
  <c r="E445"/>
  <c r="G434"/>
  <c r="C424"/>
  <c r="E413"/>
  <c r="G402"/>
  <c r="C392"/>
  <c r="E381"/>
  <c r="C321"/>
  <c r="F343"/>
  <c r="F357"/>
  <c r="D368"/>
  <c r="I298"/>
  <c r="M284"/>
  <c r="K295"/>
  <c r="I270"/>
  <c r="M243"/>
  <c r="K254"/>
  <c r="I230"/>
  <c r="C326"/>
  <c r="G336"/>
  <c r="E347"/>
  <c r="C358"/>
  <c r="G368"/>
  <c r="L298"/>
  <c r="J285"/>
  <c r="N295"/>
  <c r="L270"/>
  <c r="J244"/>
  <c r="N254"/>
  <c r="L230"/>
  <c r="F342"/>
  <c r="B332"/>
  <c r="D323"/>
  <c r="F312"/>
  <c r="B302"/>
  <c r="K309"/>
  <c r="M330"/>
  <c r="I320"/>
  <c r="K336"/>
  <c r="M354"/>
  <c r="I375"/>
  <c r="G312"/>
  <c r="C302"/>
  <c r="L309"/>
  <c r="N330"/>
  <c r="J320"/>
  <c r="L336"/>
  <c r="N354"/>
  <c r="J375"/>
  <c r="M364"/>
  <c r="B445"/>
  <c r="D434"/>
  <c r="F423"/>
  <c r="B413"/>
  <c r="D402"/>
  <c r="F391"/>
  <c r="B381"/>
  <c r="J364"/>
  <c r="E444"/>
  <c r="G433"/>
  <c r="C423"/>
  <c r="E412"/>
  <c r="G401"/>
  <c r="C391"/>
  <c r="E380"/>
  <c r="B313"/>
  <c r="D302"/>
  <c r="M309"/>
  <c r="I331"/>
  <c r="K320"/>
  <c r="M336"/>
  <c r="I355"/>
  <c r="K375"/>
  <c r="C313"/>
  <c r="E302"/>
  <c r="N309"/>
  <c r="J331"/>
  <c r="L320"/>
  <c r="N336"/>
  <c r="J355"/>
  <c r="L375"/>
  <c r="I365"/>
  <c r="D445"/>
  <c r="F434"/>
  <c r="B424"/>
  <c r="D413"/>
  <c r="F402"/>
  <c r="B392"/>
  <c r="D381"/>
  <c r="L364"/>
  <c r="G444"/>
  <c r="C434"/>
  <c r="E423"/>
  <c r="G412"/>
  <c r="C402"/>
  <c r="E391"/>
  <c r="G380"/>
  <c r="D352"/>
  <c r="F373"/>
  <c r="I290"/>
  <c r="K275"/>
  <c r="M259"/>
  <c r="K235"/>
  <c r="C342"/>
  <c r="E363"/>
  <c r="N279"/>
  <c r="J265"/>
  <c r="L249"/>
  <c r="N235"/>
  <c r="B348"/>
  <c r="F326"/>
  <c r="D307"/>
  <c r="I304"/>
  <c r="M341"/>
  <c r="K349"/>
  <c r="E307"/>
  <c r="J304"/>
  <c r="N341"/>
  <c r="L349"/>
  <c r="D450"/>
  <c r="B429"/>
  <c r="F407"/>
  <c r="D386"/>
  <c r="G449"/>
  <c r="E428"/>
  <c r="C407"/>
  <c r="G385"/>
  <c r="F307"/>
  <c r="K304"/>
  <c r="I342"/>
  <c r="M349"/>
  <c r="G307"/>
  <c r="J315"/>
  <c r="N325"/>
  <c r="J342"/>
  <c r="N349"/>
  <c r="F450"/>
  <c r="D429"/>
  <c r="B408"/>
  <c r="F386"/>
  <c r="C450"/>
  <c r="G428"/>
  <c r="E407"/>
  <c r="C386"/>
  <c r="E322"/>
  <c r="B327"/>
  <c r="D348"/>
  <c r="B360"/>
  <c r="F370"/>
  <c r="K276"/>
  <c r="I287"/>
  <c r="M261"/>
  <c r="K272"/>
  <c r="I246"/>
  <c r="M256"/>
  <c r="K232"/>
  <c r="E328"/>
  <c r="C339"/>
  <c r="G349"/>
  <c r="E360"/>
  <c r="C371"/>
  <c r="N276"/>
  <c r="L287"/>
  <c r="J262"/>
  <c r="N272"/>
  <c r="L246"/>
  <c r="J257"/>
  <c r="N232"/>
  <c r="B354"/>
  <c r="B366"/>
  <c r="C300"/>
  <c r="K282"/>
  <c r="I293"/>
  <c r="M267"/>
  <c r="K241"/>
  <c r="I252"/>
  <c r="M227"/>
  <c r="K238"/>
  <c r="G323"/>
  <c r="E334"/>
  <c r="C345"/>
  <c r="G355"/>
  <c r="E366"/>
  <c r="J296"/>
  <c r="N282"/>
  <c r="L293"/>
  <c r="J268"/>
  <c r="N241"/>
  <c r="L252"/>
  <c r="J228"/>
  <c r="B321"/>
  <c r="D340"/>
  <c r="B356"/>
  <c r="F366"/>
  <c r="K296"/>
  <c r="I283"/>
  <c r="M293"/>
  <c r="K268"/>
  <c r="I242"/>
  <c r="M252"/>
  <c r="K228"/>
  <c r="N224"/>
  <c r="E324"/>
  <c r="C335"/>
  <c r="G345"/>
  <c r="E356"/>
  <c r="C367"/>
  <c r="N296"/>
  <c r="L283"/>
  <c r="J294"/>
  <c r="N268"/>
  <c r="L242"/>
  <c r="J253"/>
  <c r="N228"/>
  <c r="K224"/>
  <c r="F341"/>
  <c r="B362"/>
  <c r="F372"/>
  <c r="K278"/>
  <c r="I289"/>
  <c r="M263"/>
  <c r="K274"/>
  <c r="I248"/>
  <c r="M258"/>
  <c r="K234"/>
  <c r="E330"/>
  <c r="C341"/>
  <c r="G351"/>
  <c r="E362"/>
  <c r="C373"/>
  <c r="N278"/>
  <c r="L289"/>
  <c r="J264"/>
  <c r="N274"/>
  <c r="L248"/>
  <c r="J259"/>
  <c r="N234"/>
  <c r="L233"/>
  <c r="D320"/>
  <c r="F339"/>
  <c r="F355"/>
  <c r="D366"/>
  <c r="I296"/>
  <c r="M282"/>
  <c r="K293"/>
  <c r="I268"/>
  <c r="M241"/>
  <c r="K252"/>
  <c r="I228"/>
  <c r="M238"/>
  <c r="C324"/>
  <c r="G334"/>
  <c r="E345"/>
  <c r="C356"/>
  <c r="G366"/>
  <c r="L296"/>
  <c r="J283"/>
  <c r="N293"/>
  <c r="L268"/>
  <c r="J242"/>
  <c r="N252"/>
  <c r="L228"/>
  <c r="M224"/>
  <c r="F344"/>
  <c r="B334"/>
  <c r="C323"/>
  <c r="F314"/>
  <c r="B304"/>
  <c r="K311"/>
  <c r="M332"/>
  <c r="I322"/>
  <c r="K338"/>
  <c r="M356"/>
  <c r="I346"/>
  <c r="G314"/>
  <c r="C304"/>
  <c r="L311"/>
  <c r="N332"/>
  <c r="J322"/>
  <c r="L338"/>
  <c r="N356"/>
  <c r="J346"/>
  <c r="M366"/>
  <c r="B447"/>
  <c r="D436"/>
  <c r="F425"/>
  <c r="B415"/>
  <c r="D404"/>
  <c r="F393"/>
  <c r="B383"/>
  <c r="J366"/>
  <c r="E446"/>
  <c r="G435"/>
  <c r="C425"/>
  <c r="E414"/>
  <c r="G403"/>
  <c r="C393"/>
  <c r="E382"/>
  <c r="B315"/>
  <c r="D304"/>
  <c r="M311"/>
  <c r="I301"/>
  <c r="K322"/>
  <c r="M338"/>
  <c r="I357"/>
  <c r="K346"/>
  <c r="C315"/>
  <c r="E304"/>
  <c r="N311"/>
  <c r="J301"/>
  <c r="L322"/>
  <c r="N338"/>
  <c r="J357"/>
  <c r="L346"/>
  <c r="I367"/>
  <c r="D447"/>
  <c r="F436"/>
  <c r="B426"/>
  <c r="D415"/>
  <c r="F404"/>
  <c r="B394"/>
  <c r="D383"/>
  <c r="L366"/>
  <c r="G446"/>
  <c r="C436"/>
  <c r="E425"/>
  <c r="G414"/>
  <c r="C404"/>
  <c r="E393"/>
  <c r="G382"/>
  <c r="F321"/>
  <c r="B341"/>
  <c r="D356"/>
  <c r="B367"/>
  <c r="M296"/>
  <c r="K283"/>
  <c r="I294"/>
  <c r="M268"/>
  <c r="K242"/>
  <c r="I253"/>
  <c r="M228"/>
  <c r="L224"/>
  <c r="G324"/>
  <c r="E335"/>
  <c r="C346"/>
  <c r="G356"/>
  <c r="E367"/>
  <c r="J297"/>
  <c r="N283"/>
  <c r="L294"/>
  <c r="J269"/>
  <c r="N242"/>
  <c r="L253"/>
  <c r="J229"/>
  <c r="I224"/>
  <c r="B344"/>
  <c r="D333"/>
  <c r="G321"/>
  <c r="B314"/>
  <c r="D303"/>
  <c r="M310"/>
  <c r="I332"/>
  <c r="K321"/>
  <c r="M337"/>
  <c r="I356"/>
  <c r="K345"/>
  <c r="C314"/>
  <c r="E303"/>
  <c r="N310"/>
  <c r="J332"/>
  <c r="L321"/>
  <c r="N337"/>
  <c r="J356"/>
  <c r="L345"/>
  <c r="I366"/>
  <c r="D446"/>
  <c r="F435"/>
  <c r="B425"/>
  <c r="D414"/>
  <c r="F403"/>
  <c r="B393"/>
  <c r="D382"/>
  <c r="L365"/>
  <c r="G445"/>
  <c r="C435"/>
  <c r="E424"/>
  <c r="G413"/>
  <c r="C403"/>
  <c r="E392"/>
  <c r="G381"/>
  <c r="D314"/>
  <c r="F303"/>
  <c r="I311"/>
  <c r="K332"/>
  <c r="M321"/>
  <c r="I338"/>
  <c r="K356"/>
  <c r="M345"/>
  <c r="E314"/>
  <c r="G303"/>
  <c r="J311"/>
  <c r="L332"/>
  <c r="N321"/>
  <c r="J338"/>
  <c r="L356"/>
  <c r="N345"/>
  <c r="K366"/>
  <c r="F446"/>
  <c r="B436"/>
  <c r="D425"/>
  <c r="F414"/>
  <c r="B404"/>
  <c r="D393"/>
  <c r="F382"/>
  <c r="N365"/>
  <c r="C446"/>
  <c r="E435"/>
  <c r="G424"/>
  <c r="C414"/>
  <c r="E403"/>
  <c r="G392"/>
  <c r="C382"/>
  <c r="F349"/>
  <c r="B337"/>
  <c r="D354"/>
  <c r="B365"/>
  <c r="F375"/>
  <c r="K281"/>
  <c r="I292"/>
  <c r="M266"/>
  <c r="K240"/>
  <c r="I251"/>
  <c r="M226"/>
  <c r="K237"/>
  <c r="C322"/>
  <c r="E333"/>
  <c r="C344"/>
  <c r="G354"/>
  <c r="E365"/>
  <c r="F300"/>
  <c r="N281"/>
  <c r="L292"/>
  <c r="J267"/>
  <c r="N240"/>
  <c r="L251"/>
  <c r="J227"/>
  <c r="N237"/>
  <c r="B346"/>
  <c r="D335"/>
  <c r="F324"/>
  <c r="B316"/>
  <c r="D305"/>
  <c r="M312"/>
  <c r="I302"/>
  <c r="K323"/>
  <c r="M339"/>
  <c r="I358"/>
  <c r="K347"/>
  <c r="C316"/>
  <c r="E305"/>
  <c r="N312"/>
  <c r="J302"/>
  <c r="L323"/>
  <c r="N339"/>
  <c r="J358"/>
  <c r="L347"/>
  <c r="I368"/>
  <c r="D448"/>
  <c r="F437"/>
  <c r="B427"/>
  <c r="D416"/>
  <c r="F405"/>
  <c r="B395"/>
  <c r="D384"/>
  <c r="L367"/>
  <c r="G447"/>
  <c r="C437"/>
  <c r="E426"/>
  <c r="G415"/>
  <c r="C405"/>
  <c r="E394"/>
  <c r="G383"/>
  <c r="D316"/>
  <c r="F305"/>
  <c r="I313"/>
  <c r="K302"/>
  <c r="M323"/>
  <c r="I340"/>
  <c r="K358"/>
  <c r="M347"/>
  <c r="E316"/>
  <c r="G305"/>
  <c r="J313"/>
  <c r="L302"/>
  <c r="N323"/>
  <c r="J340"/>
  <c r="L358"/>
  <c r="N347"/>
  <c r="K368"/>
  <c r="F448"/>
  <c r="B438"/>
  <c r="D427"/>
  <c r="F416"/>
  <c r="B406"/>
  <c r="D395"/>
  <c r="F384"/>
  <c r="N367"/>
  <c r="C448"/>
  <c r="E437"/>
  <c r="G426"/>
  <c r="C416"/>
  <c r="E405"/>
  <c r="G394"/>
  <c r="C384"/>
  <c r="D338"/>
  <c r="B355"/>
  <c r="F365"/>
  <c r="E300"/>
  <c r="I282"/>
  <c r="M292"/>
  <c r="K267"/>
  <c r="I241"/>
  <c r="M251"/>
  <c r="K227"/>
  <c r="I238"/>
  <c r="E323"/>
  <c r="C334"/>
  <c r="G344"/>
  <c r="E355"/>
  <c r="C366"/>
  <c r="B300"/>
  <c r="L282"/>
  <c r="J293"/>
  <c r="N267"/>
  <c r="L241"/>
  <c r="J252"/>
  <c r="N227"/>
  <c r="L238"/>
  <c r="D345"/>
  <c r="F334"/>
  <c r="B324"/>
  <c r="D315"/>
  <c r="F304"/>
  <c r="I312"/>
  <c r="K301"/>
  <c r="M322"/>
  <c r="I339"/>
  <c r="K357"/>
  <c r="M346"/>
  <c r="E315"/>
  <c r="G304"/>
  <c r="J312"/>
  <c r="L301"/>
  <c r="N322"/>
  <c r="J339"/>
  <c r="L357"/>
  <c r="N346"/>
  <c r="K367"/>
  <c r="F447"/>
  <c r="B437"/>
  <c r="D426"/>
  <c r="F415"/>
  <c r="B405"/>
  <c r="D394"/>
  <c r="F383"/>
  <c r="N366"/>
  <c r="C447"/>
  <c r="E436"/>
  <c r="G425"/>
  <c r="C415"/>
  <c r="E404"/>
  <c r="G393"/>
  <c r="C383"/>
  <c r="F315"/>
  <c r="B305"/>
  <c r="K312"/>
  <c r="M301"/>
  <c r="I323"/>
  <c r="K339"/>
  <c r="M357"/>
  <c r="I347"/>
  <c r="G315"/>
  <c r="C305"/>
  <c r="L312"/>
  <c r="N301"/>
  <c r="J323"/>
  <c r="L339"/>
  <c r="N357"/>
  <c r="J347"/>
  <c r="M367"/>
  <c r="B448"/>
  <c r="D437"/>
  <c r="F426"/>
  <c r="B416"/>
  <c r="D405"/>
  <c r="F394"/>
  <c r="B384"/>
  <c r="J367"/>
  <c r="E447"/>
  <c r="G436"/>
  <c r="C426"/>
  <c r="E415"/>
  <c r="G404"/>
  <c r="C394"/>
  <c r="E383"/>
  <c r="G319"/>
  <c r="B343"/>
  <c r="D357"/>
  <c r="B368"/>
  <c r="M297"/>
  <c r="K284"/>
  <c r="I295"/>
  <c r="M269"/>
  <c r="K243"/>
  <c r="I254"/>
  <c r="M229"/>
  <c r="G325"/>
  <c r="E336"/>
  <c r="C347"/>
  <c r="G357"/>
  <c r="E368"/>
  <c r="J298"/>
  <c r="N284"/>
  <c r="L295"/>
  <c r="J270"/>
  <c r="N243"/>
  <c r="L254"/>
  <c r="J230"/>
  <c r="B347"/>
  <c r="D363"/>
  <c r="B374"/>
  <c r="M279"/>
  <c r="K290"/>
  <c r="I265"/>
  <c r="M275"/>
  <c r="K249"/>
  <c r="I225"/>
  <c r="M235"/>
  <c r="G331"/>
  <c r="E342"/>
  <c r="C353"/>
  <c r="G363"/>
  <c r="E374"/>
  <c r="J280"/>
  <c r="N290"/>
  <c r="L265"/>
  <c r="J239"/>
  <c r="N249"/>
  <c r="L225"/>
  <c r="F352"/>
  <c r="B335"/>
  <c r="D353"/>
  <c r="B364"/>
  <c r="F374"/>
  <c r="K280"/>
  <c r="I291"/>
  <c r="M265"/>
  <c r="K239"/>
  <c r="I250"/>
  <c r="M225"/>
  <c r="K236"/>
  <c r="C320"/>
  <c r="E332"/>
  <c r="C343"/>
  <c r="G353"/>
  <c r="E364"/>
  <c r="C375"/>
  <c r="N280"/>
  <c r="L291"/>
  <c r="J266"/>
  <c r="N239"/>
  <c r="L250"/>
  <c r="J226"/>
  <c r="N236"/>
  <c r="B331"/>
  <c r="D359"/>
  <c r="B370"/>
  <c r="M299"/>
  <c r="K286"/>
  <c r="I261"/>
  <c r="M271"/>
  <c r="K245"/>
  <c r="I256"/>
  <c r="M231"/>
  <c r="G327"/>
  <c r="E338"/>
  <c r="C349"/>
  <c r="G359"/>
  <c r="E370"/>
  <c r="J276"/>
  <c r="N286"/>
  <c r="L261"/>
  <c r="J272"/>
  <c r="N245"/>
  <c r="L256"/>
  <c r="J232"/>
  <c r="D334"/>
  <c r="B353"/>
  <c r="F363"/>
  <c r="D374"/>
  <c r="I280"/>
  <c r="M290"/>
  <c r="K265"/>
  <c r="I239"/>
  <c r="M249"/>
  <c r="K225"/>
  <c r="I236"/>
  <c r="E319"/>
  <c r="C332"/>
  <c r="G342"/>
  <c r="E353"/>
  <c r="C364"/>
  <c r="G374"/>
  <c r="L280"/>
  <c r="J291"/>
  <c r="N265"/>
  <c r="L239"/>
  <c r="J250"/>
  <c r="N225"/>
  <c r="L236"/>
  <c r="D347"/>
  <c r="F336"/>
  <c r="B326"/>
  <c r="D317"/>
  <c r="F306"/>
  <c r="I314"/>
  <c r="K303"/>
  <c r="M324"/>
  <c r="I341"/>
  <c r="K359"/>
  <c r="M348"/>
  <c r="E317"/>
  <c r="G306"/>
  <c r="J314"/>
  <c r="L303"/>
  <c r="N324"/>
  <c r="J341"/>
  <c r="L359"/>
  <c r="N348"/>
  <c r="K369"/>
  <c r="F449"/>
  <c r="B439"/>
  <c r="D428"/>
  <c r="F417"/>
  <c r="B407"/>
  <c r="D396"/>
  <c r="F385"/>
  <c r="N368"/>
  <c r="C449"/>
  <c r="E438"/>
  <c r="G427"/>
  <c r="C417"/>
  <c r="E406"/>
  <c r="G395"/>
  <c r="C385"/>
  <c r="F317"/>
  <c r="B307"/>
  <c r="K314"/>
  <c r="M303"/>
  <c r="I325"/>
  <c r="K341"/>
  <c r="M359"/>
  <c r="I349"/>
  <c r="G317"/>
  <c r="C307"/>
  <c r="L314"/>
  <c r="N303"/>
  <c r="J325"/>
  <c r="L341"/>
  <c r="N359"/>
  <c r="J349"/>
  <c r="M369"/>
  <c r="B450"/>
  <c r="D439"/>
  <c r="F428"/>
  <c r="B418"/>
  <c r="D407"/>
  <c r="F396"/>
  <c r="B386"/>
  <c r="J369"/>
  <c r="E449"/>
  <c r="G438"/>
  <c r="C428"/>
  <c r="E417"/>
  <c r="G406"/>
  <c r="C396"/>
  <c r="E385"/>
  <c r="F335"/>
  <c r="F353"/>
  <c r="D364"/>
  <c r="B375"/>
  <c r="M280"/>
  <c r="K291"/>
  <c r="I266"/>
  <c r="M239"/>
  <c r="K250"/>
  <c r="I226"/>
  <c r="M236"/>
  <c r="G320"/>
  <c r="G332"/>
  <c r="E343"/>
  <c r="C354"/>
  <c r="G364"/>
  <c r="E375"/>
  <c r="J281"/>
  <c r="N291"/>
  <c r="L266"/>
  <c r="J240"/>
  <c r="N250"/>
  <c r="L226"/>
  <c r="J237"/>
  <c r="F346"/>
  <c r="B336"/>
  <c r="D325"/>
  <c r="F316"/>
  <c r="B306"/>
  <c r="K313"/>
  <c r="M302"/>
  <c r="I324"/>
  <c r="K340"/>
  <c r="M358"/>
  <c r="I348"/>
  <c r="G316"/>
  <c r="C306"/>
  <c r="L313"/>
  <c r="N302"/>
  <c r="J324"/>
  <c r="L340"/>
  <c r="N358"/>
  <c r="J348"/>
  <c r="M368"/>
  <c r="B449"/>
  <c r="D438"/>
  <c r="F427"/>
  <c r="B417"/>
  <c r="D406"/>
  <c r="F395"/>
  <c r="B385"/>
  <c r="J368"/>
  <c r="E448"/>
  <c r="G437"/>
  <c r="C427"/>
  <c r="E416"/>
  <c r="G405"/>
  <c r="C395"/>
  <c r="E384"/>
  <c r="B317"/>
  <c r="D306"/>
  <c r="M313"/>
  <c r="I303"/>
  <c r="K324"/>
  <c r="M340"/>
  <c r="I359"/>
  <c r="K348"/>
  <c r="C317"/>
  <c r="E306"/>
  <c r="N313"/>
  <c r="J303"/>
  <c r="L324"/>
  <c r="N340"/>
  <c r="J359"/>
  <c r="L348"/>
  <c r="I369"/>
  <c r="D449"/>
  <c r="F438"/>
  <c r="B428"/>
  <c r="D417"/>
  <c r="F406"/>
  <c r="B396"/>
  <c r="D385"/>
  <c r="L368"/>
  <c r="G448"/>
  <c r="C438"/>
  <c r="E427"/>
  <c r="G416"/>
  <c r="C406"/>
  <c r="E395"/>
  <c r="G384"/>
  <c r="F331"/>
  <c r="F351"/>
  <c r="D362"/>
  <c r="B373"/>
  <c r="M278"/>
  <c r="K289"/>
  <c r="I264"/>
  <c r="M274"/>
  <c r="K248"/>
  <c r="I259"/>
  <c r="M234"/>
  <c r="G330"/>
  <c r="E341"/>
  <c r="C352"/>
  <c r="G362"/>
  <c r="E373"/>
  <c r="J279"/>
  <c r="N289"/>
  <c r="L264"/>
  <c r="J275"/>
  <c r="N248"/>
  <c r="L259"/>
  <c r="J235"/>
  <c r="F348"/>
  <c r="B338"/>
  <c r="D327"/>
  <c r="F318"/>
  <c r="B308"/>
  <c r="K315"/>
  <c r="M304"/>
  <c r="I326"/>
  <c r="K342"/>
  <c r="M360"/>
  <c r="I350"/>
  <c r="G318"/>
  <c r="C308"/>
  <c r="L315"/>
  <c r="N304"/>
  <c r="J326"/>
  <c r="L342"/>
  <c r="N360"/>
  <c r="J350"/>
  <c r="M370"/>
  <c r="B451"/>
  <c r="D440"/>
  <c r="F429"/>
  <c r="B419"/>
  <c r="D408"/>
  <c r="F397"/>
  <c r="B387"/>
  <c r="J370"/>
  <c r="E450"/>
  <c r="G439"/>
  <c r="C429"/>
  <c r="E418"/>
  <c r="G407"/>
  <c r="C397"/>
  <c r="E386"/>
  <c r="B319"/>
  <c r="D308"/>
  <c r="M315"/>
  <c r="I305"/>
  <c r="K326"/>
  <c r="M342"/>
  <c r="I361"/>
  <c r="K350"/>
  <c r="C319"/>
  <c r="E308"/>
  <c r="N315"/>
  <c r="J305"/>
  <c r="L326"/>
  <c r="N342"/>
  <c r="J361"/>
  <c r="L350"/>
  <c r="I371"/>
  <c r="D451"/>
  <c r="F440"/>
  <c r="B430"/>
  <c r="D419"/>
  <c r="F408"/>
  <c r="B398"/>
  <c r="D387"/>
  <c r="L370"/>
  <c r="G450"/>
  <c r="C440"/>
  <c r="E429"/>
  <c r="G418"/>
  <c r="C408"/>
  <c r="E397"/>
  <c r="G386"/>
  <c r="B333"/>
  <c r="B363"/>
  <c r="K279"/>
  <c r="M264"/>
  <c r="I249"/>
  <c r="E331"/>
  <c r="G352"/>
  <c r="C374"/>
  <c r="L290"/>
  <c r="N275"/>
  <c r="J225"/>
  <c r="D337"/>
  <c r="B318"/>
  <c r="M314"/>
  <c r="K325"/>
  <c r="I360"/>
  <c r="C318"/>
  <c r="N314"/>
  <c r="L325"/>
  <c r="J360"/>
  <c r="I370"/>
  <c r="F439"/>
  <c r="D418"/>
  <c r="B397"/>
  <c r="L369"/>
  <c r="C439"/>
  <c r="G417"/>
  <c r="E396"/>
  <c r="D318"/>
  <c r="I315"/>
  <c r="M325"/>
  <c r="K360"/>
  <c r="E318"/>
  <c r="L304"/>
  <c r="L360"/>
  <c r="K370"/>
  <c r="B440"/>
  <c r="F418"/>
  <c r="D397"/>
  <c r="N369"/>
  <c r="E439"/>
  <c r="C418"/>
  <c r="G396"/>
  <c r="J4" l="1"/>
  <c r="J3"/>
  <c r="J2"/>
</calcChain>
</file>

<file path=xl/connections.xml><?xml version="1.0" encoding="utf-8"?>
<connections xmlns="http://schemas.openxmlformats.org/spreadsheetml/2006/main">
  <connection id="1" name="7010100172_20081205" type="6" refreshedVersion="3" background="1" saveData="1">
    <textPr codePage="852" firstRow="2" sourceFile="C:\Temp\7010100172_20081205.txt" delimited="0" decimal="," thousands=" ">
      <textFields count="6">
        <textField/>
        <textField position="9"/>
        <textField position="16"/>
        <textField position="22"/>
        <textField position="34"/>
        <textField position="47"/>
      </textFields>
    </textPr>
  </connection>
</connections>
</file>

<file path=xl/sharedStrings.xml><?xml version="1.0" encoding="utf-8"?>
<sst xmlns="http://schemas.openxmlformats.org/spreadsheetml/2006/main" count="5993" uniqueCount="3281">
  <si>
    <t>501/1494</t>
  </si>
  <si>
    <t>ch3:16.8228</t>
  </si>
  <si>
    <t>502/1494</t>
  </si>
  <si>
    <t>ch1:59.3042</t>
  </si>
  <si>
    <t>503/1494</t>
  </si>
  <si>
    <t>ch1:59.2058</t>
  </si>
  <si>
    <t>504/1494</t>
  </si>
  <si>
    <t>ch1:59.3068</t>
  </si>
  <si>
    <t>ch3:16.749</t>
  </si>
  <si>
    <t>505/1494</t>
  </si>
  <si>
    <t>ch1:59.3471</t>
  </si>
  <si>
    <t>ch3:16.6753</t>
  </si>
  <si>
    <t>506/1494</t>
  </si>
  <si>
    <t>ch1:59.3269</t>
  </si>
  <si>
    <t>ch2:16.2422</t>
  </si>
  <si>
    <t>507/1494</t>
  </si>
  <si>
    <t>508/1494</t>
  </si>
  <si>
    <t>ch1:59.4128</t>
  </si>
  <si>
    <t>509/1494</t>
  </si>
  <si>
    <t>ch1:59.5819</t>
  </si>
  <si>
    <t>ch3:16.6016</t>
  </si>
  <si>
    <t>510/1494</t>
  </si>
  <si>
    <t>ch1:59.7182</t>
  </si>
  <si>
    <t>ch2:16.0752</t>
  </si>
  <si>
    <t>ch3:16.4911</t>
  </si>
  <si>
    <t>511/1494</t>
  </si>
  <si>
    <t>ch1:59.8545</t>
  </si>
  <si>
    <t>ch2:16.0085</t>
  </si>
  <si>
    <t>ch3:16.4174</t>
  </si>
  <si>
    <t>512/1494</t>
  </si>
  <si>
    <t>ch1:59.9605</t>
  </si>
  <si>
    <t>ch2:15.9417</t>
  </si>
  <si>
    <t>ch3:16.3069</t>
  </si>
  <si>
    <t>513/1494</t>
  </si>
  <si>
    <t>ch2:15.875</t>
  </si>
  <si>
    <t>ch3:16.3437</t>
  </si>
  <si>
    <t>514/1494</t>
  </si>
  <si>
    <t>ch1:60.1826</t>
  </si>
  <si>
    <t>ch2:15.8083</t>
  </si>
  <si>
    <t>ch3:16.1964</t>
  </si>
  <si>
    <t>515/1494</t>
  </si>
  <si>
    <t>ch2:15.775</t>
  </si>
  <si>
    <t>ch3:16.1596</t>
  </si>
  <si>
    <t>516/1494</t>
  </si>
  <si>
    <t>ch1:60.2709</t>
  </si>
  <si>
    <t>ch2:15.7083</t>
  </si>
  <si>
    <t>ch3:16.1228</t>
  </si>
  <si>
    <t>517/1494</t>
  </si>
  <si>
    <t>ch1:60.2406</t>
  </si>
  <si>
    <t>ch2:15.675</t>
  </si>
  <si>
    <t>ch3:16.086</t>
  </si>
  <si>
    <t>518/1494</t>
  </si>
  <si>
    <t>ch2:15.6083</t>
  </si>
  <si>
    <t>ch3:15.9756</t>
  </si>
  <si>
    <t>519/1494</t>
  </si>
  <si>
    <t>ch1:59.9579</t>
  </si>
  <si>
    <t>ch3:16.0124</t>
  </si>
  <si>
    <t>520/1494</t>
  </si>
  <si>
    <t>ch1:58.7061</t>
  </si>
  <si>
    <t>ch2:16.0418</t>
  </si>
  <si>
    <t>ch3:16.2332</t>
  </si>
  <si>
    <t>521/1494</t>
  </si>
  <si>
    <t>ch1:57.386</t>
  </si>
  <si>
    <t>522/1494</t>
  </si>
  <si>
    <t>ch1:56.7222</t>
  </si>
  <si>
    <t>523/1494</t>
  </si>
  <si>
    <t>ch1:56.1013</t>
  </si>
  <si>
    <t>524/1494</t>
  </si>
  <si>
    <t>ch1:55.3189</t>
  </si>
  <si>
    <t>525/1494</t>
  </si>
  <si>
    <t>ch1:54.9706</t>
  </si>
  <si>
    <t>526/1494</t>
  </si>
  <si>
    <t>ch1:54.8293</t>
  </si>
  <si>
    <t>527/1494</t>
  </si>
  <si>
    <t>ch1:54.8999</t>
  </si>
  <si>
    <t>528/1494</t>
  </si>
  <si>
    <t>ch1:55.0059</t>
  </si>
  <si>
    <t>529/1494</t>
  </si>
  <si>
    <t>ch1:54.9605</t>
  </si>
  <si>
    <t>530/1494</t>
  </si>
  <si>
    <t>ch1:54.9681</t>
  </si>
  <si>
    <t>531/1494</t>
  </si>
  <si>
    <t>ch1:55.0993</t>
  </si>
  <si>
    <t>532/1494</t>
  </si>
  <si>
    <t>ch1:55.1877</t>
  </si>
  <si>
    <t>533/1494</t>
  </si>
  <si>
    <t>ch1:55.3997</t>
  </si>
  <si>
    <t>534/1494</t>
  </si>
  <si>
    <t>ch1:55.6369</t>
  </si>
  <si>
    <t>535/1494</t>
  </si>
  <si>
    <t>ch1:55.96</t>
  </si>
  <si>
    <t>536/1494</t>
  </si>
  <si>
    <t>ch1:56.5758</t>
  </si>
  <si>
    <t>537/1494</t>
  </si>
  <si>
    <t>ch1:57.2523</t>
  </si>
  <si>
    <t>538/1494</t>
  </si>
  <si>
    <t>ch1:57.9211</t>
  </si>
  <si>
    <t>539/1494</t>
  </si>
  <si>
    <t>ch1:58.3426</t>
  </si>
  <si>
    <t>540/1494</t>
  </si>
  <si>
    <t>ch1:58.6051</t>
  </si>
  <si>
    <t>541/1494</t>
  </si>
  <si>
    <t>ch1:58.8247</t>
  </si>
  <si>
    <t>542/1494</t>
  </si>
  <si>
    <t>ch1:59.067</t>
  </si>
  <si>
    <t>543/1494</t>
  </si>
  <si>
    <t>ch1:59.1881</t>
  </si>
  <si>
    <t>544/1494</t>
  </si>
  <si>
    <t>545/1494</t>
  </si>
  <si>
    <t>ch1:59.3951</t>
  </si>
  <si>
    <t>ch2:15.9751</t>
  </si>
  <si>
    <t>546/1494</t>
  </si>
  <si>
    <t>ch1:59.438</t>
  </si>
  <si>
    <t>ch2:15.9084</t>
  </si>
  <si>
    <t>547/1494</t>
  </si>
  <si>
    <t>ch1:59.4431</t>
  </si>
  <si>
    <t>548/1494</t>
  </si>
  <si>
    <t>549/1494</t>
  </si>
  <si>
    <t>ch1:59.5566</t>
  </si>
  <si>
    <t>ch2:15.7416</t>
  </si>
  <si>
    <t>550/1494</t>
  </si>
  <si>
    <t>ch1:59.7106</t>
  </si>
  <si>
    <t>551/1494</t>
  </si>
  <si>
    <t>ch1:59.6298</t>
  </si>
  <si>
    <t>ch2:15.6416</t>
  </si>
  <si>
    <t>552/1494</t>
  </si>
  <si>
    <t>ch1:59.7257</t>
  </si>
  <si>
    <t>553/1494</t>
  </si>
  <si>
    <t>ch1:59.6778</t>
  </si>
  <si>
    <t>ch2:15.575</t>
  </si>
  <si>
    <t>ch3:15.9021</t>
  </si>
  <si>
    <t>554/1494</t>
  </si>
  <si>
    <t>ch1:59.7308</t>
  </si>
  <si>
    <t>ch2:15.5084</t>
  </si>
  <si>
    <t>ch3:15.9388</t>
  </si>
  <si>
    <t>555/1494</t>
  </si>
  <si>
    <t>ch1:59.65</t>
  </si>
  <si>
    <t>ch2:15.4751</t>
  </si>
  <si>
    <t>ch3:15.8653</t>
  </si>
  <si>
    <t>556/1494</t>
  </si>
  <si>
    <t>ch1:59.6879</t>
  </si>
  <si>
    <t>ch2:15.4418</t>
  </si>
  <si>
    <t>ch3:15.8285</t>
  </si>
  <si>
    <t>557/1494</t>
  </si>
  <si>
    <t>ch1:59.6172</t>
  </si>
  <si>
    <t>ch2:15.4085</t>
  </si>
  <si>
    <t>ch3:15.7917</t>
  </si>
  <si>
    <t>558/1494</t>
  </si>
  <si>
    <t>ch1:59.7055</t>
  </si>
  <si>
    <t>ch2:15.3752</t>
  </si>
  <si>
    <t>ch3:15.7182</t>
  </si>
  <si>
    <t>559/1494</t>
  </si>
  <si>
    <t>ch1:59.6677</t>
  </si>
  <si>
    <t>ch2:15.3419</t>
  </si>
  <si>
    <t>560/1494</t>
  </si>
  <si>
    <t>ch1:59.6021</t>
  </si>
  <si>
    <t>ch2:15.3086</t>
  </si>
  <si>
    <t>561/1494</t>
  </si>
  <si>
    <t>ch1:59.6273</t>
  </si>
  <si>
    <t>ch2:15.2754</t>
  </si>
  <si>
    <t>ch3:15.6814</t>
  </si>
  <si>
    <t>562/1494</t>
  </si>
  <si>
    <t>ch1:59.6702</t>
  </si>
  <si>
    <t>ch2:15.2421</t>
  </si>
  <si>
    <t>ch3:15.6079</t>
  </si>
  <si>
    <t>563/1494</t>
  </si>
  <si>
    <t>ch1:59.4229</t>
  </si>
  <si>
    <t>564/1494</t>
  </si>
  <si>
    <t>ch1:59.2689</t>
  </si>
  <si>
    <t>565/1494</t>
  </si>
  <si>
    <t>566/1494</t>
  </si>
  <si>
    <t>567/1494</t>
  </si>
  <si>
    <t>ch1:59.1553</t>
  </si>
  <si>
    <t>568/1494</t>
  </si>
  <si>
    <t>ch3:15.755</t>
  </si>
  <si>
    <t>569/1494</t>
  </si>
  <si>
    <t>ch1:58.9231</t>
  </si>
  <si>
    <t>570/1494</t>
  </si>
  <si>
    <t>ch1:58.913</t>
  </si>
  <si>
    <t>571/1494</t>
  </si>
  <si>
    <t>ch1:58.7212</t>
  </si>
  <si>
    <t>572/1494</t>
  </si>
  <si>
    <t>573/1494</t>
  </si>
  <si>
    <t>ch1:58.3199</t>
  </si>
  <si>
    <t>574/1494</t>
  </si>
  <si>
    <t>ch1:58.2694</t>
  </si>
  <si>
    <t>575/1494</t>
  </si>
  <si>
    <t>ch1:58.2669</t>
  </si>
  <si>
    <t>576/1494</t>
  </si>
  <si>
    <t>ch1:58.224</t>
  </si>
  <si>
    <t>577/1494</t>
  </si>
  <si>
    <t>ch1:58.1886</t>
  </si>
  <si>
    <t>578/1494</t>
  </si>
  <si>
    <t>ch1:57.9968</t>
  </si>
  <si>
    <t>ch2:15.8417</t>
  </si>
  <si>
    <t>ch3:16.2701</t>
  </si>
  <si>
    <t>579/1494</t>
  </si>
  <si>
    <t>ch1:58.0725</t>
  </si>
  <si>
    <t>580/1494</t>
  </si>
  <si>
    <t>ch1:58.0246</t>
  </si>
  <si>
    <t>581/1494</t>
  </si>
  <si>
    <t>ch1:58.1155</t>
  </si>
  <si>
    <t>582/1494</t>
  </si>
  <si>
    <t>ch1:58.2189</t>
  </si>
  <si>
    <t>583/1494</t>
  </si>
  <si>
    <t>ch1:58.3325</t>
  </si>
  <si>
    <t>584/1494</t>
  </si>
  <si>
    <t>ch1:58.3855</t>
  </si>
  <si>
    <t>585/1494</t>
  </si>
  <si>
    <t>ch1:58.5824</t>
  </si>
  <si>
    <t>586/1494</t>
  </si>
  <si>
    <t>ch1:58.7262</t>
  </si>
  <si>
    <t>587/1494</t>
  </si>
  <si>
    <t>ch1:58.6682</t>
  </si>
  <si>
    <t>588/1494</t>
  </si>
  <si>
    <t>589/1494</t>
  </si>
  <si>
    <t>ch1:58.749</t>
  </si>
  <si>
    <t>590/1494</t>
  </si>
  <si>
    <t>ch1:58.7944</t>
  </si>
  <si>
    <t>591/1494</t>
  </si>
  <si>
    <t>ch1:58.9029</t>
  </si>
  <si>
    <t>592/1494</t>
  </si>
  <si>
    <t>ch1:58.8575</t>
  </si>
  <si>
    <t>593/1494</t>
  </si>
  <si>
    <t>ch1:58.9256</t>
  </si>
  <si>
    <t>594/1494</t>
  </si>
  <si>
    <t>ch1:58.9711</t>
  </si>
  <si>
    <t>595/1494</t>
  </si>
  <si>
    <t>ch1:59.0216</t>
  </si>
  <si>
    <t>596/1494</t>
  </si>
  <si>
    <t>ch1:59.1149</t>
  </si>
  <si>
    <t>597/1494</t>
  </si>
  <si>
    <t>598/1494</t>
  </si>
  <si>
    <t>ch1:59.2967</t>
  </si>
  <si>
    <t>ch3:16.0492</t>
  </si>
  <si>
    <t>599/1494</t>
  </si>
  <si>
    <t>ch1:59.226</t>
  </si>
  <si>
    <t>600/1494</t>
  </si>
  <si>
    <t>ch1:59.1932</t>
  </si>
  <si>
    <t>601/1494</t>
  </si>
  <si>
    <t>ch1:59.3093</t>
  </si>
  <si>
    <t>ch2:15.5417</t>
  </si>
  <si>
    <t>602/1494</t>
  </si>
  <si>
    <t>ch1:59.3724</t>
  </si>
  <si>
    <t>603/1494</t>
  </si>
  <si>
    <t>604/1494</t>
  </si>
  <si>
    <t>ch1:59.5011</t>
  </si>
  <si>
    <t>605/1494</t>
  </si>
  <si>
    <t>ch1:59.4607</t>
  </si>
  <si>
    <t>606/1494</t>
  </si>
  <si>
    <t>ch1:59.486</t>
  </si>
  <si>
    <t>607/1494</t>
  </si>
  <si>
    <t>608/1494</t>
  </si>
  <si>
    <t>ch1:59.5491</t>
  </si>
  <si>
    <t>609/1494</t>
  </si>
  <si>
    <t>ch1:59.5667</t>
  </si>
  <si>
    <t>610/1494</t>
  </si>
  <si>
    <t>ch1:59.7459</t>
  </si>
  <si>
    <t>ch3:15.6447</t>
  </si>
  <si>
    <t>611/1494</t>
  </si>
  <si>
    <t>ch2:15.2088</t>
  </si>
  <si>
    <t>612/1494</t>
  </si>
  <si>
    <t>ch1:59.7358</t>
  </si>
  <si>
    <t>ch2:15.1756</t>
  </si>
  <si>
    <t>613/1494</t>
  </si>
  <si>
    <t>ch1:59.7787</t>
  </si>
  <si>
    <t>ch2:15.1423</t>
  </si>
  <si>
    <t>ch3:15.5344</t>
  </si>
  <si>
    <t>614/1494</t>
  </si>
  <si>
    <t>ch1:59.6601</t>
  </si>
  <si>
    <t>ch3:15.5712</t>
  </si>
  <si>
    <t>615/1494</t>
  </si>
  <si>
    <t>616/1494</t>
  </si>
  <si>
    <t>ch1:58.7464</t>
  </si>
  <si>
    <t>617/1494</t>
  </si>
  <si>
    <t>618/1494</t>
  </si>
  <si>
    <t>ch1:58.7565</t>
  </si>
  <si>
    <t>619/1494</t>
  </si>
  <si>
    <t>ch1:58.4259</t>
  </si>
  <si>
    <t>620/1494</t>
  </si>
  <si>
    <t>ch1:58.176</t>
  </si>
  <si>
    <t>621/1494</t>
  </si>
  <si>
    <t>ch1:57.8504</t>
  </si>
  <si>
    <t>622/1494</t>
  </si>
  <si>
    <t>ch1:57.487</t>
  </si>
  <si>
    <t>623/1494</t>
  </si>
  <si>
    <t>ch1:57.3027</t>
  </si>
  <si>
    <t>624/1494</t>
  </si>
  <si>
    <t>ch1:57.2396</t>
  </si>
  <si>
    <t>625/1494</t>
  </si>
  <si>
    <t>ch1:57.1463</t>
  </si>
  <si>
    <t>626/1494</t>
  </si>
  <si>
    <t>ch1:56.957</t>
  </si>
  <si>
    <t>627/1494</t>
  </si>
  <si>
    <t>ch1:57.0781</t>
  </si>
  <si>
    <t>628/1494</t>
  </si>
  <si>
    <t>ch1:57.0882</t>
  </si>
  <si>
    <t>629/1494</t>
  </si>
  <si>
    <t>630/1494</t>
  </si>
  <si>
    <t>ch1:57.0806</t>
  </si>
  <si>
    <t>631/1494</t>
  </si>
  <si>
    <t>ch1:57.2876</t>
  </si>
  <si>
    <t>632/1494</t>
  </si>
  <si>
    <t>ch1:57.5072</t>
  </si>
  <si>
    <t>633/1494</t>
  </si>
  <si>
    <t>634/1494</t>
  </si>
  <si>
    <t>635/1494</t>
  </si>
  <si>
    <t>ch1:58.1205</t>
  </si>
  <si>
    <t>636/1494</t>
  </si>
  <si>
    <t>637/1494</t>
  </si>
  <si>
    <t>ch1:58.33</t>
  </si>
  <si>
    <t>638/1494</t>
  </si>
  <si>
    <t>ch1:58.4562</t>
  </si>
  <si>
    <t>639/1494</t>
  </si>
  <si>
    <t>ch3:15.4977</t>
  </si>
  <si>
    <t>640/1494</t>
  </si>
  <si>
    <t>ch1:58.6278</t>
  </si>
  <si>
    <t>ch2:15.0426</t>
  </si>
  <si>
    <t>ch3:15.4242</t>
  </si>
  <si>
    <t>641/1494</t>
  </si>
  <si>
    <t>ch2:15.0093</t>
  </si>
  <si>
    <t>ch3:15.3508</t>
  </si>
  <si>
    <t>642/1494</t>
  </si>
  <si>
    <t>ch1:58.8373</t>
  </si>
  <si>
    <t>ch2:14.9429</t>
  </si>
  <si>
    <t>ch3:15.314</t>
  </si>
  <si>
    <t>643/1494</t>
  </si>
  <si>
    <t>ch1:58.7742</t>
  </si>
  <si>
    <t>ch2:14.8764</t>
  </si>
  <si>
    <t>644/1494</t>
  </si>
  <si>
    <t>ch1:58.754</t>
  </si>
  <si>
    <t>ch2:14.8432</t>
  </si>
  <si>
    <t>ch3:15.1672</t>
  </si>
  <si>
    <t>645/1494</t>
  </si>
  <si>
    <t>ch1:58.7136</t>
  </si>
  <si>
    <t>ch2:14.7768</t>
  </si>
  <si>
    <t>646/1494</t>
  </si>
  <si>
    <t>ch1:58.8802</t>
  </si>
  <si>
    <t>ch2:14.7436</t>
  </si>
  <si>
    <t>ch3:15.1305</t>
  </si>
  <si>
    <t>647/1494</t>
  </si>
  <si>
    <t>ch2:14.6772</t>
  </si>
  <si>
    <t>648/1494</t>
  </si>
  <si>
    <t>ch1:58.6707</t>
  </si>
  <si>
    <t>ch2:14.644</t>
  </si>
  <si>
    <t>ch3:15.0938</t>
  </si>
  <si>
    <t>649/1494</t>
  </si>
  <si>
    <t>ch1:58.3603</t>
  </si>
  <si>
    <t>ch2:14.5776</t>
  </si>
  <si>
    <t>650/1494</t>
  </si>
  <si>
    <t>ch1:57.8832</t>
  </si>
  <si>
    <t>ch2:14.5444</t>
  </si>
  <si>
    <t>ch3:14.9837</t>
  </si>
  <si>
    <t>651/1494</t>
  </si>
  <si>
    <t>ch1:57.7293</t>
  </si>
  <si>
    <t>ch2:14.4781</t>
  </si>
  <si>
    <t>ch3:14.9104</t>
  </si>
  <si>
    <t>652/1494</t>
  </si>
  <si>
    <t>ch1:57.5198</t>
  </si>
  <si>
    <t>ch2:14.4449</t>
  </si>
  <si>
    <t>ch3:14.837</t>
  </si>
  <si>
    <t>653/1494</t>
  </si>
  <si>
    <t>ch1:57.5678</t>
  </si>
  <si>
    <t>ch2:14.4118</t>
  </si>
  <si>
    <t>654/1494</t>
  </si>
  <si>
    <t>ch1:57.4037</t>
  </si>
  <si>
    <t>ch2:14.3786</t>
  </si>
  <si>
    <t>ch3:14.8003</t>
  </si>
  <si>
    <t>655/1494</t>
  </si>
  <si>
    <t>ch1:56.9241</t>
  </si>
  <si>
    <t>ch2:14.2792</t>
  </si>
  <si>
    <t>ch3:14.6537</t>
  </si>
  <si>
    <t>656/1494</t>
  </si>
  <si>
    <t>ch1:56.7121</t>
  </si>
  <si>
    <t>ch2:14.2461</t>
  </si>
  <si>
    <t>ch3:14.6904</t>
  </si>
  <si>
    <t>657/1494</t>
  </si>
  <si>
    <t>ch1:56.3992</t>
  </si>
  <si>
    <t>ch2:14.2129</t>
  </si>
  <si>
    <t>658/1494</t>
  </si>
  <si>
    <t>ch1:56.2351</t>
  </si>
  <si>
    <t>ch2:14.1467</t>
  </si>
  <si>
    <t>ch3:14.5804</t>
  </si>
  <si>
    <t>659/1494</t>
  </si>
  <si>
    <t>ch1:55.8237</t>
  </si>
  <si>
    <t>ch2:14.0804</t>
  </si>
  <si>
    <t>ch3:14.5438</t>
  </si>
  <si>
    <t>660/1494</t>
  </si>
  <si>
    <t>ch1:55.6016</t>
  </si>
  <si>
    <t>ch2:14.0142</t>
  </si>
  <si>
    <t>ch3:14.3972</t>
  </si>
  <si>
    <t>661/1494</t>
  </si>
  <si>
    <t>ch1:54.9529</t>
  </si>
  <si>
    <t>ch2:13.948</t>
  </si>
  <si>
    <t>ch3:14.2874</t>
  </si>
  <si>
    <t>662/1494</t>
  </si>
  <si>
    <t>ch1:54.7838</t>
  </si>
  <si>
    <t>ch2:13.9149</t>
  </si>
  <si>
    <t>ch3:14.324</t>
  </si>
  <si>
    <t>663/1494</t>
  </si>
  <si>
    <t>ch1:54.3699</t>
  </si>
  <si>
    <t>ch2:13.8819</t>
  </si>
  <si>
    <t>664/1494</t>
  </si>
  <si>
    <t>ch1:52.0832</t>
  </si>
  <si>
    <t>ch3:14.6171</t>
  </si>
  <si>
    <t>665/1494</t>
  </si>
  <si>
    <t>ch1:50.2129</t>
  </si>
  <si>
    <t>666/1494</t>
  </si>
  <si>
    <t>ch1:48.8147</t>
  </si>
  <si>
    <t>667/1494</t>
  </si>
  <si>
    <t>ch1:48.6506</t>
  </si>
  <si>
    <t>668/1494</t>
  </si>
  <si>
    <t>ch1:47.9439</t>
  </si>
  <si>
    <t>ch3:15.2039</t>
  </si>
  <si>
    <t>669/1494</t>
  </si>
  <si>
    <t>ch1:46.6415</t>
  </si>
  <si>
    <t>670/1494</t>
  </si>
  <si>
    <t>ch1:46.3261</t>
  </si>
  <si>
    <t>671/1494</t>
  </si>
  <si>
    <t>ch1:46.1317</t>
  </si>
  <si>
    <t>672/1494</t>
  </si>
  <si>
    <t>ch1:47.376</t>
  </si>
  <si>
    <t>673/1494</t>
  </si>
  <si>
    <t>ch1:47.7672</t>
  </si>
  <si>
    <t>674/1494</t>
  </si>
  <si>
    <t>ch1:47.6637</t>
  </si>
  <si>
    <t>675/1494</t>
  </si>
  <si>
    <t>ch1:47.8101</t>
  </si>
  <si>
    <t>676/1494</t>
  </si>
  <si>
    <t>ch1:48.166</t>
  </si>
  <si>
    <t>677/1494</t>
  </si>
  <si>
    <t>ch1:48.2215</t>
  </si>
  <si>
    <t>678/1494</t>
  </si>
  <si>
    <t>ch1:48.0928</t>
  </si>
  <si>
    <t>679/1494</t>
  </si>
  <si>
    <t>ch1:48.2241</t>
  </si>
  <si>
    <t>680/1494</t>
  </si>
  <si>
    <t>ch1:49.2336</t>
  </si>
  <si>
    <t>681/1494</t>
  </si>
  <si>
    <t>ch1:50.6647</t>
  </si>
  <si>
    <t>682/1494</t>
  </si>
  <si>
    <t>ch1:51.0787</t>
  </si>
  <si>
    <t>ch2:15.1091</t>
  </si>
  <si>
    <t>683/1494</t>
  </si>
  <si>
    <t>ch1:51.2604</t>
  </si>
  <si>
    <t>684/1494</t>
  </si>
  <si>
    <t>ch1:51.3184</t>
  </si>
  <si>
    <t>ch3:15.0571</t>
  </si>
  <si>
    <t>685/1494</t>
  </si>
  <si>
    <t>ch1:51.7652</t>
  </si>
  <si>
    <t>ch2:14.6108</t>
  </si>
  <si>
    <t>686/1494</t>
  </si>
  <si>
    <t>ch1:52.0277</t>
  </si>
  <si>
    <t>ch2:14.5113</t>
  </si>
  <si>
    <t>ch3:14.8737</t>
  </si>
  <si>
    <t>687/1494</t>
  </si>
  <si>
    <t>ch1:52.2624</t>
  </si>
  <si>
    <t>688/1494</t>
  </si>
  <si>
    <t>ch1:52.4441</t>
  </si>
  <si>
    <t>689/1494</t>
  </si>
  <si>
    <t>ch1:52.5527</t>
  </si>
  <si>
    <t>ch3:14.7637</t>
  </si>
  <si>
    <t>690/1494</t>
  </si>
  <si>
    <t>ch1:52.7117</t>
  </si>
  <si>
    <t>691/1494</t>
  </si>
  <si>
    <t>ch1:52.7394</t>
  </si>
  <si>
    <t>692/1494</t>
  </si>
  <si>
    <t>ch1:52.6486</t>
  </si>
  <si>
    <t>ch2:14.3455</t>
  </si>
  <si>
    <t>693/1494</t>
  </si>
  <si>
    <t>ch1:52.6839</t>
  </si>
  <si>
    <t>ch3:14.727</t>
  </si>
  <si>
    <t>694/1494</t>
  </si>
  <si>
    <t>ch1:52.7344</t>
  </si>
  <si>
    <t>695/1494</t>
  </si>
  <si>
    <t>ch1:52.8555</t>
  </si>
  <si>
    <t>696/1494</t>
  </si>
  <si>
    <t>ch1:53.0373</t>
  </si>
  <si>
    <t>697/1494</t>
  </si>
  <si>
    <t>ch1:53.0701</t>
  </si>
  <si>
    <t>698/1494</t>
  </si>
  <si>
    <t>ch1:53.2568</t>
  </si>
  <si>
    <t>ch2:14.1798</t>
  </si>
  <si>
    <t>699/1494</t>
  </si>
  <si>
    <t>ch1:53.2821</t>
  </si>
  <si>
    <t>700/1494</t>
  </si>
  <si>
    <t>ch1:53.4032</t>
  </si>
  <si>
    <t>701/1494</t>
  </si>
  <si>
    <t>ch1:53.4865</t>
  </si>
  <si>
    <t>ch2:14.1136</t>
  </si>
  <si>
    <t>702/1494</t>
  </si>
  <si>
    <t>ch1:53.696</t>
  </si>
  <si>
    <t>ch2:14.0473</t>
  </si>
  <si>
    <t>ch3:14.4705</t>
  </si>
  <si>
    <t>703/1494</t>
  </si>
  <si>
    <t>ch1:53.5067</t>
  </si>
  <si>
    <t>704/1494</t>
  </si>
  <si>
    <t>ch1:53.3174</t>
  </si>
  <si>
    <t>ch2:13.9811</t>
  </si>
  <si>
    <t>ch3:14.5071</t>
  </si>
  <si>
    <t>705/1494</t>
  </si>
  <si>
    <t>ch1:53.1332</t>
  </si>
  <si>
    <t>706/1494</t>
  </si>
  <si>
    <t>ch1:52.8984</t>
  </si>
  <si>
    <t>ch3:14.4339</t>
  </si>
  <si>
    <t>707/1494</t>
  </si>
  <si>
    <t>ch1:52.9817</t>
  </si>
  <si>
    <t>708/1494</t>
  </si>
  <si>
    <t>ch1:52.8883</t>
  </si>
  <si>
    <t>709/1494</t>
  </si>
  <si>
    <t>ch1:52.7419</t>
  </si>
  <si>
    <t>710/1494</t>
  </si>
  <si>
    <t>ch1:52.7192</t>
  </si>
  <si>
    <t>711/1494</t>
  </si>
  <si>
    <t>712/1494</t>
  </si>
  <si>
    <t>ch1:52.1412</t>
  </si>
  <si>
    <t>713/1494</t>
  </si>
  <si>
    <t>ch1:52.015</t>
  </si>
  <si>
    <t>714/1494</t>
  </si>
  <si>
    <t>ch1:52.1892</t>
  </si>
  <si>
    <t>715/1494</t>
  </si>
  <si>
    <t>ch1:51.3361</t>
  </si>
  <si>
    <t>716/1494</t>
  </si>
  <si>
    <t>ch1:51.008</t>
  </si>
  <si>
    <t>717/1494</t>
  </si>
  <si>
    <t>ch1:50.4351</t>
  </si>
  <si>
    <t>718/1494</t>
  </si>
  <si>
    <t>ch1:50.1271</t>
  </si>
  <si>
    <t>ch2:15.0758</t>
  </si>
  <si>
    <t>719/1494</t>
  </si>
  <si>
    <t>ch1:49.9277</t>
  </si>
  <si>
    <t>720/1494</t>
  </si>
  <si>
    <t>ch1:50.7455</t>
  </si>
  <si>
    <t>721/1494</t>
  </si>
  <si>
    <t>ch1:50.3366</t>
  </si>
  <si>
    <t>722/1494</t>
  </si>
  <si>
    <t>ch1:50.7808</t>
  </si>
  <si>
    <t>723/1494</t>
  </si>
  <si>
    <t>ch1:50.8818</t>
  </si>
  <si>
    <t>724/1494</t>
  </si>
  <si>
    <t>ch1:51.2478</t>
  </si>
  <si>
    <t>725/1494</t>
  </si>
  <si>
    <t>ch1:51.1645</t>
  </si>
  <si>
    <t>726/1494</t>
  </si>
  <si>
    <t>ch1:51.3512</t>
  </si>
  <si>
    <t>727/1494</t>
  </si>
  <si>
    <t>ch1:51.2377</t>
  </si>
  <si>
    <t>728/1494</t>
  </si>
  <si>
    <t>ch1:51.4244</t>
  </si>
  <si>
    <t>729/1494</t>
  </si>
  <si>
    <t>ch1:51.9217</t>
  </si>
  <si>
    <t>730/1494</t>
  </si>
  <si>
    <t>ch1:52.3987</t>
  </si>
  <si>
    <t>ch3:15.3875</t>
  </si>
  <si>
    <t>731/1494</t>
  </si>
  <si>
    <t>ch1:52.7016</t>
  </si>
  <si>
    <t>732/1494</t>
  </si>
  <si>
    <t>ch1:52.9186</t>
  </si>
  <si>
    <t>ch3:15.2406</t>
  </si>
  <si>
    <t>733/1494</t>
  </si>
  <si>
    <t>734/1494</t>
  </si>
  <si>
    <t>ch1:53.2038</t>
  </si>
  <si>
    <t>735/1494</t>
  </si>
  <si>
    <t>ch1:53.2695</t>
  </si>
  <si>
    <t>736/1494</t>
  </si>
  <si>
    <t>ch1:53.3553</t>
  </si>
  <si>
    <t>ch2:14.7104</t>
  </si>
  <si>
    <t>737/1494</t>
  </si>
  <si>
    <t>738/1494</t>
  </si>
  <si>
    <t>ch1:53.4789</t>
  </si>
  <si>
    <t>739/1494</t>
  </si>
  <si>
    <t>ch1:53.3755</t>
  </si>
  <si>
    <t>740/1494</t>
  </si>
  <si>
    <t>ch1:53.4285</t>
  </si>
  <si>
    <t>741/1494</t>
  </si>
  <si>
    <t>ch1:53.3881</t>
  </si>
  <si>
    <t>742/1494</t>
  </si>
  <si>
    <t>ch1:53.0877</t>
  </si>
  <si>
    <t>743/1494</t>
  </si>
  <si>
    <t>ch1:53.1508</t>
  </si>
  <si>
    <t>744/1494</t>
  </si>
  <si>
    <t>ch1:53.1584</t>
  </si>
  <si>
    <t>745/1494</t>
  </si>
  <si>
    <t>ch1:53.2518</t>
  </si>
  <si>
    <t>746/1494</t>
  </si>
  <si>
    <t>ch1:53.1988</t>
  </si>
  <si>
    <t>747/1494</t>
  </si>
  <si>
    <t>ch1:53.2467</t>
  </si>
  <si>
    <t>748/1494</t>
  </si>
  <si>
    <t>749/1494</t>
  </si>
  <si>
    <t>ch1:53.4057</t>
  </si>
  <si>
    <t>750/1494</t>
  </si>
  <si>
    <t>ch1:53.4158</t>
  </si>
  <si>
    <t>751/1494</t>
  </si>
  <si>
    <t>ch1:53.4537</t>
  </si>
  <si>
    <t>752/1494</t>
  </si>
  <si>
    <t>ch1:53.5345</t>
  </si>
  <si>
    <t>753/1494</t>
  </si>
  <si>
    <t>ch1:53.6607</t>
  </si>
  <si>
    <t>754/1494</t>
  </si>
  <si>
    <t>ch1:53.6859</t>
  </si>
  <si>
    <t>755/1494</t>
  </si>
  <si>
    <t>ch1:53.5723</t>
  </si>
  <si>
    <t>756/1494</t>
  </si>
  <si>
    <t>ch1:53.6354</t>
  </si>
  <si>
    <t>757/1494</t>
  </si>
  <si>
    <t>ch1:53.648</t>
  </si>
  <si>
    <t>758/1494</t>
  </si>
  <si>
    <t>ch1:53.7541</t>
  </si>
  <si>
    <t>759/1494</t>
  </si>
  <si>
    <t>ch1:53.7616</t>
  </si>
  <si>
    <t>760/1494</t>
  </si>
  <si>
    <t>ch1:53.7137</t>
  </si>
  <si>
    <t>761/1494</t>
  </si>
  <si>
    <t>762/1494</t>
  </si>
  <si>
    <t>ch1:53.2745</t>
  </si>
  <si>
    <t>ch2:14.81</t>
  </si>
  <si>
    <t>ch3:15.2773</t>
  </si>
  <si>
    <t>763/1494</t>
  </si>
  <si>
    <t>ch1:53.2139</t>
  </si>
  <si>
    <t>ch2:14.9761</t>
  </si>
  <si>
    <t>764/1494</t>
  </si>
  <si>
    <t>ch1:52.9792</t>
  </si>
  <si>
    <t>765/1494</t>
  </si>
  <si>
    <t>ch1:53.1735</t>
  </si>
  <si>
    <t>766/1494</t>
  </si>
  <si>
    <t>ch1:53.2543</t>
  </si>
  <si>
    <t>767/1494</t>
  </si>
  <si>
    <t>ch1:53.2442</t>
  </si>
  <si>
    <t>ch3:15.461</t>
  </si>
  <si>
    <t>768/1494</t>
  </si>
  <si>
    <t>ch1:53.0776</t>
  </si>
  <si>
    <t>769/1494</t>
  </si>
  <si>
    <t>ch1:53.1483</t>
  </si>
  <si>
    <t>770/1494</t>
  </si>
  <si>
    <t>ch1:52.8404</t>
  </si>
  <si>
    <t>771/1494</t>
  </si>
  <si>
    <t>ch1:52.7142</t>
  </si>
  <si>
    <t>772/1494</t>
  </si>
  <si>
    <t>773/1494</t>
  </si>
  <si>
    <t>ch1:52.5249</t>
  </si>
  <si>
    <t>774/1494</t>
  </si>
  <si>
    <t>ch1:52.8252</t>
  </si>
  <si>
    <t>775/1494</t>
  </si>
  <si>
    <t>ch1:53.0524</t>
  </si>
  <si>
    <t>776/1494</t>
  </si>
  <si>
    <t>ch1:53.171</t>
  </si>
  <si>
    <t>777/1494</t>
  </si>
  <si>
    <t>ch1:52.7849</t>
  </si>
  <si>
    <t>778/1494</t>
  </si>
  <si>
    <t>ch1:52.9136</t>
  </si>
  <si>
    <t>779/1494</t>
  </si>
  <si>
    <t>ch1:53.0044</t>
  </si>
  <si>
    <t>780/1494</t>
  </si>
  <si>
    <t>ch1:53.1559</t>
  </si>
  <si>
    <t>781/1494</t>
  </si>
  <si>
    <t>ch1:53.2265</t>
  </si>
  <si>
    <t>782/1494</t>
  </si>
  <si>
    <t>ch1:53.2972</t>
  </si>
  <si>
    <t>783/1494</t>
  </si>
  <si>
    <t>ch1:53.3805</t>
  </si>
  <si>
    <t>784/1494</t>
  </si>
  <si>
    <t>785/1494</t>
  </si>
  <si>
    <t>ch1:53.797</t>
  </si>
  <si>
    <t>786/1494</t>
  </si>
  <si>
    <t>ch1:54.0595</t>
  </si>
  <si>
    <t>787/1494</t>
  </si>
  <si>
    <t>ch1:54.1831</t>
  </si>
  <si>
    <t>788/1494</t>
  </si>
  <si>
    <t>ch1:54.3421</t>
  </si>
  <si>
    <t>789/1494</t>
  </si>
  <si>
    <t>ch1:54.4582</t>
  </si>
  <si>
    <t>790/1494</t>
  </si>
  <si>
    <t>ch1:54.5567</t>
  </si>
  <si>
    <t>791/1494</t>
  </si>
  <si>
    <t>ch1:54.7132</t>
  </si>
  <si>
    <t>792/1494</t>
  </si>
  <si>
    <t>ch1:54.8722</t>
  </si>
  <si>
    <t>793/1494</t>
  </si>
  <si>
    <t>ch1:55.0564</t>
  </si>
  <si>
    <t>ch2:14.9096</t>
  </si>
  <si>
    <t>794/1494</t>
  </si>
  <si>
    <t>ch1:55.2407</t>
  </si>
  <si>
    <t>795/1494</t>
  </si>
  <si>
    <t>ch1:55.3618</t>
  </si>
  <si>
    <t>796/1494</t>
  </si>
  <si>
    <t>ch1:55.4981</t>
  </si>
  <si>
    <t>797/1494</t>
  </si>
  <si>
    <t>ch1:55.4855</t>
  </si>
  <si>
    <t>798/1494</t>
  </si>
  <si>
    <t>ch1:55.5183</t>
  </si>
  <si>
    <t>799/1494</t>
  </si>
  <si>
    <t>ch1:55.4804</t>
  </si>
  <si>
    <t>800/1494</t>
  </si>
  <si>
    <t>ch1:55.5536</t>
  </si>
  <si>
    <t>801/1494</t>
  </si>
  <si>
    <t>ch1:55.324</t>
  </si>
  <si>
    <t>802/1494</t>
  </si>
  <si>
    <t>ch1:55.1069</t>
  </si>
  <si>
    <t>803/1494</t>
  </si>
  <si>
    <t>ch1:55.2634</t>
  </si>
  <si>
    <t>804/1494</t>
  </si>
  <si>
    <t>ch1:55.0741</t>
  </si>
  <si>
    <t>805/1494</t>
  </si>
  <si>
    <t>ch1:54.9151</t>
  </si>
  <si>
    <t>806/1494</t>
  </si>
  <si>
    <t>ch1:54.7434</t>
  </si>
  <si>
    <t>ch2:14.3123</t>
  </si>
  <si>
    <t>807/1494</t>
  </si>
  <si>
    <t>ch1:54.534</t>
  </si>
  <si>
    <t>808/1494</t>
  </si>
  <si>
    <t>ch1:53.9635</t>
  </si>
  <si>
    <t>ch3:15.0204</t>
  </si>
  <si>
    <t>809/1494</t>
  </si>
  <si>
    <t>ch1:53.6203</t>
  </si>
  <si>
    <t>810/1494</t>
  </si>
  <si>
    <t>ch1:53.2165</t>
  </si>
  <si>
    <t>811/1494</t>
  </si>
  <si>
    <t>812/1494</t>
  </si>
  <si>
    <t>813/1494</t>
  </si>
  <si>
    <t>ch1:52.5956</t>
  </si>
  <si>
    <t>814/1494</t>
  </si>
  <si>
    <t>ch1:52.2498</t>
  </si>
  <si>
    <t>815/1494</t>
  </si>
  <si>
    <t>ch1:52.1135</t>
  </si>
  <si>
    <t>816/1494</t>
  </si>
  <si>
    <t>ch1:51.9494</t>
  </si>
  <si>
    <t>817/1494</t>
  </si>
  <si>
    <t>ch1:52.1842</t>
  </si>
  <si>
    <t>818/1494</t>
  </si>
  <si>
    <t>ch1:52.3179</t>
  </si>
  <si>
    <t>819/1494</t>
  </si>
  <si>
    <t>ch1:52.8505</t>
  </si>
  <si>
    <t>820/1494</t>
  </si>
  <si>
    <t>ch1:52.593</t>
  </si>
  <si>
    <t>821/1494</t>
  </si>
  <si>
    <t>822/1494</t>
  </si>
  <si>
    <t>ch1:52.9489</t>
  </si>
  <si>
    <t>823/1494</t>
  </si>
  <si>
    <t>ch1:53.1685</t>
  </si>
  <si>
    <t>824/1494</t>
  </si>
  <si>
    <t>ch1:53.4184</t>
  </si>
  <si>
    <t>825/1494</t>
  </si>
  <si>
    <t>ch1:53.2493</t>
  </si>
  <si>
    <t>826/1494</t>
  </si>
  <si>
    <t>ch1:53.1912</t>
  </si>
  <si>
    <t>827/1494</t>
  </si>
  <si>
    <t>ch1:53.1357</t>
  </si>
  <si>
    <t>828/1494</t>
  </si>
  <si>
    <t>ch1:53.5319</t>
  </si>
  <si>
    <t>829/1494</t>
  </si>
  <si>
    <t>ch1:53.5622</t>
  </si>
  <si>
    <t>830/1494</t>
  </si>
  <si>
    <t>ch1:53.4714</t>
  </si>
  <si>
    <t>831/1494</t>
  </si>
  <si>
    <t>ch1:53.5597</t>
  </si>
  <si>
    <t>832/1494</t>
  </si>
  <si>
    <t>ch1:53.5193</t>
  </si>
  <si>
    <t>833/1494</t>
  </si>
  <si>
    <t>ch1:53.4259</t>
  </si>
  <si>
    <t>834/1494</t>
  </si>
  <si>
    <t>ch1:53.6329</t>
  </si>
  <si>
    <t>835/1494</t>
  </si>
  <si>
    <t>ch1:53.5925</t>
  </si>
  <si>
    <t>836/1494</t>
  </si>
  <si>
    <t>ch1:53.5648</t>
  </si>
  <si>
    <t>837/1494</t>
  </si>
  <si>
    <t>ch1:53.6026</t>
  </si>
  <si>
    <t>838/1494</t>
  </si>
  <si>
    <t>ch1:53.5849</t>
  </si>
  <si>
    <t>839/1494</t>
  </si>
  <si>
    <t>ch1:53.7011</t>
  </si>
  <si>
    <t>840/1494</t>
  </si>
  <si>
    <t>ch1:53.8146</t>
  </si>
  <si>
    <t>841/1494</t>
  </si>
  <si>
    <t>ch1:53.8702</t>
  </si>
  <si>
    <t>842/1494</t>
  </si>
  <si>
    <t>ch1:53.8903</t>
  </si>
  <si>
    <t>843/1494</t>
  </si>
  <si>
    <t>ch1:53.9736</t>
  </si>
  <si>
    <t>844/1494</t>
  </si>
  <si>
    <t>ch1:53.9964</t>
  </si>
  <si>
    <t>845/1494</t>
  </si>
  <si>
    <t>ch1:54.067</t>
  </si>
  <si>
    <t>846/1494</t>
  </si>
  <si>
    <t>ch1:54.1579</t>
  </si>
  <si>
    <t>847/1494</t>
  </si>
  <si>
    <t>ch1:54.3169</t>
  </si>
  <si>
    <t>848/1494</t>
  </si>
  <si>
    <t>ch1:54.4507</t>
  </si>
  <si>
    <t>849/1494</t>
  </si>
  <si>
    <t>ch1:54.5794</t>
  </si>
  <si>
    <t>ch3:14.3606</t>
  </si>
  <si>
    <t>850/1494</t>
  </si>
  <si>
    <t>ch1:54.6046</t>
  </si>
  <si>
    <t>ch2:13.8488</t>
  </si>
  <si>
    <t>851/1494</t>
  </si>
  <si>
    <t>ch1:54.746</t>
  </si>
  <si>
    <t>ch2:13.8157</t>
  </si>
  <si>
    <t>852/1494</t>
  </si>
  <si>
    <t>ch1:54.6248</t>
  </si>
  <si>
    <t>853/1494</t>
  </si>
  <si>
    <t>ch1:54.6349</t>
  </si>
  <si>
    <t>854/1494</t>
  </si>
  <si>
    <t>ch1:54.6147</t>
  </si>
  <si>
    <t>855/1494</t>
  </si>
  <si>
    <t>856/1494</t>
  </si>
  <si>
    <t>ch1:54.5415</t>
  </si>
  <si>
    <t>857/1494</t>
  </si>
  <si>
    <t>ch1:54.3245</t>
  </si>
  <si>
    <t>858/1494</t>
  </si>
  <si>
    <t>ch1:54.1629</t>
  </si>
  <si>
    <t>859/1494</t>
  </si>
  <si>
    <t>ch1:52.6208</t>
  </si>
  <si>
    <t>860/1494</t>
  </si>
  <si>
    <t>ch1:52.3962</t>
  </si>
  <si>
    <t>861/1494</t>
  </si>
  <si>
    <t>ch1:52.9943</t>
  </si>
  <si>
    <t>862/1494</t>
  </si>
  <si>
    <t>863/1494</t>
  </si>
  <si>
    <t>ch1:53.4386</t>
  </si>
  <si>
    <t>864/1494</t>
  </si>
  <si>
    <t>ch1:53.378</t>
  </si>
  <si>
    <t>865/1494</t>
  </si>
  <si>
    <t>ch1:53.1761</t>
  </si>
  <si>
    <t>866/1494</t>
  </si>
  <si>
    <t>ch1:53.2089</t>
  </si>
  <si>
    <t>867/1494</t>
  </si>
  <si>
    <t>868/1494</t>
  </si>
  <si>
    <t>ch1:53.4487</t>
  </si>
  <si>
    <t>869/1494</t>
  </si>
  <si>
    <t>ch1:53.7212</t>
  </si>
  <si>
    <t>870/1494</t>
  </si>
  <si>
    <t>ch1:53.802</t>
  </si>
  <si>
    <t>871/1494</t>
  </si>
  <si>
    <t>ch1:53.9282</t>
  </si>
  <si>
    <t>872/1494</t>
  </si>
  <si>
    <t>ch1:54.1276</t>
  </si>
  <si>
    <t>873/1494</t>
  </si>
  <si>
    <t>ch1:54.1705</t>
  </si>
  <si>
    <t>ch2:13.6834</t>
  </si>
  <si>
    <t>ch3:14.2142</t>
  </si>
  <si>
    <t>874/1494</t>
  </si>
  <si>
    <t>ch1:54.1857</t>
  </si>
  <si>
    <t>ch2:13.6173</t>
  </si>
  <si>
    <t>ch3:14.1776</t>
  </si>
  <si>
    <t>875/1494</t>
  </si>
  <si>
    <t>ch1:54.0519</t>
  </si>
  <si>
    <t>ch2:13.5843</t>
  </si>
  <si>
    <t>ch3:14.141</t>
  </si>
  <si>
    <t>876/1494</t>
  </si>
  <si>
    <t>ch1:54.1352</t>
  </si>
  <si>
    <t>ch2:13.5512</t>
  </si>
  <si>
    <t>ch3:14.0312</t>
  </si>
  <si>
    <t>877/1494</t>
  </si>
  <si>
    <t>ch1:54.0014</t>
  </si>
  <si>
    <t>878/1494</t>
  </si>
  <si>
    <t>ch1:53.9913</t>
  </si>
  <si>
    <t>ch2:13.5182</t>
  </si>
  <si>
    <t>879/1494</t>
  </si>
  <si>
    <t>ch2:13.4852</t>
  </si>
  <si>
    <t>ch3:13.9946</t>
  </si>
  <si>
    <t>880/1494</t>
  </si>
  <si>
    <t>ch1:54.0494</t>
  </si>
  <si>
    <t>ch2:13.4521</t>
  </si>
  <si>
    <t>881/1494</t>
  </si>
  <si>
    <t>ch1:53.9989</t>
  </si>
  <si>
    <t>882/1494</t>
  </si>
  <si>
    <t>ch1:54.0241</t>
  </si>
  <si>
    <t>883/1494</t>
  </si>
  <si>
    <t>ch1:54.0822</t>
  </si>
  <si>
    <t>884/1494</t>
  </si>
  <si>
    <t>ch1:54.0771</t>
  </si>
  <si>
    <t>ch3:13.958</t>
  </si>
  <si>
    <t>885/1494</t>
  </si>
  <si>
    <t>ch2:13.3861</t>
  </si>
  <si>
    <t>ch3:13.8849</t>
  </si>
  <si>
    <t>886/1494</t>
  </si>
  <si>
    <t>ch1:54.2311</t>
  </si>
  <si>
    <t>ch2:13.3201</t>
  </si>
  <si>
    <t>ch3:13.8483</t>
  </si>
  <si>
    <t>887/1494</t>
  </si>
  <si>
    <t>ch1:54.1478</t>
  </si>
  <si>
    <t>ch2:13.2871</t>
  </si>
  <si>
    <t>ch3:13.7752</t>
  </si>
  <si>
    <t>888/1494</t>
  </si>
  <si>
    <t>ch1:54.2084</t>
  </si>
  <si>
    <t>889/1494</t>
  </si>
  <si>
    <t>890/1494</t>
  </si>
  <si>
    <t>ch1:54.0645</t>
  </si>
  <si>
    <t>891/1494</t>
  </si>
  <si>
    <t>ch1:53.8878</t>
  </si>
  <si>
    <t>892/1494</t>
  </si>
  <si>
    <t>ch1:53.855</t>
  </si>
  <si>
    <t>ch3:13.8117</t>
  </si>
  <si>
    <t>893/1494</t>
  </si>
  <si>
    <t>ch1:53.8298</t>
  </si>
  <si>
    <t>ch2:13.2541</t>
  </si>
  <si>
    <t>ch3:13.7386</t>
  </si>
  <si>
    <t>894/1494</t>
  </si>
  <si>
    <t>ch1:53.8222</t>
  </si>
  <si>
    <t>ch2:13.1551</t>
  </si>
  <si>
    <t>ch3:13.6655</t>
  </si>
  <si>
    <t>895/1494</t>
  </si>
  <si>
    <t>ch1:53.8474</t>
  </si>
  <si>
    <t>ch2:13.1221</t>
  </si>
  <si>
    <t>896/1494</t>
  </si>
  <si>
    <t>ch1:53.8272</t>
  </si>
  <si>
    <t>ch2:13.0891</t>
  </si>
  <si>
    <t>ch3:13.629</t>
  </si>
  <si>
    <t>897/1494</t>
  </si>
  <si>
    <t>ch2:13.0561</t>
  </si>
  <si>
    <t>ch3:13.5559</t>
  </si>
  <si>
    <t>898/1494</t>
  </si>
  <si>
    <t>ch1:53.6455</t>
  </si>
  <si>
    <t>ch2:13.0232</t>
  </si>
  <si>
    <t>899/1494</t>
  </si>
  <si>
    <t>ch2:12.9902</t>
  </si>
  <si>
    <t>ch3:13.5193</t>
  </si>
  <si>
    <t>900/1494</t>
  </si>
  <si>
    <t>ch1:53.4739</t>
  </si>
  <si>
    <t>901/1494</t>
  </si>
  <si>
    <t>ch1:53.1534</t>
  </si>
  <si>
    <t>ch3:13.5924</t>
  </si>
  <si>
    <t>902/1494</t>
  </si>
  <si>
    <t>ch1:52.8328</t>
  </si>
  <si>
    <t>ch2:13.2211</t>
  </si>
  <si>
    <t>903/1494</t>
  </si>
  <si>
    <t>ch1:52.6814</t>
  </si>
  <si>
    <t>ch3:13.7021</t>
  </si>
  <si>
    <t>904/1494</t>
  </si>
  <si>
    <t>ch1:52.5047</t>
  </si>
  <si>
    <t>ch2:13.3531</t>
  </si>
  <si>
    <t>905/1494</t>
  </si>
  <si>
    <t>ch1:51.9393</t>
  </si>
  <si>
    <t>906/1494</t>
  </si>
  <si>
    <t>ch1:51.5961</t>
  </si>
  <si>
    <t>907/1494</t>
  </si>
  <si>
    <t>ch1:51.4774</t>
  </si>
  <si>
    <t>ch3:13.9214</t>
  </si>
  <si>
    <t>908/1494</t>
  </si>
  <si>
    <t>ch1:50.849</t>
  </si>
  <si>
    <t>909/1494</t>
  </si>
  <si>
    <t>ch3:14.0678</t>
  </si>
  <si>
    <t>910/1494</t>
  </si>
  <si>
    <t>911/1494</t>
  </si>
  <si>
    <t>ch1:49.9883</t>
  </si>
  <si>
    <t>912/1494</t>
  </si>
  <si>
    <t>ch1:49.6981</t>
  </si>
  <si>
    <t>913/1494</t>
  </si>
  <si>
    <t>ch1:49.6021</t>
  </si>
  <si>
    <t>914/1494</t>
  </si>
  <si>
    <t>ch1:49.6299</t>
  </si>
  <si>
    <t>915/1494</t>
  </si>
  <si>
    <t>ch1:49.7738</t>
  </si>
  <si>
    <t>916/1494</t>
  </si>
  <si>
    <t>ch1:50.425</t>
  </si>
  <si>
    <t>917/1494</t>
  </si>
  <si>
    <t>ch1:50.4729</t>
  </si>
  <si>
    <t>918/1494</t>
  </si>
  <si>
    <t>ch1:50.7152</t>
  </si>
  <si>
    <t>919/1494</t>
  </si>
  <si>
    <t>ch1:51.0332</t>
  </si>
  <si>
    <t>920/1494</t>
  </si>
  <si>
    <t>ch1:51.2806</t>
  </si>
  <si>
    <t>921/1494</t>
  </si>
  <si>
    <t>ch1:51.5885</t>
  </si>
  <si>
    <t>922/1494</t>
  </si>
  <si>
    <t>ch1:51.6365</t>
  </si>
  <si>
    <t>ch2:13.7826</t>
  </si>
  <si>
    <t>923/1494</t>
  </si>
  <si>
    <t>ch1:51.7929</t>
  </si>
  <si>
    <t>ch2:13.7496</t>
  </si>
  <si>
    <t>924/1494</t>
  </si>
  <si>
    <t>ch1:51.8737</t>
  </si>
  <si>
    <t>925/1494</t>
  </si>
  <si>
    <t>ch1:51.8459</t>
  </si>
  <si>
    <t>ch3:14.1044</t>
  </si>
  <si>
    <t>926/1494</t>
  </si>
  <si>
    <t>ch1:51.7828</t>
  </si>
  <si>
    <t>927/1494</t>
  </si>
  <si>
    <t>ch1:51.7753</t>
  </si>
  <si>
    <t>928/1494</t>
  </si>
  <si>
    <t>ch1:51.8232</t>
  </si>
  <si>
    <t>929/1494</t>
  </si>
  <si>
    <t>ch1:51.7879</t>
  </si>
  <si>
    <t>930/1494</t>
  </si>
  <si>
    <t>ch1:51.8939</t>
  </si>
  <si>
    <t>931/1494</t>
  </si>
  <si>
    <t>932/1494</t>
  </si>
  <si>
    <t>ch1:51.75</t>
  </si>
  <si>
    <t>933/1494</t>
  </si>
  <si>
    <t>ch1:51.7273</t>
  </si>
  <si>
    <t>934/1494</t>
  </si>
  <si>
    <t>ch1:51.6289</t>
  </si>
  <si>
    <t>935/1494</t>
  </si>
  <si>
    <t>ch1:51.5153</t>
  </si>
  <si>
    <t>936/1494</t>
  </si>
  <si>
    <t>ch1:51.6415</t>
  </si>
  <si>
    <t>937/1494</t>
  </si>
  <si>
    <t>ch1:51.22</t>
  </si>
  <si>
    <t>ch2:13.4191</t>
  </si>
  <si>
    <t>938/1494</t>
  </si>
  <si>
    <t>ch1:51.013</t>
  </si>
  <si>
    <t>939/1494</t>
  </si>
  <si>
    <t>ch1:50.8414</t>
  </si>
  <si>
    <t>940/1494</t>
  </si>
  <si>
    <t>ch1:50.6572</t>
  </si>
  <si>
    <t>941/1494</t>
  </si>
  <si>
    <t>ch1:50.7329</t>
  </si>
  <si>
    <t>942/1494</t>
  </si>
  <si>
    <t>ch1:50.43</t>
  </si>
  <si>
    <t>ch3:13.4828</t>
  </si>
  <si>
    <t>943/1494</t>
  </si>
  <si>
    <t>ch1:50.2205</t>
  </si>
  <si>
    <t>944/1494</t>
  </si>
  <si>
    <t>ch1:50.1448</t>
  </si>
  <si>
    <t>945/1494</t>
  </si>
  <si>
    <t>ch1:50.006</t>
  </si>
  <si>
    <t>946/1494</t>
  </si>
  <si>
    <t>ch1:49.6047</t>
  </si>
  <si>
    <t>947/1494</t>
  </si>
  <si>
    <t>ch1:49.3195</t>
  </si>
  <si>
    <t>948/1494</t>
  </si>
  <si>
    <t>ch1:49.3043</t>
  </si>
  <si>
    <t>949/1494</t>
  </si>
  <si>
    <t>ch1:49.1251</t>
  </si>
  <si>
    <t>950/1494</t>
  </si>
  <si>
    <t>ch1:49.0721</t>
  </si>
  <si>
    <t>951/1494</t>
  </si>
  <si>
    <t>ch1:48.431</t>
  </si>
  <si>
    <t>952/1494</t>
  </si>
  <si>
    <t>ch1:48.0121</t>
  </si>
  <si>
    <t>953/1494</t>
  </si>
  <si>
    <t>ch1:47.4341</t>
  </si>
  <si>
    <t>954/1494</t>
  </si>
  <si>
    <t>ch1:46.7728</t>
  </si>
  <si>
    <t>955/1494</t>
  </si>
  <si>
    <t>ch1:46.5633</t>
  </si>
  <si>
    <t>956/1494</t>
  </si>
  <si>
    <t>ch1:46.1771</t>
  </si>
  <si>
    <t>957/1494</t>
  </si>
  <si>
    <t>ch1:46.0964</t>
  </si>
  <si>
    <t>958/1494</t>
  </si>
  <si>
    <t>ch1:46.0509</t>
  </si>
  <si>
    <t>959/1494</t>
  </si>
  <si>
    <t>ch1:45.9803</t>
  </si>
  <si>
    <t>960/1494</t>
  </si>
  <si>
    <t>ch1:45.8642</t>
  </si>
  <si>
    <t>961/1494</t>
  </si>
  <si>
    <t>ch1:45.69</t>
  </si>
  <si>
    <t>962/1494</t>
  </si>
  <si>
    <t>ch1:45.7683</t>
  </si>
  <si>
    <t>963/1494</t>
  </si>
  <si>
    <t>ch1:45.8591</t>
  </si>
  <si>
    <t>964/1494</t>
  </si>
  <si>
    <t>ch1:46.056</t>
  </si>
  <si>
    <t>965/1494</t>
  </si>
  <si>
    <t>ch1:46.1923</t>
  </si>
  <si>
    <t>966/1494</t>
  </si>
  <si>
    <t>ch1:46.3589</t>
  </si>
  <si>
    <t>967/1494</t>
  </si>
  <si>
    <t>ch1:46.6441</t>
  </si>
  <si>
    <t>968/1494</t>
  </si>
  <si>
    <t>ch1:47.0302</t>
  </si>
  <si>
    <t>969/1494</t>
  </si>
  <si>
    <t>ch1:47.4038</t>
  </si>
  <si>
    <t>970/1494</t>
  </si>
  <si>
    <t>ch1:47.6158</t>
  </si>
  <si>
    <t>971/1494</t>
  </si>
  <si>
    <t>972/1494</t>
  </si>
  <si>
    <t>ch1:48.4765</t>
  </si>
  <si>
    <t>973/1494</t>
  </si>
  <si>
    <t>ch1:48.7314</t>
  </si>
  <si>
    <t>974/1494</t>
  </si>
  <si>
    <t>ch1:49.057</t>
  </si>
  <si>
    <t>975/1494</t>
  </si>
  <si>
    <t>ch1:49.2639</t>
  </si>
  <si>
    <t>976/1494</t>
  </si>
  <si>
    <t>ch1:49.322</t>
  </si>
  <si>
    <t>ch3:14.947</t>
  </si>
  <si>
    <t>977/1494</t>
  </si>
  <si>
    <t>ch1:49.5466</t>
  </si>
  <si>
    <t>978/1494</t>
  </si>
  <si>
    <t>979/1494</t>
  </si>
  <si>
    <t>ch1:49.7082</t>
  </si>
  <si>
    <t>980/1494</t>
  </si>
  <si>
    <t>ch1:49.799</t>
  </si>
  <si>
    <t>981/1494</t>
  </si>
  <si>
    <t>ch1:49.9252</t>
  </si>
  <si>
    <t>982/1494</t>
  </si>
  <si>
    <t>ch1:49.9454</t>
  </si>
  <si>
    <t>983/1494</t>
  </si>
  <si>
    <t>ch1:50.1776</t>
  </si>
  <si>
    <t>984/1494</t>
  </si>
  <si>
    <t>ch1:50.1625</t>
  </si>
  <si>
    <t>985/1494</t>
  </si>
  <si>
    <t>ch1:50.2508</t>
  </si>
  <si>
    <t>986/1494</t>
  </si>
  <si>
    <t>ch1:50.2458</t>
  </si>
  <si>
    <t>987/1494</t>
  </si>
  <si>
    <t>ch1:50.17</t>
  </si>
  <si>
    <t>988/1494</t>
  </si>
  <si>
    <t>ch1:50.1347</t>
  </si>
  <si>
    <t>989/1494</t>
  </si>
  <si>
    <t>ch1:50.1069</t>
  </si>
  <si>
    <t>990/1494</t>
  </si>
  <si>
    <t>ch1:50.2054</t>
  </si>
  <si>
    <t>991/1494</t>
  </si>
  <si>
    <t>ch1:50.3543</t>
  </si>
  <si>
    <t>992/1494</t>
  </si>
  <si>
    <t>ch1:50.3921</t>
  </si>
  <si>
    <t>993/1494</t>
  </si>
  <si>
    <t>ch1:50.4199</t>
  </si>
  <si>
    <t>994/1494</t>
  </si>
  <si>
    <t>ch1:50.3694</t>
  </si>
  <si>
    <t>995/1494</t>
  </si>
  <si>
    <t>ch1:50.2937</t>
  </si>
  <si>
    <t>996/1494</t>
  </si>
  <si>
    <t>ch1:50.2155</t>
  </si>
  <si>
    <t>997/1494</t>
  </si>
  <si>
    <t>ch1:50.0792</t>
  </si>
  <si>
    <t>998/1494</t>
  </si>
  <si>
    <t>ch1:49.6148</t>
  </si>
  <si>
    <t>999/1494</t>
  </si>
  <si>
    <t>ch1:49.0469</t>
  </si>
  <si>
    <t>1000/1494</t>
  </si>
  <si>
    <t>ch1:48.4866</t>
  </si>
  <si>
    <t>1001/1494</t>
  </si>
  <si>
    <t>ch1:48.1559</t>
  </si>
  <si>
    <t>1002/1494</t>
  </si>
  <si>
    <t>ch1:47.8606</t>
  </si>
  <si>
    <t>1003/1494</t>
  </si>
  <si>
    <t>ch1:47.7344</t>
  </si>
  <si>
    <t>1004/1494</t>
  </si>
  <si>
    <t>ch1:47.0176</t>
  </si>
  <si>
    <t>1005/1494</t>
  </si>
  <si>
    <t>ch1:46.2604</t>
  </si>
  <si>
    <t>1006/1494</t>
  </si>
  <si>
    <t>ch1:45.9702</t>
  </si>
  <si>
    <t>1007/1494</t>
  </si>
  <si>
    <t>ch1:46.0257</t>
  </si>
  <si>
    <t>1008/1494</t>
  </si>
  <si>
    <t>ch1:46.0484</t>
  </si>
  <si>
    <t>1009/1494</t>
  </si>
  <si>
    <t>ch1:46.109</t>
  </si>
  <si>
    <t>1010/1494</t>
  </si>
  <si>
    <t>ch1:46.1973</t>
  </si>
  <si>
    <t>1011/1494</t>
  </si>
  <si>
    <t>ch1:46.2907</t>
  </si>
  <si>
    <t>1012/1494</t>
  </si>
  <si>
    <t>1013/1494</t>
  </si>
  <si>
    <t>ch1:46.4169</t>
  </si>
  <si>
    <t>1014/1494</t>
  </si>
  <si>
    <t>ch1:46.581</t>
  </si>
  <si>
    <t>1015/1494</t>
  </si>
  <si>
    <t>ch1:46.9192</t>
  </si>
  <si>
    <t>1016/1494</t>
  </si>
  <si>
    <t>ch1:47.1514</t>
  </si>
  <si>
    <t>1017/1494</t>
  </si>
  <si>
    <t>ch1:47.7268</t>
  </si>
  <si>
    <t>1018/1494</t>
  </si>
  <si>
    <t>ch1:48.0171</t>
  </si>
  <si>
    <t>1019/1494</t>
  </si>
  <si>
    <t>ch1:48.2165</t>
  </si>
  <si>
    <t>1020/1494</t>
  </si>
  <si>
    <t>ch1:48.219</t>
  </si>
  <si>
    <t>1021/1494</t>
  </si>
  <si>
    <t>ch1:48.1711</t>
  </si>
  <si>
    <t>1022/1494</t>
  </si>
  <si>
    <t>ch1:48.3124</t>
  </si>
  <si>
    <t>1023/1494</t>
  </si>
  <si>
    <t>ch1:48.378</t>
  </si>
  <si>
    <t>1024/1494</t>
  </si>
  <si>
    <t>ch1:48.5471</t>
  </si>
  <si>
    <t>1025/1494</t>
  </si>
  <si>
    <t>ch1:48.7112</t>
  </si>
  <si>
    <t>1026/1494</t>
  </si>
  <si>
    <t>ch1:48.7819</t>
  </si>
  <si>
    <t>1027/1494</t>
  </si>
  <si>
    <t>ch1:48.9459</t>
  </si>
  <si>
    <t>1028/1494</t>
  </si>
  <si>
    <t>ch1:48.8298</t>
  </si>
  <si>
    <t>1029/1494</t>
  </si>
  <si>
    <t>ch1:48.9131</t>
  </si>
  <si>
    <t>1030/1494</t>
  </si>
  <si>
    <t>ch1:49.3119</t>
  </si>
  <si>
    <t>1031/1494</t>
  </si>
  <si>
    <t>ch1:49.4558</t>
  </si>
  <si>
    <t>1032/1494</t>
  </si>
  <si>
    <t>ch1:49.4179</t>
  </si>
  <si>
    <t>1033/1494</t>
  </si>
  <si>
    <t>ch1:49.5037</t>
  </si>
  <si>
    <t>1034/1494</t>
  </si>
  <si>
    <t>ch1:49.5643</t>
  </si>
  <si>
    <t>1035/1494</t>
  </si>
  <si>
    <t>ch1:49.534</t>
  </si>
  <si>
    <t>1036/1494</t>
  </si>
  <si>
    <t>ch1:49.5138</t>
  </si>
  <si>
    <t>1037/1494</t>
  </si>
  <si>
    <t>ch1:49.6249</t>
  </si>
  <si>
    <t>1038/1494</t>
  </si>
  <si>
    <t>ch1:49.6602</t>
  </si>
  <si>
    <t>1039/1494</t>
  </si>
  <si>
    <t>ch1:49.6425</t>
  </si>
  <si>
    <t>1040/1494</t>
  </si>
  <si>
    <t>ch1:49.4911</t>
  </si>
  <si>
    <t>1041/1494</t>
  </si>
  <si>
    <t>ch1:49.2286</t>
  </si>
  <si>
    <t>1042/1494</t>
  </si>
  <si>
    <t>ch1:48.8702</t>
  </si>
  <si>
    <t>1043/1494</t>
  </si>
  <si>
    <t>ch1:48.5673</t>
  </si>
  <si>
    <t>1044/1494</t>
  </si>
  <si>
    <t>ch1:48.3604</t>
  </si>
  <si>
    <t>1045/1494</t>
  </si>
  <si>
    <t>ch1:48.2821</t>
  </si>
  <si>
    <t>1046/1494</t>
  </si>
  <si>
    <t>ch1:48.2947</t>
  </si>
  <si>
    <t>1047/1494</t>
  </si>
  <si>
    <t>ch1:47.8808</t>
  </si>
  <si>
    <t>1048/1494</t>
  </si>
  <si>
    <t>ch1:47.5148</t>
  </si>
  <si>
    <t>1049/1494</t>
  </si>
  <si>
    <t>ch1:46.8409</t>
  </si>
  <si>
    <t>1050/1494</t>
  </si>
  <si>
    <t>ch1:46.7677</t>
  </si>
  <si>
    <t>1051/1494</t>
  </si>
  <si>
    <t>ch1:46.2529</t>
  </si>
  <si>
    <t>1052/1494</t>
  </si>
  <si>
    <t>ch1:46.1014</t>
  </si>
  <si>
    <t>1053/1494</t>
  </si>
  <si>
    <t>ch1:45.8389</t>
  </si>
  <si>
    <t>1054/1494</t>
  </si>
  <si>
    <t>ch1:45.8137</t>
  </si>
  <si>
    <t>1055/1494</t>
  </si>
  <si>
    <t>ch1:45.8086</t>
  </si>
  <si>
    <t>1056/1494</t>
  </si>
  <si>
    <t>ch1:45.6976</t>
  </si>
  <si>
    <t>1057/1494</t>
  </si>
  <si>
    <t>ch1:45.8112</t>
  </si>
  <si>
    <t>1058/1494</t>
  </si>
  <si>
    <t>ch1:45.8288</t>
  </si>
  <si>
    <t>1059/1494</t>
  </si>
  <si>
    <t>ch1:45.7809</t>
  </si>
  <si>
    <t>1060/1494</t>
  </si>
  <si>
    <t>1061/1494</t>
  </si>
  <si>
    <t>ch1:45.9929</t>
  </si>
  <si>
    <t>1062/1494</t>
  </si>
  <si>
    <t>ch1:46.1342</t>
  </si>
  <si>
    <t>1063/1494</t>
  </si>
  <si>
    <t>ch1:46.1519</t>
  </si>
  <si>
    <t>1064/1494</t>
  </si>
  <si>
    <t>ch1:46.7576</t>
  </si>
  <si>
    <t>1065/1494</t>
  </si>
  <si>
    <t>ch1:46.9848</t>
  </si>
  <si>
    <t>1066/1494</t>
  </si>
  <si>
    <t>ch1:47.4391</t>
  </si>
  <si>
    <t>1067/1494</t>
  </si>
  <si>
    <t>ch1:47.8682</t>
  </si>
  <si>
    <t>1068/1494</t>
  </si>
  <si>
    <t>ch1:48.0398</t>
  </si>
  <si>
    <t>1069/1494</t>
  </si>
  <si>
    <t>ch1:47.8783</t>
  </si>
  <si>
    <t>1070/1494</t>
  </si>
  <si>
    <t>ch1:48.0752</t>
  </si>
  <si>
    <t>1071/1494</t>
  </si>
  <si>
    <t>ch1:48.5219</t>
  </si>
  <si>
    <t>1072/1494</t>
  </si>
  <si>
    <t>ch1:48.9182</t>
  </si>
  <si>
    <t>1073/1494</t>
  </si>
  <si>
    <t>ch1:49.0645</t>
  </si>
  <si>
    <t>1074/1494</t>
  </si>
  <si>
    <t>ch1:49.1857</t>
  </si>
  <si>
    <t>1075/1494</t>
  </si>
  <si>
    <t>ch1:49.2564</t>
  </si>
  <si>
    <t>1076/1494</t>
  </si>
  <si>
    <t>1077/1494</t>
  </si>
  <si>
    <t>ch1:49.2589</t>
  </si>
  <si>
    <t>1078/1494</t>
  </si>
  <si>
    <t>ch1:49.2084</t>
  </si>
  <si>
    <t>1079/1494</t>
  </si>
  <si>
    <t>ch1:49.1554</t>
  </si>
  <si>
    <t>1080/1494</t>
  </si>
  <si>
    <t>ch1:49.0544</t>
  </si>
  <si>
    <t>1081/1494</t>
  </si>
  <si>
    <t>ch1:48.9585</t>
  </si>
  <si>
    <t>1082/1494</t>
  </si>
  <si>
    <t>ch1:48.9106</t>
  </si>
  <si>
    <t>1083/1494</t>
  </si>
  <si>
    <t>ch1:48.9863</t>
  </si>
  <si>
    <t>1084/1494</t>
  </si>
  <si>
    <t>ch1:49.0444</t>
  </si>
  <si>
    <t>1085/1494</t>
  </si>
  <si>
    <t>ch1:48.8525</t>
  </si>
  <si>
    <t>1086/1494</t>
  </si>
  <si>
    <t>ch1:48.8248</t>
  </si>
  <si>
    <t>1087/1494</t>
  </si>
  <si>
    <t>ch1:48.9838</t>
  </si>
  <si>
    <t>1088/1494</t>
  </si>
  <si>
    <t>ch1:48.8652</t>
  </si>
  <si>
    <t>1089/1494</t>
  </si>
  <si>
    <t>ch1:48.898</t>
  </si>
  <si>
    <t>1090/1494</t>
  </si>
  <si>
    <t>ch1:48.8677</t>
  </si>
  <si>
    <t>1091/1494</t>
  </si>
  <si>
    <t>ch1:48.9081</t>
  </si>
  <si>
    <t>1092/1494</t>
  </si>
  <si>
    <t>ch1:48.9055</t>
  </si>
  <si>
    <t>1093/1494</t>
  </si>
  <si>
    <t>1094/1494</t>
  </si>
  <si>
    <t>ch1:49.0317</t>
  </si>
  <si>
    <t>1095/1494</t>
  </si>
  <si>
    <t>ch1:48.9308</t>
  </si>
  <si>
    <t>1096/1494</t>
  </si>
  <si>
    <t>ch1:48.6229</t>
  </si>
  <si>
    <t>1097/1494</t>
  </si>
  <si>
    <t>ch1:48.267</t>
  </si>
  <si>
    <t>1098/1494</t>
  </si>
  <si>
    <t>ch1:48.0953</t>
  </si>
  <si>
    <t>1099/1494</t>
  </si>
  <si>
    <t>1100/1494</t>
  </si>
  <si>
    <t>ch1:47.6738</t>
  </si>
  <si>
    <t>1101/1494</t>
  </si>
  <si>
    <t>ch1:48.0979</t>
  </si>
  <si>
    <t>1102/1494</t>
  </si>
  <si>
    <t>ch1:47.9262</t>
  </si>
  <si>
    <t>1103/1494</t>
  </si>
  <si>
    <t>ch1:47.7521</t>
  </si>
  <si>
    <t>1104/1494</t>
  </si>
  <si>
    <t>ch1:46.6188</t>
  </si>
  <si>
    <t>1105/1494</t>
  </si>
  <si>
    <t>1106/1494</t>
  </si>
  <si>
    <t>1107/1494</t>
  </si>
  <si>
    <t>ch1:46.6163</t>
  </si>
  <si>
    <t>1108/1494</t>
  </si>
  <si>
    <t>ch1:46.8182</t>
  </si>
  <si>
    <t>1109/1494</t>
  </si>
  <si>
    <t>ch1:46.851</t>
  </si>
  <si>
    <t>1110/1494</t>
  </si>
  <si>
    <t>ch1:47.0378</t>
  </si>
  <si>
    <t>1111/1494</t>
  </si>
  <si>
    <t>ch1:46.6819</t>
  </si>
  <si>
    <t>1112/1494</t>
  </si>
  <si>
    <t>ch1:46.5936</t>
  </si>
  <si>
    <t>1113/1494</t>
  </si>
  <si>
    <t>ch1:46.6365</t>
  </si>
  <si>
    <t>1114/1494</t>
  </si>
  <si>
    <t>ch1:46.8662</t>
  </si>
  <si>
    <t>1115/1494</t>
  </si>
  <si>
    <t>ch1:47.2372</t>
  </si>
  <si>
    <t>1116/1494</t>
  </si>
  <si>
    <t>ch1:47.4896</t>
  </si>
  <si>
    <t>1117/1494</t>
  </si>
  <si>
    <t>ch1:47.6309</t>
  </si>
  <si>
    <t>1118/1494</t>
  </si>
  <si>
    <t>ch1:47.8707</t>
  </si>
  <si>
    <t>1119/1494</t>
  </si>
  <si>
    <t>ch1:47.9818</t>
  </si>
  <si>
    <t>1120/1494</t>
  </si>
  <si>
    <t>ch1:48.5295</t>
  </si>
  <si>
    <t>1121/1494</t>
  </si>
  <si>
    <t>ch1:48.744</t>
  </si>
  <si>
    <t>1122/1494</t>
  </si>
  <si>
    <t>ch1:48.903</t>
  </si>
  <si>
    <t>1123/1494</t>
  </si>
  <si>
    <t>ch1:49.1276</t>
  </si>
  <si>
    <t>1124/1494</t>
  </si>
  <si>
    <t>ch1:49.3598</t>
  </si>
  <si>
    <t>1125/1494</t>
  </si>
  <si>
    <t>1126/1494</t>
  </si>
  <si>
    <t>1127/1494</t>
  </si>
  <si>
    <t>ch1:49.5315</t>
  </si>
  <si>
    <t>1128/1494</t>
  </si>
  <si>
    <t>ch1:49.5062</t>
  </si>
  <si>
    <t>1129/1494</t>
  </si>
  <si>
    <t>1130/1494</t>
  </si>
  <si>
    <t>ch1:49.5618</t>
  </si>
  <si>
    <t>1131/1494</t>
  </si>
  <si>
    <t>ch1:49.6526</t>
  </si>
  <si>
    <t>1132/1494</t>
  </si>
  <si>
    <t>1133/1494</t>
  </si>
  <si>
    <t>ch1:49.6274</t>
  </si>
  <si>
    <t>1134/1494</t>
  </si>
  <si>
    <t>ch1:49.4457</t>
  </si>
  <si>
    <t>ch2:13.7165</t>
  </si>
  <si>
    <t>1135/1494</t>
  </si>
  <si>
    <t>ch1:49.0797</t>
  </si>
  <si>
    <t>1136/1494</t>
  </si>
  <si>
    <t>ch1:45.8566</t>
  </si>
  <si>
    <t>1137/1494</t>
  </si>
  <si>
    <t>ch1:45.2635</t>
  </si>
  <si>
    <t>1138/1494</t>
  </si>
  <si>
    <t>ch1:44.7082</t>
  </si>
  <si>
    <t>1139/1494</t>
  </si>
  <si>
    <t>ch1:43.999</t>
  </si>
  <si>
    <t>1140/1494</t>
  </si>
  <si>
    <t>ch1:40.7355</t>
  </si>
  <si>
    <t>1141/1494</t>
  </si>
  <si>
    <t>ch1:37.8127</t>
  </si>
  <si>
    <t>1142/1494</t>
  </si>
  <si>
    <t>ch1:36.9596</t>
  </si>
  <si>
    <t>ch2:19.0981</t>
  </si>
  <si>
    <t>1143/1494</t>
  </si>
  <si>
    <t>ch1:36.3539</t>
  </si>
  <si>
    <t>1144/1494</t>
  </si>
  <si>
    <t>ch1:36.6467</t>
  </si>
  <si>
    <t>1145/1494</t>
  </si>
  <si>
    <t>ch1:38.3226</t>
  </si>
  <si>
    <t>1146/1494</t>
  </si>
  <si>
    <t>ch1:40.2711</t>
  </si>
  <si>
    <t>1147/1494</t>
  </si>
  <si>
    <t>ch1:43.3453</t>
  </si>
  <si>
    <t>1148/1494</t>
  </si>
  <si>
    <t>ch1:44.3346</t>
  </si>
  <si>
    <t>1149/1494</t>
  </si>
  <si>
    <t>ch1:44.322</t>
  </si>
  <si>
    <t>1150/1494</t>
  </si>
  <si>
    <t>ch1:44.6047</t>
  </si>
  <si>
    <t>1151/1494</t>
  </si>
  <si>
    <t>ch1:44.7511</t>
  </si>
  <si>
    <t>1152/1494</t>
  </si>
  <si>
    <t>ch1:44.7991</t>
  </si>
  <si>
    <t>1153/1494</t>
  </si>
  <si>
    <t>ch1:44.8192</t>
  </si>
  <si>
    <t>1154/1494</t>
  </si>
  <si>
    <t>ch1:44.8016</t>
  </si>
  <si>
    <t>1155/1494</t>
  </si>
  <si>
    <t>ch1:45.1524</t>
  </si>
  <si>
    <t>1156/1494</t>
  </si>
  <si>
    <t>ch1:45.2382</t>
  </si>
  <si>
    <t>1157/1494</t>
  </si>
  <si>
    <t>ch1:45.3139</t>
  </si>
  <si>
    <t>1158/1494</t>
  </si>
  <si>
    <t>ch1:45.3669</t>
  </si>
  <si>
    <t>1159/1494</t>
  </si>
  <si>
    <t>ch1:45.4099</t>
  </si>
  <si>
    <t>1160/1494</t>
  </si>
  <si>
    <t>ch1:45.5966</t>
  </si>
  <si>
    <t>1161/1494</t>
  </si>
  <si>
    <t>1162/1494</t>
  </si>
  <si>
    <t>ch1:45.7859</t>
  </si>
  <si>
    <t>1163/1494</t>
  </si>
  <si>
    <t>ch1:45.8339</t>
  </si>
  <si>
    <t>1164/1494</t>
  </si>
  <si>
    <t>ch1:45.849</t>
  </si>
  <si>
    <t>1165/1494</t>
  </si>
  <si>
    <t>ch1:45.9071</t>
  </si>
  <si>
    <t>1166/1494</t>
  </si>
  <si>
    <t>ch1:45.9121</t>
  </si>
  <si>
    <t>1167/1494</t>
  </si>
  <si>
    <t>ch1:45.9424</t>
  </si>
  <si>
    <t>1168/1494</t>
  </si>
  <si>
    <t>ch1:45.9979</t>
  </si>
  <si>
    <t>1169/1494</t>
  </si>
  <si>
    <t>1170/1494</t>
  </si>
  <si>
    <t>ch1:46.114</t>
  </si>
  <si>
    <t>1171/1494</t>
  </si>
  <si>
    <t>ch1:46.0812</t>
  </si>
  <si>
    <t>1172/1494</t>
  </si>
  <si>
    <t>ch1:46.1115</t>
  </si>
  <si>
    <t>1173/1494</t>
  </si>
  <si>
    <t>ch1:46.0989</t>
  </si>
  <si>
    <t>1174/1494</t>
  </si>
  <si>
    <t>ch1:46.0913</t>
  </si>
  <si>
    <t>1175/1494</t>
  </si>
  <si>
    <t>1176/1494</t>
  </si>
  <si>
    <t>1177/1494</t>
  </si>
  <si>
    <t>ch1:46.0711</t>
  </si>
  <si>
    <t>1178/1494</t>
  </si>
  <si>
    <t>ch1:46.0838</t>
  </si>
  <si>
    <t>1179/1494</t>
  </si>
  <si>
    <t>ch1:46.061</t>
  </si>
  <si>
    <t>1180/1494</t>
  </si>
  <si>
    <t>1181/1494</t>
  </si>
  <si>
    <t>ch1:46.1822</t>
  </si>
  <si>
    <t>1182/1494</t>
  </si>
  <si>
    <t>1183/1494</t>
  </si>
  <si>
    <t>ch1:46.2074</t>
  </si>
  <si>
    <t>1184/1494</t>
  </si>
  <si>
    <t>ch1:46.2402</t>
  </si>
  <si>
    <t>1185/1494</t>
  </si>
  <si>
    <t>ch1:46.3488</t>
  </si>
  <si>
    <t>1186/1494</t>
  </si>
  <si>
    <t>ch1:46.4144</t>
  </si>
  <si>
    <t>1187/1494</t>
  </si>
  <si>
    <t>ch1:46.5229</t>
  </si>
  <si>
    <t>ch3:14.2508</t>
  </si>
  <si>
    <t>1188/1494</t>
  </si>
  <si>
    <t>1189/1494</t>
  </si>
  <si>
    <t>ch1:46.9141</t>
  </si>
  <si>
    <t>1190/1494</t>
  </si>
  <si>
    <t>ch1:47.0908</t>
  </si>
  <si>
    <t>1191/1494</t>
  </si>
  <si>
    <t>ch1:47.2776</t>
  </si>
  <si>
    <t>1192/1494</t>
  </si>
  <si>
    <t>ch1:47.4467</t>
  </si>
  <si>
    <t>1193/1494</t>
  </si>
  <si>
    <t>ch1:47.5073</t>
  </si>
  <si>
    <t>1194/1494</t>
  </si>
  <si>
    <t>1195/1494</t>
  </si>
  <si>
    <t>ch1:47.7445</t>
  </si>
  <si>
    <t>1196/1494</t>
  </si>
  <si>
    <t>ch1:47.9313</t>
  </si>
  <si>
    <t>1197/1494</t>
  </si>
  <si>
    <t>ch1:48.0045</t>
  </si>
  <si>
    <t>1198/1494</t>
  </si>
  <si>
    <t>ch1:48.1862</t>
  </si>
  <si>
    <t>1199/1494</t>
  </si>
  <si>
    <t>ch1:48.2771</t>
  </si>
  <si>
    <t>1200/1494</t>
  </si>
  <si>
    <t>ch1:48.3553</t>
  </si>
  <si>
    <t>1201/1494</t>
  </si>
  <si>
    <t>ch1:48.4033</t>
  </si>
  <si>
    <t>1202/1494</t>
  </si>
  <si>
    <t>ch1:48.6128</t>
  </si>
  <si>
    <t>1203/1494</t>
  </si>
  <si>
    <t>1204/1494</t>
  </si>
  <si>
    <t>ch1:48.7541</t>
  </si>
  <si>
    <t>1205/1494</t>
  </si>
  <si>
    <t>ch1:48.8021</t>
  </si>
  <si>
    <t>1206/1494</t>
  </si>
  <si>
    <t>ch1:48.8803</t>
  </si>
  <si>
    <t>1207/1494</t>
  </si>
  <si>
    <t>ch1:48.9737</t>
  </si>
  <si>
    <t>1208/1494</t>
  </si>
  <si>
    <t>ch1:49.0923</t>
  </si>
  <si>
    <t>1209/1494</t>
  </si>
  <si>
    <t>ch1:49.1352</t>
  </si>
  <si>
    <t>1210/1494</t>
  </si>
  <si>
    <t>ch1:49.2867</t>
  </si>
  <si>
    <t>1211/1494</t>
  </si>
  <si>
    <t>ch1:49.3699</t>
  </si>
  <si>
    <t>1212/1494</t>
  </si>
  <si>
    <t>ch1:49.4583</t>
  </si>
  <si>
    <t>1213/1494</t>
  </si>
  <si>
    <t>1214/1494</t>
  </si>
  <si>
    <t>ch1:49.6223</t>
  </si>
  <si>
    <t>1215/1494</t>
  </si>
  <si>
    <t>ch1:49.7132</t>
  </si>
  <si>
    <t>1216/1494</t>
  </si>
  <si>
    <t>ch1:49.8066</t>
  </si>
  <si>
    <t>1217/1494</t>
  </si>
  <si>
    <t>ch1:49.9176</t>
  </si>
  <si>
    <t>1218/1494</t>
  </si>
  <si>
    <t>ch1:49.9605</t>
  </si>
  <si>
    <t>1219/1494</t>
  </si>
  <si>
    <t>ch1:50.1145</t>
  </si>
  <si>
    <t>1220/1494</t>
  </si>
  <si>
    <t>1221/1494</t>
  </si>
  <si>
    <t>ch1:50.271</t>
  </si>
  <si>
    <t>1222/1494</t>
  </si>
  <si>
    <t>ch1:50.382</t>
  </si>
  <si>
    <t>1223/1494</t>
  </si>
  <si>
    <t>ch1:50.4754</t>
  </si>
  <si>
    <t>1224/1494</t>
  </si>
  <si>
    <t>ch1:50.5789</t>
  </si>
  <si>
    <t>1225/1494</t>
  </si>
  <si>
    <t>ch1:50.5612</t>
  </si>
  <si>
    <t>1226/1494</t>
  </si>
  <si>
    <t>ch1:50.6067</t>
  </si>
  <si>
    <t>1227/1494</t>
  </si>
  <si>
    <t>ch1:50.7076</t>
  </si>
  <si>
    <t>1228/1494</t>
  </si>
  <si>
    <t>ch1:50.902</t>
  </si>
  <si>
    <t>1229/1494</t>
  </si>
  <si>
    <t>ch1:50.7985</t>
  </si>
  <si>
    <t>1230/1494</t>
  </si>
  <si>
    <t>ch1:50.9954</t>
  </si>
  <si>
    <t>1231/1494</t>
  </si>
  <si>
    <t>ch1:50.9701</t>
  </si>
  <si>
    <t>1232/1494</t>
  </si>
  <si>
    <t>ch1:50.9878</t>
  </si>
  <si>
    <t>1233/1494</t>
  </si>
  <si>
    <t>1234/1494</t>
  </si>
  <si>
    <t>ch1:51.061</t>
  </si>
  <si>
    <t>1235/1494</t>
  </si>
  <si>
    <t>ch1:51.1468</t>
  </si>
  <si>
    <t>1236/1494</t>
  </si>
  <si>
    <t>ch1:51.0736</t>
  </si>
  <si>
    <t>1237/1494</t>
  </si>
  <si>
    <t>ch1:51.1014</t>
  </si>
  <si>
    <t>1238/1494</t>
  </si>
  <si>
    <t>ch1:51.0307</t>
  </si>
  <si>
    <t>1239/1494</t>
  </si>
  <si>
    <t>ch1:51.0055</t>
  </si>
  <si>
    <t>1240/1494</t>
  </si>
  <si>
    <t>ch1:51.0383</t>
  </si>
  <si>
    <t>1241/1494</t>
  </si>
  <si>
    <t>ch2:13.6504</t>
  </si>
  <si>
    <t>1242/1494</t>
  </si>
  <si>
    <t>ch1:51.0029</t>
  </si>
  <si>
    <t>1243/1494</t>
  </si>
  <si>
    <t>ch1:50.9121</t>
  </si>
  <si>
    <t>1244/1494</t>
  </si>
  <si>
    <t>ch1:51.1089</t>
  </si>
  <si>
    <t>1245/1494</t>
  </si>
  <si>
    <t>ch1:51.0358</t>
  </si>
  <si>
    <t>1246/1494</t>
  </si>
  <si>
    <t>ch1:50.8641</t>
  </si>
  <si>
    <t>1247/1494</t>
  </si>
  <si>
    <t>ch1:50.6395</t>
  </si>
  <si>
    <t>1248/1494</t>
  </si>
  <si>
    <t>ch1:50.8439</t>
  </si>
  <si>
    <t>1249/1494</t>
  </si>
  <si>
    <t>1250/1494</t>
  </si>
  <si>
    <t>ch1:51.1064</t>
  </si>
  <si>
    <t>1251/1494</t>
  </si>
  <si>
    <t>ch1:50.8465</t>
  </si>
  <si>
    <t>1252/1494</t>
  </si>
  <si>
    <t>ch1:51.0534</t>
  </si>
  <si>
    <t>1253/1494</t>
  </si>
  <si>
    <t>ch1:51.215</t>
  </si>
  <si>
    <t>1254/1494</t>
  </si>
  <si>
    <t>ch1:51.4093</t>
  </si>
  <si>
    <t>1255/1494</t>
  </si>
  <si>
    <t>ch1:51.5304</t>
  </si>
  <si>
    <t>1256/1494</t>
  </si>
  <si>
    <t>ch1:51.6895</t>
  </si>
  <si>
    <t>1257/1494</t>
  </si>
  <si>
    <t>ch1:52.111</t>
  </si>
  <si>
    <t>1258/1494</t>
  </si>
  <si>
    <t>ch1:52.0352</t>
  </si>
  <si>
    <t>1259/1494</t>
  </si>
  <si>
    <t>ch1:52.2801</t>
  </si>
  <si>
    <t>1260/1494</t>
  </si>
  <si>
    <t>ch1:52.5148</t>
  </si>
  <si>
    <t>1261/1494</t>
  </si>
  <si>
    <t>ch1:52.7571</t>
  </si>
  <si>
    <t>1262/1494</t>
  </si>
  <si>
    <t>ch1:52.9565</t>
  </si>
  <si>
    <t>1263/1494</t>
  </si>
  <si>
    <t>ch1:52.9363</t>
  </si>
  <si>
    <t>1264/1494</t>
  </si>
  <si>
    <t>ch1:53.0322</t>
  </si>
  <si>
    <t>1265/1494</t>
  </si>
  <si>
    <t>ch1:52.9918</t>
  </si>
  <si>
    <t>1266/1494</t>
  </si>
  <si>
    <t>ch1:52.8025</t>
  </si>
  <si>
    <t>1267/1494</t>
  </si>
  <si>
    <t>ch1:52.6587</t>
  </si>
  <si>
    <t>1268/1494</t>
  </si>
  <si>
    <t>ch1:52.4214</t>
  </si>
  <si>
    <t>1269/1494</t>
  </si>
  <si>
    <t>ch1:52.4265</t>
  </si>
  <si>
    <t>1270/1494</t>
  </si>
  <si>
    <t>ch1:52.3003</t>
  </si>
  <si>
    <t>1271/1494</t>
  </si>
  <si>
    <t>ch1:52.2725</t>
  </si>
  <si>
    <t>1272/1494</t>
  </si>
  <si>
    <t>ch1:52.169</t>
  </si>
  <si>
    <t>1273/1494</t>
  </si>
  <si>
    <t>ch1:52.1211</t>
  </si>
  <si>
    <t>1274/1494</t>
  </si>
  <si>
    <t>ch1:52.1185</t>
  </si>
  <si>
    <t>1275/1494</t>
  </si>
  <si>
    <t>ch1:52.1791</t>
  </si>
  <si>
    <t>1276/1494</t>
  </si>
  <si>
    <t>1277/1494</t>
  </si>
  <si>
    <t>1278/1494</t>
  </si>
  <si>
    <t>ch1:52.1034</t>
  </si>
  <si>
    <t>1279/1494</t>
  </si>
  <si>
    <t>ch1:52.1311</t>
  </si>
  <si>
    <t>1280/1494</t>
  </si>
  <si>
    <t>1281/1494</t>
  </si>
  <si>
    <t>1282/1494</t>
  </si>
  <si>
    <t>ch1:52.2372</t>
  </si>
  <si>
    <t>1283/1494</t>
  </si>
  <si>
    <t>ch1:52.2346</t>
  </si>
  <si>
    <t>1284/1494</t>
  </si>
  <si>
    <t>ch1:52.2977</t>
  </si>
  <si>
    <t>1285/1494</t>
  </si>
  <si>
    <t>ch1:52.2119</t>
  </si>
  <si>
    <t>1286/1494</t>
  </si>
  <si>
    <t>ch1:52.0958</t>
  </si>
  <si>
    <t>1287/1494</t>
  </si>
  <si>
    <t>ch1:52.1539</t>
  </si>
  <si>
    <t>1288/1494</t>
  </si>
  <si>
    <t>ch1:52.2296</t>
  </si>
  <si>
    <t>1289/1494</t>
  </si>
  <si>
    <t>ch1:52.2069</t>
  </si>
  <si>
    <t>1290/1494</t>
  </si>
  <si>
    <t>ch1:51.4118</t>
  </si>
  <si>
    <t>1291/1494</t>
  </si>
  <si>
    <t>ch1:51.4068</t>
  </si>
  <si>
    <t>1292/1494</t>
  </si>
  <si>
    <t>ch1:51.5229</t>
  </si>
  <si>
    <t>1293/1494</t>
  </si>
  <si>
    <t>1294/1494</t>
  </si>
  <si>
    <t>ch1:52.2674</t>
  </si>
  <si>
    <t>1295/1494</t>
  </si>
  <si>
    <t>1296/1494</t>
  </si>
  <si>
    <t>ch1:52.7596</t>
  </si>
  <si>
    <t>1297/1494</t>
  </si>
  <si>
    <t>ch1:52.6284</t>
  </si>
  <si>
    <t>1298/1494</t>
  </si>
  <si>
    <t>ch1:53.2619</t>
  </si>
  <si>
    <t>1299/1494</t>
  </si>
  <si>
    <t>1300/1494</t>
  </si>
  <si>
    <t>1301/1494</t>
  </si>
  <si>
    <t>ch1:53.325</t>
  </si>
  <si>
    <t>1302/1494</t>
  </si>
  <si>
    <t>1303/1494</t>
  </si>
  <si>
    <t>ch1:53.0827</t>
  </si>
  <si>
    <t>1304/1494</t>
  </si>
  <si>
    <t>1305/1494</t>
  </si>
  <si>
    <t>1306/1494</t>
  </si>
  <si>
    <t>ch1:54.2361</t>
  </si>
  <si>
    <t>1307/1494</t>
  </si>
  <si>
    <t>1308/1494</t>
  </si>
  <si>
    <t>1309/1494</t>
  </si>
  <si>
    <t>ch1:52.4416</t>
  </si>
  <si>
    <t>1310/1494</t>
  </si>
  <si>
    <t>ch1:52.5602</t>
  </si>
  <si>
    <t>1311/1494</t>
  </si>
  <si>
    <t>ch1:52.8782</t>
  </si>
  <si>
    <t>1312/1494</t>
  </si>
  <si>
    <t>ch1:53.0272</t>
  </si>
  <si>
    <t>1313/1494</t>
  </si>
  <si>
    <t>ch1:53.638</t>
  </si>
  <si>
    <t>1314/1494</t>
  </si>
  <si>
    <t>ch1:54.0216</t>
  </si>
  <si>
    <t>1315/1494</t>
  </si>
  <si>
    <t>ch1:54.1957</t>
  </si>
  <si>
    <t>1316/1494</t>
  </si>
  <si>
    <t>ch1:54.4709</t>
  </si>
  <si>
    <t>1317/1494</t>
  </si>
  <si>
    <t>ch1:54.5971</t>
  </si>
  <si>
    <t>1318/1494</t>
  </si>
  <si>
    <t>ch1:54.587</t>
  </si>
  <si>
    <t>1319/1494</t>
  </si>
  <si>
    <t>ch1:54.6778</t>
  </si>
  <si>
    <t>1320/1494</t>
  </si>
  <si>
    <t>ch1:54.64</t>
  </si>
  <si>
    <t>1321/1494</t>
  </si>
  <si>
    <t>ch1:54.5769</t>
  </si>
  <si>
    <t>1322/1494</t>
  </si>
  <si>
    <t>1323/1494</t>
  </si>
  <si>
    <t>ch1:54.6803</t>
  </si>
  <si>
    <t>1324/1494</t>
  </si>
  <si>
    <t>ch1:54.7636</t>
  </si>
  <si>
    <t>1325/1494</t>
  </si>
  <si>
    <t>ch1:54.693</t>
  </si>
  <si>
    <t>1326/1494</t>
  </si>
  <si>
    <t>ch1:54.7611</t>
  </si>
  <si>
    <t>1327/1494</t>
  </si>
  <si>
    <t>ch1:54.8217</t>
  </si>
  <si>
    <t>1328/1494</t>
  </si>
  <si>
    <t>ch1:54.7157</t>
  </si>
  <si>
    <t>1329/1494</t>
  </si>
  <si>
    <t>ch1:54.9075</t>
  </si>
  <si>
    <t>1330/1494</t>
  </si>
  <si>
    <t>ch1:54.9327</t>
  </si>
  <si>
    <t>1331/1494</t>
  </si>
  <si>
    <t>1332/1494</t>
  </si>
  <si>
    <t>ch1:54.9454</t>
  </si>
  <si>
    <t>1333/1494</t>
  </si>
  <si>
    <t>ch1:54.9252</t>
  </si>
  <si>
    <t>1334/1494</t>
  </si>
  <si>
    <t>1335/1494</t>
  </si>
  <si>
    <t>ch1:54.8141</t>
  </si>
  <si>
    <t>1336/1494</t>
  </si>
  <si>
    <t>1337/1494</t>
  </si>
  <si>
    <t>ch1:53.9938</t>
  </si>
  <si>
    <t>1338/1494</t>
  </si>
  <si>
    <t>ch1:53.7768</t>
  </si>
  <si>
    <t>1339/1494</t>
  </si>
  <si>
    <t>1340/1494</t>
  </si>
  <si>
    <t>ch1:50.6269</t>
  </si>
  <si>
    <t>1341/1494</t>
  </si>
  <si>
    <t>ch1:47.7369</t>
  </si>
  <si>
    <t>1342/1494</t>
  </si>
  <si>
    <t>ch1:45.9172</t>
  </si>
  <si>
    <t>1343/1494</t>
  </si>
  <si>
    <t>ch1:45.6269</t>
  </si>
  <si>
    <t>1344/1494</t>
  </si>
  <si>
    <t>ch1:45.6572</t>
  </si>
  <si>
    <t>1345/1494</t>
  </si>
  <si>
    <t>ch1:45.324</t>
  </si>
  <si>
    <t>1346/1494</t>
  </si>
  <si>
    <t>ch1:44.9253</t>
  </si>
  <si>
    <t>1347/1494</t>
  </si>
  <si>
    <t>ch1:44.6653</t>
  </si>
  <si>
    <t>ch2:20.7936</t>
  </si>
  <si>
    <t>1348/1494</t>
  </si>
  <si>
    <t>ch1:44.9656</t>
  </si>
  <si>
    <t>1349/1494</t>
  </si>
  <si>
    <t>ch1:44.5669</t>
  </si>
  <si>
    <t>ch2:20.8957</t>
  </si>
  <si>
    <t>1350/1494</t>
  </si>
  <si>
    <t>ch1:44.2589</t>
  </si>
  <si>
    <t>ch2:21.2022</t>
  </si>
  <si>
    <t>1351/1494</t>
  </si>
  <si>
    <t>ch1:44.0898</t>
  </si>
  <si>
    <t>ch2:21.2704</t>
  </si>
  <si>
    <t>1352/1494</t>
  </si>
  <si>
    <t>ch1:44.6072</t>
  </si>
  <si>
    <t>ch2:20.8616</t>
  </si>
  <si>
    <t>1353/1494</t>
  </si>
  <si>
    <t>ch1:44.587</t>
  </si>
  <si>
    <t>ch2:20.7596</t>
  </si>
  <si>
    <t>1354/1494</t>
  </si>
  <si>
    <t>ch1:44.7309</t>
  </si>
  <si>
    <t>ch2:20.4196</t>
  </si>
  <si>
    <t>1355/1494</t>
  </si>
  <si>
    <t>ch1:45.3114</t>
  </si>
  <si>
    <t>1356/1494</t>
  </si>
  <si>
    <t>ch1:45.3569</t>
  </si>
  <si>
    <t>1357/1494</t>
  </si>
  <si>
    <t>ch1:45.473</t>
  </si>
  <si>
    <t>1358/1494</t>
  </si>
  <si>
    <t>ch2:20.3856</t>
  </si>
  <si>
    <t>1359/1494</t>
  </si>
  <si>
    <t>ch1:44.3927</t>
  </si>
  <si>
    <t>ch2:20.8276</t>
  </si>
  <si>
    <t>1360/1494</t>
  </si>
  <si>
    <t>ch1:44.1554</t>
  </si>
  <si>
    <t>ch2:20.9638</t>
  </si>
  <si>
    <t>1361/1494</t>
  </si>
  <si>
    <t>ch1:44.1302</t>
  </si>
  <si>
    <t>ch2:20.9978</t>
  </si>
  <si>
    <t>1362/1494</t>
  </si>
  <si>
    <t>ch1:44.0772</t>
  </si>
  <si>
    <t>ch2:21.0319</t>
  </si>
  <si>
    <t>1363/1494</t>
  </si>
  <si>
    <t>ch1:43.9939</t>
  </si>
  <si>
    <t>ch2:21.0659</t>
  </si>
  <si>
    <t>1364/1494</t>
  </si>
  <si>
    <t>ch1:43.9384</t>
  </si>
  <si>
    <t>ch2:21.1341</t>
  </si>
  <si>
    <t>1365/1494</t>
  </si>
  <si>
    <t>ch1:43.691</t>
  </si>
  <si>
    <t>1366/1494</t>
  </si>
  <si>
    <t>ch1:43.3831</t>
  </si>
  <si>
    <t>ch2:21.1681</t>
  </si>
  <si>
    <t>1367/1494</t>
  </si>
  <si>
    <t>ch1:42.7824</t>
  </si>
  <si>
    <t>1368/1494</t>
  </si>
  <si>
    <t>ch1:42.1716</t>
  </si>
  <si>
    <t>ch2:21.2363</t>
  </si>
  <si>
    <t>1369/1494</t>
  </si>
  <si>
    <t>ch1:41.1267</t>
  </si>
  <si>
    <t>ch2:21.3045</t>
  </si>
  <si>
    <t>1370/1494</t>
  </si>
  <si>
    <t>ch1:40.8011</t>
  </si>
  <si>
    <t>1371/1494</t>
  </si>
  <si>
    <t>ch1:40.1777</t>
  </si>
  <si>
    <t>ch2:21.3727</t>
  </si>
  <si>
    <t>1372/1494</t>
  </si>
  <si>
    <t>ch1:39.6805</t>
  </si>
  <si>
    <t>1373/1494</t>
  </si>
  <si>
    <t>ch1:39.1328</t>
  </si>
  <si>
    <t>ch2:21.4068</t>
  </si>
  <si>
    <t>1374/1494</t>
  </si>
  <si>
    <t>ch1:38.6759</t>
  </si>
  <si>
    <t>ch2:21.4409</t>
  </si>
  <si>
    <t>1375/1494</t>
  </si>
  <si>
    <t>ch1:38.7517</t>
  </si>
  <si>
    <t>1376/1494</t>
  </si>
  <si>
    <t>ch1:38.5094</t>
  </si>
  <si>
    <t>1377/1494</t>
  </si>
  <si>
    <t>ch1:38.58</t>
  </si>
  <si>
    <t>1378/1494</t>
  </si>
  <si>
    <t>ch1:38.0399</t>
  </si>
  <si>
    <t>ch2:21.475</t>
  </si>
  <si>
    <t>1379/1494</t>
  </si>
  <si>
    <t>ch1:38.0727</t>
  </si>
  <si>
    <t>1380/1494</t>
  </si>
  <si>
    <t>ch1:37.8733</t>
  </si>
  <si>
    <t>1381/1494</t>
  </si>
  <si>
    <t>ch1:37.7168</t>
  </si>
  <si>
    <t>ch2:21.5092</t>
  </si>
  <si>
    <t>1382/1494</t>
  </si>
  <si>
    <t>ch1:37.6411</t>
  </si>
  <si>
    <t>ch2:21.5433</t>
  </si>
  <si>
    <t>1383/1494</t>
  </si>
  <si>
    <t>ch1:37.1035</t>
  </si>
  <si>
    <t>ch2:21.6457</t>
  </si>
  <si>
    <t>1384/1494</t>
  </si>
  <si>
    <t>ch1:36.7047</t>
  </si>
  <si>
    <t>ch2:21.7481</t>
  </si>
  <si>
    <t>1385/1494</t>
  </si>
  <si>
    <t>ch1:43.2948</t>
  </si>
  <si>
    <t>ch2:20.7255</t>
  </si>
  <si>
    <t>1386/1494</t>
  </si>
  <si>
    <t>ch1:44.9202</t>
  </si>
  <si>
    <t>1387/1494</t>
  </si>
  <si>
    <t>ch1:45.2988</t>
  </si>
  <si>
    <t>1388/1494</t>
  </si>
  <si>
    <t>ch1:45.5184</t>
  </si>
  <si>
    <t>1389/1494</t>
  </si>
  <si>
    <t>ch1:45.6622</t>
  </si>
  <si>
    <t>1390/1494</t>
  </si>
  <si>
    <t>1391/1494</t>
  </si>
  <si>
    <t>ch1:45.9222</t>
  </si>
  <si>
    <t>1392/1494</t>
  </si>
  <si>
    <t>1393/1494</t>
  </si>
  <si>
    <t>ch1:46.4321</t>
  </si>
  <si>
    <t>1394/1494</t>
  </si>
  <si>
    <t>ch1:46.2175</t>
  </si>
  <si>
    <t>1395/1494</t>
  </si>
  <si>
    <t>ch1:45.955</t>
  </si>
  <si>
    <t>1396/1494</t>
  </si>
  <si>
    <t>1397/1494</t>
  </si>
  <si>
    <t>ch1:46.0762</t>
  </si>
  <si>
    <t>1398/1494</t>
  </si>
  <si>
    <t>ch1:46.1696</t>
  </si>
  <si>
    <t>1399/1494</t>
  </si>
  <si>
    <t>ch1:46.48</t>
  </si>
  <si>
    <t>1400/1494</t>
  </si>
  <si>
    <t>ch1:46.639</t>
  </si>
  <si>
    <t>1401/1494</t>
  </si>
  <si>
    <t>ch1:47.3382</t>
  </si>
  <si>
    <t>1402/1494</t>
  </si>
  <si>
    <t>ch1:47.4492</t>
  </si>
  <si>
    <t>1403/1494</t>
  </si>
  <si>
    <t>ch1:47.6486</t>
  </si>
  <si>
    <t>1404/1494</t>
  </si>
  <si>
    <t>ch1:47.7849</t>
  </si>
  <si>
    <t>1405/1494</t>
  </si>
  <si>
    <t>1406/1494</t>
  </si>
  <si>
    <t>ch1:47.9389</t>
  </si>
  <si>
    <t>1407/1494</t>
  </si>
  <si>
    <t>ch1:48.1206</t>
  </si>
  <si>
    <t>1408/1494</t>
  </si>
  <si>
    <t>ch1:48.2013</t>
  </si>
  <si>
    <t>1409/1494</t>
  </si>
  <si>
    <t>ch1:48.5875</t>
  </si>
  <si>
    <t>1410/1494</t>
  </si>
  <si>
    <t>1411/1494</t>
  </si>
  <si>
    <t>ch1:49.2311</t>
  </si>
  <si>
    <t>1412/1494</t>
  </si>
  <si>
    <t>ch1:49.2538</t>
  </si>
  <si>
    <t>1413/1494</t>
  </si>
  <si>
    <t>ch1:49.4128</t>
  </si>
  <si>
    <t>1414/1494</t>
  </si>
  <si>
    <t>1415/1494</t>
  </si>
  <si>
    <t>ch1:49.693</t>
  </si>
  <si>
    <t>1416/1494</t>
  </si>
  <si>
    <t>ch1:49.8823</t>
  </si>
  <si>
    <t>1417/1494</t>
  </si>
  <si>
    <t>ch1:49.9681</t>
  </si>
  <si>
    <t>1418/1494</t>
  </si>
  <si>
    <t>ch1:50.0136</t>
  </si>
  <si>
    <t>1419/1494</t>
  </si>
  <si>
    <t>ch1:50.0312</t>
  </si>
  <si>
    <t>1420/1494</t>
  </si>
  <si>
    <t>ch1:50.1297</t>
  </si>
  <si>
    <t>1421/1494</t>
  </si>
  <si>
    <t>1422/1494</t>
  </si>
  <si>
    <t>ch1:50.2533</t>
  </si>
  <si>
    <t>1423/1494</t>
  </si>
  <si>
    <t>ch1:50.4174</t>
  </si>
  <si>
    <t>1424/1494</t>
  </si>
  <si>
    <t>ch1:50.478</t>
  </si>
  <si>
    <t>1425/1494</t>
  </si>
  <si>
    <t>ch1:50.324</t>
  </si>
  <si>
    <t>1426/1494</t>
  </si>
  <si>
    <t>ch1:50.4098</t>
  </si>
  <si>
    <t>1427/1494</t>
  </si>
  <si>
    <t>ch1:50.5007</t>
  </si>
  <si>
    <t>1428/1494</t>
  </si>
  <si>
    <t>1429/1494</t>
  </si>
  <si>
    <t>ch1:50.4426</t>
  </si>
  <si>
    <t>1430/1494</t>
  </si>
  <si>
    <t>ch1:50.329</t>
  </si>
  <si>
    <t>1431/1494</t>
  </si>
  <si>
    <t>ch1:50.1095</t>
  </si>
  <si>
    <t>1432/1494</t>
  </si>
  <si>
    <t>ch1:49.9101</t>
  </si>
  <si>
    <t>1433/1494</t>
  </si>
  <si>
    <t>1434/1494</t>
  </si>
  <si>
    <t>ch1:48.5421</t>
  </si>
  <si>
    <t>1435/1494</t>
  </si>
  <si>
    <t>ch1:45.9096</t>
  </si>
  <si>
    <t>1436/1494</t>
  </si>
  <si>
    <t>ch1:45.5714</t>
  </si>
  <si>
    <t>ch3:16.4542</t>
  </si>
  <si>
    <t>1437/1494</t>
  </si>
  <si>
    <t>ch1:45.2584</t>
  </si>
  <si>
    <t>1438/1494</t>
  </si>
  <si>
    <t>1439/1494</t>
  </si>
  <si>
    <t>ch1:44.4583</t>
  </si>
  <si>
    <t>1440/1494</t>
  </si>
  <si>
    <t>ch1:44.9757</t>
  </si>
  <si>
    <t>1441/1494</t>
  </si>
  <si>
    <t>ch1:44.6148</t>
  </si>
  <si>
    <t>1442/1494</t>
  </si>
  <si>
    <t>ch1:43.8097</t>
  </si>
  <si>
    <t>ch2:20.6575</t>
  </si>
  <si>
    <t>1443/1494</t>
  </si>
  <si>
    <t>ch2:20.4875</t>
  </si>
  <si>
    <t>1444/1494</t>
  </si>
  <si>
    <t>ch1:43.7541</t>
  </si>
  <si>
    <t>1445/1494</t>
  </si>
  <si>
    <t>ch1:43.7264</t>
  </si>
  <si>
    <t>ch2:20.5895</t>
  </si>
  <si>
    <t>1446/1494</t>
  </si>
  <si>
    <t>ch1:42.5729</t>
  </si>
  <si>
    <t>1447/1494</t>
  </si>
  <si>
    <t>ch1:44.1756</t>
  </si>
  <si>
    <t>ch2:20.4535</t>
  </si>
  <si>
    <t>1448/1494</t>
  </si>
  <si>
    <t>ch1:44.5795</t>
  </si>
  <si>
    <t>ch2:19.8766</t>
  </si>
  <si>
    <t>1449/1494</t>
  </si>
  <si>
    <t>ch1:44.9429</t>
  </si>
  <si>
    <t>1450/1494</t>
  </si>
  <si>
    <t>ch1:44.4659</t>
  </si>
  <si>
    <t>ch2:20.2158</t>
  </si>
  <si>
    <t>1451/1494</t>
  </si>
  <si>
    <t>ch1:42.9137</t>
  </si>
  <si>
    <t>1452/1494</t>
  </si>
  <si>
    <t>ch1:40.0969</t>
  </si>
  <si>
    <t>1453/1494</t>
  </si>
  <si>
    <t>ch1:39.1933</t>
  </si>
  <si>
    <t>ch2:21.3386</t>
  </si>
  <si>
    <t>1454/1494</t>
  </si>
  <si>
    <t>ch1:38.9309</t>
  </si>
  <si>
    <t>1455/1494</t>
  </si>
  <si>
    <t>ch1:39.1403</t>
  </si>
  <si>
    <t>1456/1494</t>
  </si>
  <si>
    <t>ch1:38.9637</t>
  </si>
  <si>
    <t>1457/1494</t>
  </si>
  <si>
    <t>ch1:38.9738</t>
  </si>
  <si>
    <t>1458/1494</t>
  </si>
  <si>
    <t>ch1:39.1</t>
  </si>
  <si>
    <t>1459/1494</t>
  </si>
  <si>
    <t>ch1:38.7996</t>
  </si>
  <si>
    <t>1460/1494</t>
  </si>
  <si>
    <t>ch1:38.6204</t>
  </si>
  <si>
    <t>1461/1494</t>
  </si>
  <si>
    <t>ch1:38.3604</t>
  </si>
  <si>
    <t>1462/1494</t>
  </si>
  <si>
    <t>ch1:38.1232</t>
  </si>
  <si>
    <t>1463/1494</t>
  </si>
  <si>
    <t>ch1:38.1838</t>
  </si>
  <si>
    <t>1464/1494</t>
  </si>
  <si>
    <t>ch1:38.2166</t>
  </si>
  <si>
    <t>1465/1494</t>
  </si>
  <si>
    <t>1466/1494</t>
  </si>
  <si>
    <t>ch1:37.626</t>
  </si>
  <si>
    <t>1467/1494</t>
  </si>
  <si>
    <t>ch1:37.3963</t>
  </si>
  <si>
    <t>1468/1494</t>
  </si>
  <si>
    <t>ch1:37.2953</t>
  </si>
  <si>
    <t>1469/1494</t>
  </si>
  <si>
    <t>ch1:37.2878</t>
  </si>
  <si>
    <t>1470/1494</t>
  </si>
  <si>
    <t>ch1:36.9748</t>
  </si>
  <si>
    <t>ch2:21.8165</t>
  </si>
  <si>
    <t>1471/1494</t>
  </si>
  <si>
    <t>ch1:36.8435</t>
  </si>
  <si>
    <t>ch2:21.8506</t>
  </si>
  <si>
    <t>1472/1494</t>
  </si>
  <si>
    <t>ch1:36.7981</t>
  </si>
  <si>
    <t>ch2:21.8848</t>
  </si>
  <si>
    <t>1473/1494</t>
  </si>
  <si>
    <t>ch1:36.4927</t>
  </si>
  <si>
    <t>1474/1494</t>
  </si>
  <si>
    <t>ch1:36.2706</t>
  </si>
  <si>
    <t>1475/1494</t>
  </si>
  <si>
    <t>ch1:36.152</t>
  </si>
  <si>
    <t>1476/1494</t>
  </si>
  <si>
    <t>ch1:36.0031</t>
  </si>
  <si>
    <t>ch2:21.919</t>
  </si>
  <si>
    <t>1477/1494</t>
  </si>
  <si>
    <t>ch1:35.9374</t>
  </si>
  <si>
    <t>1478/1494</t>
  </si>
  <si>
    <t>ch1:35.6851</t>
  </si>
  <si>
    <t>1479/1494</t>
  </si>
  <si>
    <t>ch1:35.521</t>
  </si>
  <si>
    <t>1480/1494</t>
  </si>
  <si>
    <t>ch1:35.203</t>
  </si>
  <si>
    <t>1481/1494</t>
  </si>
  <si>
    <t>ch1:35.044</t>
  </si>
  <si>
    <t>ch2:21.9874</t>
  </si>
  <si>
    <t>1482/1494</t>
  </si>
  <si>
    <t>ch1:34.3347</t>
  </si>
  <si>
    <t>ch2:22.3295</t>
  </si>
  <si>
    <t>1483/1494</t>
  </si>
  <si>
    <t>ch1:35.2484</t>
  </si>
  <si>
    <t>1484/1494</t>
  </si>
  <si>
    <t>ch1:33.4867</t>
  </si>
  <si>
    <t>ch2:22.4665</t>
  </si>
  <si>
    <t>1485/1494</t>
  </si>
  <si>
    <t>ch1:35.4074</t>
  </si>
  <si>
    <t>1486/1494</t>
  </si>
  <si>
    <t>ch1:37.4745</t>
  </si>
  <si>
    <t>1487/1494</t>
  </si>
  <si>
    <t>ch1:39.0318</t>
  </si>
  <si>
    <t>1488/1494</t>
  </si>
  <si>
    <t>ch1:35.7986</t>
  </si>
  <si>
    <t>ch2:21.6798</t>
  </si>
  <si>
    <t>1489/1494</t>
  </si>
  <si>
    <t>ch1:35.8087</t>
  </si>
  <si>
    <t>1490/1494</t>
  </si>
  <si>
    <t>ch1:35.5563</t>
  </si>
  <si>
    <t>1491/1494</t>
  </si>
  <si>
    <t>ch1:37.2852</t>
  </si>
  <si>
    <t>1492/1494</t>
  </si>
  <si>
    <t>ch1:36.0838</t>
  </si>
  <si>
    <t>ch2:21.9532</t>
  </si>
  <si>
    <t>ch1:35.8542</t>
  </si>
  <si>
    <t>ch2:22.1926</t>
  </si>
  <si>
    <t>ch1:35.781</t>
  </si>
  <si>
    <t>Od:</t>
  </si>
  <si>
    <t>Do:</t>
  </si>
  <si>
    <t>1/1494</t>
  </si>
  <si>
    <t>ch1:61.1518</t>
  </si>
  <si>
    <t>ch2:19.4363</t>
  </si>
  <si>
    <t>ch3:19.3766</t>
  </si>
  <si>
    <t>2/1494</t>
  </si>
  <si>
    <t>ch1:60.021</t>
  </si>
  <si>
    <t>ch2:19.5378</t>
  </si>
  <si>
    <t>ch3:19.3394</t>
  </si>
  <si>
    <t>3/1494</t>
  </si>
  <si>
    <t>ch1:59.3825</t>
  </si>
  <si>
    <t>ch2:19.6055</t>
  </si>
  <si>
    <t>4/1494</t>
  </si>
  <si>
    <t>ch1:59.8948</t>
  </si>
  <si>
    <t>ch2:19.5717</t>
  </si>
  <si>
    <t>ch3:19.3023</t>
  </si>
  <si>
    <t>5/1494</t>
  </si>
  <si>
    <t>ch1:59.2134</t>
  </si>
  <si>
    <t>ch2:19.6733</t>
  </si>
  <si>
    <t>ch3:19.4509</t>
  </si>
  <si>
    <t>6/1494</t>
  </si>
  <si>
    <t>ch1:58.9105</t>
  </si>
  <si>
    <t>ch3:19.5252</t>
  </si>
  <si>
    <t>7/1494</t>
  </si>
  <si>
    <t>ch1:58.6202</t>
  </si>
  <si>
    <t>ch2:19.7071</t>
  </si>
  <si>
    <t>8/1494</t>
  </si>
  <si>
    <t>ch1:58.8651</t>
  </si>
  <si>
    <t>9/1494</t>
  </si>
  <si>
    <t>ch1:59.2866</t>
  </si>
  <si>
    <t>ch2:19.5039</t>
  </si>
  <si>
    <t>ch3:19.4137</t>
  </si>
  <si>
    <t>10/1494</t>
  </si>
  <si>
    <t>ch1:59.6727</t>
  </si>
  <si>
    <t>ch2:19.3686</t>
  </si>
  <si>
    <t>11/1494</t>
  </si>
  <si>
    <t>ch1:59.8873</t>
  </si>
  <si>
    <t>ch2:19.2671</t>
  </si>
  <si>
    <t>12/1494</t>
  </si>
  <si>
    <t>ch1:60.2154</t>
  </si>
  <si>
    <t>ch2:19.1319</t>
  </si>
  <si>
    <t>ch3:19.2652</t>
  </si>
  <si>
    <t>13/1494</t>
  </si>
  <si>
    <t>ch1:60.5309</t>
  </si>
  <si>
    <t>ch2:18.9967</t>
  </si>
  <si>
    <t>ch3:19.228</t>
  </si>
  <si>
    <t>14/1494</t>
  </si>
  <si>
    <t>ch1:60.7378</t>
  </si>
  <si>
    <t>ch2:18.8954</t>
  </si>
  <si>
    <t>ch3:19.1538</t>
  </si>
  <si>
    <t>15/1494</t>
  </si>
  <si>
    <t>ch1:60.8893</t>
  </si>
  <si>
    <t>ch2:18.7941</t>
  </si>
  <si>
    <t>ch3:19.1167</t>
  </si>
  <si>
    <t>16/1494</t>
  </si>
  <si>
    <t>ch1:61.023</t>
  </si>
  <si>
    <t>ch2:18.7266</t>
  </si>
  <si>
    <t>ch3:19.0795</t>
  </si>
  <si>
    <t>17/1494</t>
  </si>
  <si>
    <t>ch1:61.1341</t>
  </si>
  <si>
    <t>ch2:18.6929</t>
  </si>
  <si>
    <t>ch3:19.0053</t>
  </si>
  <si>
    <t>18/1494</t>
  </si>
  <si>
    <t>ch1:61.2982</t>
  </si>
  <si>
    <t>ch2:18.6254</t>
  </si>
  <si>
    <t>19/1494</t>
  </si>
  <si>
    <t>ch1:61.1114</t>
  </si>
  <si>
    <t>ch3:18.9682</t>
  </si>
  <si>
    <t>20/1494</t>
  </si>
  <si>
    <t>ch2:18.5917</t>
  </si>
  <si>
    <t>21/1494</t>
  </si>
  <si>
    <t>ch1:61.0559</t>
  </si>
  <si>
    <t>22/1494</t>
  </si>
  <si>
    <t>ch1:60.9751</t>
  </si>
  <si>
    <t>23/1494</t>
  </si>
  <si>
    <t>ch1:61.0407</t>
  </si>
  <si>
    <t>24/1494</t>
  </si>
  <si>
    <t>ch1:61.4067</t>
  </si>
  <si>
    <t>ch2:18.558</t>
  </si>
  <si>
    <t>ch3:18.894</t>
  </si>
  <si>
    <t>25/1494</t>
  </si>
  <si>
    <t>ch1:61.49</t>
  </si>
  <si>
    <t>ch2:18.4568</t>
  </si>
  <si>
    <t>ch3:18.8569</t>
  </si>
  <si>
    <t>26/1494</t>
  </si>
  <si>
    <t>ch1:61.6439</t>
  </si>
  <si>
    <t>ch2:18.3557</t>
  </si>
  <si>
    <t>ch3:18.8198</t>
  </si>
  <si>
    <t>27/1494</t>
  </si>
  <si>
    <t>ch1:61.8989</t>
  </si>
  <si>
    <t>ch2:18.2884</t>
  </si>
  <si>
    <t>ch3:18.7457</t>
  </si>
  <si>
    <t>28/1494</t>
  </si>
  <si>
    <t>ch1:61.9165</t>
  </si>
  <si>
    <t>ch2:18.221</t>
  </si>
  <si>
    <t>29/1494</t>
  </si>
  <si>
    <t>ch1:62.0301</t>
  </si>
  <si>
    <t>ch2:18.1873</t>
  </si>
  <si>
    <t>ch3:18.6715</t>
  </si>
  <si>
    <t>30/1494</t>
  </si>
  <si>
    <t>ch1:62.0225</t>
  </si>
  <si>
    <t>ch2:18.1537</t>
  </si>
  <si>
    <t>31/1494</t>
  </si>
  <si>
    <t>ch1:62.0755</t>
  </si>
  <si>
    <t>ch2:18.12</t>
  </si>
  <si>
    <t>ch3:18.5974</t>
  </si>
  <si>
    <t>32/1494</t>
  </si>
  <si>
    <t>ch1:62.0377</t>
  </si>
  <si>
    <t>ch2:18.0863</t>
  </si>
  <si>
    <t>33/1494</t>
  </si>
  <si>
    <t>ch1:61.9948</t>
  </si>
  <si>
    <t>ch2:18.0527</t>
  </si>
  <si>
    <t>ch3:18.5603</t>
  </si>
  <si>
    <t>34/1494</t>
  </si>
  <si>
    <t>ch1:61.9569</t>
  </si>
  <si>
    <t>35/1494</t>
  </si>
  <si>
    <t>ch3:18.5233</t>
  </si>
  <si>
    <t>36/1494</t>
  </si>
  <si>
    <t>ch1:61.9544</t>
  </si>
  <si>
    <t>ch2:17.9854</t>
  </si>
  <si>
    <t>ch3:18.4862</t>
  </si>
  <si>
    <t>37/1494</t>
  </si>
  <si>
    <t>ch1:62.1033</t>
  </si>
  <si>
    <t>ch2:17.9518</t>
  </si>
  <si>
    <t>ch3:18.4492</t>
  </si>
  <si>
    <t>38/1494</t>
  </si>
  <si>
    <t>ch1:62.1714</t>
  </si>
  <si>
    <t>ch3:18.4121</t>
  </si>
  <si>
    <t>39/1494</t>
  </si>
  <si>
    <t>ch1:61.4748</t>
  </si>
  <si>
    <t>40/1494</t>
  </si>
  <si>
    <t>ch1:60.3163</t>
  </si>
  <si>
    <t>ch2:18.4905</t>
  </si>
  <si>
    <t>41/1494</t>
  </si>
  <si>
    <t>ch1:59.6475</t>
  </si>
  <si>
    <t>42/1494</t>
  </si>
  <si>
    <t>ch1:58.4436</t>
  </si>
  <si>
    <t>ch2:19.1657</t>
  </si>
  <si>
    <t>ch3:19.0424</t>
  </si>
  <si>
    <t>43/1494</t>
  </si>
  <si>
    <t>ch1:57.8782</t>
  </si>
  <si>
    <t>ch2:19.4024</t>
  </si>
  <si>
    <t>44/1494</t>
  </si>
  <si>
    <t>ch1:57.2295</t>
  </si>
  <si>
    <t>45/1494</t>
  </si>
  <si>
    <t>ch1:57.4895</t>
  </si>
  <si>
    <t>46/1494</t>
  </si>
  <si>
    <t>ch1:57.3355</t>
  </si>
  <si>
    <t>ch2:19.6394</t>
  </si>
  <si>
    <t>ch3:19.1909</t>
  </si>
  <si>
    <t>47/1494</t>
  </si>
  <si>
    <t>ch1:56.6011</t>
  </si>
  <si>
    <t>ch2:19.8427</t>
  </si>
  <si>
    <t>48/1494</t>
  </si>
  <si>
    <t>ch1:57.1362</t>
  </si>
  <si>
    <t>ch2:19.7749</t>
  </si>
  <si>
    <t>49/1494</t>
  </si>
  <si>
    <t>ch1:57.4643</t>
  </si>
  <si>
    <t>ch3:19.5995</t>
  </si>
  <si>
    <t>50/1494</t>
  </si>
  <si>
    <t>ch1:57.0201</t>
  </si>
  <si>
    <t>ch2:19.9444</t>
  </si>
  <si>
    <t>ch3:19.6739</t>
  </si>
  <si>
    <t>51/1494</t>
  </si>
  <si>
    <t>ch1:56.9973</t>
  </si>
  <si>
    <t>52/1494</t>
  </si>
  <si>
    <t>ch1:56.9216</t>
  </si>
  <si>
    <t>ch2:20.0122</t>
  </si>
  <si>
    <t>ch3:19.7854</t>
  </si>
  <si>
    <t>53/1494</t>
  </si>
  <si>
    <t>ch1:56.4648</t>
  </si>
  <si>
    <t>ch2:20.1819</t>
  </si>
  <si>
    <t>54/1494</t>
  </si>
  <si>
    <t>ch1:56.6945</t>
  </si>
  <si>
    <t>ch2:20.114</t>
  </si>
  <si>
    <t>ch3:19.711</t>
  </si>
  <si>
    <t>55/1494</t>
  </si>
  <si>
    <t>ch1:56.8737</t>
  </si>
  <si>
    <t>ch2:20.0461</t>
  </si>
  <si>
    <t>56/1494</t>
  </si>
  <si>
    <t>ch1:57.2447</t>
  </si>
  <si>
    <t>ch2:19.9105</t>
  </si>
  <si>
    <t>57/1494</t>
  </si>
  <si>
    <t>ch1:57.6763</t>
  </si>
  <si>
    <t>ch3:19.5623</t>
  </si>
  <si>
    <t>58/1494</t>
  </si>
  <si>
    <t>ch1:58.1508</t>
  </si>
  <si>
    <t>59/1494</t>
  </si>
  <si>
    <t>ch1:58.4764</t>
  </si>
  <si>
    <t>ch3:19.488</t>
  </si>
  <si>
    <t>60/1494</t>
  </si>
  <si>
    <t>ch1:58.7363</t>
  </si>
  <si>
    <t>61/1494</t>
  </si>
  <si>
    <t>ch1:59.0897</t>
  </si>
  <si>
    <t>ch2:19.3348</t>
  </si>
  <si>
    <t>62/1494</t>
  </si>
  <si>
    <t>ch1:59.2285</t>
  </si>
  <si>
    <t>63/1494</t>
  </si>
  <si>
    <t>ch1:59.4809</t>
  </si>
  <si>
    <t>ch2:19.1995</t>
  </si>
  <si>
    <t>64/1494</t>
  </si>
  <si>
    <t>ch1:59.6122</t>
  </si>
  <si>
    <t>65/1494</t>
  </si>
  <si>
    <t>ch2:19.0643</t>
  </si>
  <si>
    <t>66/1494</t>
  </si>
  <si>
    <t>ch1:59.8015</t>
  </si>
  <si>
    <t>ch2:19.0305</t>
  </si>
  <si>
    <t>67/1494</t>
  </si>
  <si>
    <t>ch1:60.0968</t>
  </si>
  <si>
    <t>68/1494</t>
  </si>
  <si>
    <t>ch1:60.5359</t>
  </si>
  <si>
    <t>69/1494</t>
  </si>
  <si>
    <t>ch1:60.8009</t>
  </si>
  <si>
    <t>70/1494</t>
  </si>
  <si>
    <t>ch1:61.0861</t>
  </si>
  <si>
    <t>ch2:18.5243</t>
  </si>
  <si>
    <t>71/1494</t>
  </si>
  <si>
    <t>ch1:61.2881</t>
  </si>
  <si>
    <t>ch2:18.4231</t>
  </si>
  <si>
    <t>72/1494</t>
  </si>
  <si>
    <t>ch1:61.4572</t>
  </si>
  <si>
    <t>73/1494</t>
  </si>
  <si>
    <t>ch1:61.1593</t>
  </si>
  <si>
    <t>74/1494</t>
  </si>
  <si>
    <t>ch1:61.3814</t>
  </si>
  <si>
    <t>ch3:18.7827</t>
  </si>
  <si>
    <t>75/1494</t>
  </si>
  <si>
    <t>ch1:61.4117</t>
  </si>
  <si>
    <t>76/1494</t>
  </si>
  <si>
    <t>ch1:61.5278</t>
  </si>
  <si>
    <t>77/1494</t>
  </si>
  <si>
    <t>ch1:61.5834</t>
  </si>
  <si>
    <t>ch3:18.6344</t>
  </si>
  <si>
    <t>78/1494</t>
  </si>
  <si>
    <t>ch1:61.6237</t>
  </si>
  <si>
    <t>79/1494</t>
  </si>
  <si>
    <t>ch1:61.6768</t>
  </si>
  <si>
    <t>80/1494</t>
  </si>
  <si>
    <t>ch1:61.6616</t>
  </si>
  <si>
    <t>81/1494</t>
  </si>
  <si>
    <t>ch1:61.7298</t>
  </si>
  <si>
    <t>ch2:18.019</t>
  </si>
  <si>
    <t>82/1494</t>
  </si>
  <si>
    <t>ch1:61.707</t>
  </si>
  <si>
    <t>83/1494</t>
  </si>
  <si>
    <t>ch1:61.7575</t>
  </si>
  <si>
    <t>84/1494</t>
  </si>
  <si>
    <t>ch2:17.9181</t>
  </si>
  <si>
    <t>85/1494</t>
  </si>
  <si>
    <t>ch1:61.5506</t>
  </si>
  <si>
    <t>86/1494</t>
  </si>
  <si>
    <t>ch1:61.5253</t>
  </si>
  <si>
    <t>87/1494</t>
  </si>
  <si>
    <t>ch1:61.2628</t>
  </si>
  <si>
    <t>88/1494</t>
  </si>
  <si>
    <t>ch1:60.8994</t>
  </si>
  <si>
    <t>89/1494</t>
  </si>
  <si>
    <t>ch1:60.4804</t>
  </si>
  <si>
    <t>ch2:18.2547</t>
  </si>
  <si>
    <t>90/1494</t>
  </si>
  <si>
    <t>ch1:60.0715</t>
  </si>
  <si>
    <t>91/1494</t>
  </si>
  <si>
    <t>ch1:59.6223</t>
  </si>
  <si>
    <t>92/1494</t>
  </si>
  <si>
    <t>ch1:58.9585</t>
  </si>
  <si>
    <t>93/1494</t>
  </si>
  <si>
    <t>ch1:59.4733</t>
  </si>
  <si>
    <t>94/1494</t>
  </si>
  <si>
    <t>ch1:59.703</t>
  </si>
  <si>
    <t>ch2:19.4701</t>
  </si>
  <si>
    <t>95/1494</t>
  </si>
  <si>
    <t>ch1:58.9887</t>
  </si>
  <si>
    <t>96/1494</t>
  </si>
  <si>
    <t>ch1:58.07</t>
  </si>
  <si>
    <t>ch2:19.8088</t>
  </si>
  <si>
    <t>97/1494</t>
  </si>
  <si>
    <t>ch1:57.6914</t>
  </si>
  <si>
    <t>98/1494</t>
  </si>
  <si>
    <t>ch1:57.2851</t>
  </si>
  <si>
    <t>99/1494</t>
  </si>
  <si>
    <t>ch1:56.8711</t>
  </si>
  <si>
    <t>ch2:20.2498</t>
  </si>
  <si>
    <t>100/1494</t>
  </si>
  <si>
    <t>ch1:56.7399</t>
  </si>
  <si>
    <t>ch2:20.3177</t>
  </si>
  <si>
    <t>ch3:19.8226</t>
  </si>
  <si>
    <t>101/1494</t>
  </si>
  <si>
    <t>ch1:56.7248</t>
  </si>
  <si>
    <t>ch2:20.3516</t>
  </si>
  <si>
    <t>ch3:19.897</t>
  </si>
  <si>
    <t>102/1494</t>
  </si>
  <si>
    <t>ch1:56.5405</t>
  </si>
  <si>
    <t>103/1494</t>
  </si>
  <si>
    <t>ch1:56.8383</t>
  </si>
  <si>
    <t>ch2:20.2837</t>
  </si>
  <si>
    <t>104/1494</t>
  </si>
  <si>
    <t>ch1:57.0756</t>
  </si>
  <si>
    <t>ch2:20.1479</t>
  </si>
  <si>
    <t>105/1494</t>
  </si>
  <si>
    <t>ch1:57.4693</t>
  </si>
  <si>
    <t>ch2:19.9783</t>
  </si>
  <si>
    <t>ch3:19.7482</t>
  </si>
  <si>
    <t>106/1494</t>
  </si>
  <si>
    <t>ch1:57.9489</t>
  </si>
  <si>
    <t>107/1494</t>
  </si>
  <si>
    <t>ch1:58.4284</t>
  </si>
  <si>
    <t>ch3:19.6367</t>
  </si>
  <si>
    <t>108/1494</t>
  </si>
  <si>
    <t>ch1:58.8398</t>
  </si>
  <si>
    <t>109/1494</t>
  </si>
  <si>
    <t>ch1:59.3295</t>
  </si>
  <si>
    <t>110/1494</t>
  </si>
  <si>
    <t>ch1:59.7989</t>
  </si>
  <si>
    <t>111/1494</t>
  </si>
  <si>
    <t>ch1:60.2431</t>
  </si>
  <si>
    <t>ch2:18.9629</t>
  </si>
  <si>
    <t>112/1494</t>
  </si>
  <si>
    <t>ch1:60.7</t>
  </si>
  <si>
    <t>113/1494</t>
  </si>
  <si>
    <t>ch1:60.9827</t>
  </si>
  <si>
    <t>ch2:18.6592</t>
  </si>
  <si>
    <t>114/1494</t>
  </si>
  <si>
    <t>ch1:61.2022</t>
  </si>
  <si>
    <t>115/1494</t>
  </si>
  <si>
    <t>ch1:61.3764</t>
  </si>
  <si>
    <t>ch3:18.9311</t>
  </si>
  <si>
    <t>116/1494</t>
  </si>
  <si>
    <t>ch2:18.3894</t>
  </si>
  <si>
    <t>117/1494</t>
  </si>
  <si>
    <t>ch1:61.5329</t>
  </si>
  <si>
    <t>ch2:18.322</t>
  </si>
  <si>
    <t>118/1494</t>
  </si>
  <si>
    <t>ch1:61.5405</t>
  </si>
  <si>
    <t>119/1494</t>
  </si>
  <si>
    <t>ch1:61.5152</t>
  </si>
  <si>
    <t>120/1494</t>
  </si>
  <si>
    <t>ch1:61.4925</t>
  </si>
  <si>
    <t>121/1494</t>
  </si>
  <si>
    <t>ch1:61.4647</t>
  </si>
  <si>
    <t>122/1494</t>
  </si>
  <si>
    <t>ch1:61.3284</t>
  </si>
  <si>
    <t>123/1494</t>
  </si>
  <si>
    <t>ch1:61.3158</t>
  </si>
  <si>
    <t>124/1494</t>
  </si>
  <si>
    <t>ch1:61.2578</t>
  </si>
  <si>
    <t>125/1494</t>
  </si>
  <si>
    <t>ch1:61.278</t>
  </si>
  <si>
    <t>126/1494</t>
  </si>
  <si>
    <t>ch1:61.2048</t>
  </si>
  <si>
    <t>127/1494</t>
  </si>
  <si>
    <t>ch1:61.172</t>
  </si>
  <si>
    <t>128/1494</t>
  </si>
  <si>
    <t>ch2:17.8845</t>
  </si>
  <si>
    <t>ch3:18.338</t>
  </si>
  <si>
    <t>129/1494</t>
  </si>
  <si>
    <t>ch1:61.2679</t>
  </si>
  <si>
    <t>ch2:17.8509</t>
  </si>
  <si>
    <t>130/1494</t>
  </si>
  <si>
    <t>ch1:61.3587</t>
  </si>
  <si>
    <t>131/1494</t>
  </si>
  <si>
    <t>ch1:61.2906</t>
  </si>
  <si>
    <t>ch2:17.8172</t>
  </si>
  <si>
    <t>ch3:18.3751</t>
  </si>
  <si>
    <t>132/1494</t>
  </si>
  <si>
    <t>ch1:61.2199</t>
  </si>
  <si>
    <t>133/1494</t>
  </si>
  <si>
    <t>ch1:61.3083</t>
  </si>
  <si>
    <t>134/1494</t>
  </si>
  <si>
    <t>ch1:61.3537</t>
  </si>
  <si>
    <t>135/1494</t>
  </si>
  <si>
    <t>ch1:61.0685</t>
  </si>
  <si>
    <t>136/1494</t>
  </si>
  <si>
    <t>ch1:60.599</t>
  </si>
  <si>
    <t>137/1494</t>
  </si>
  <si>
    <t>ch1:60.6596</t>
  </si>
  <si>
    <t>138/1494</t>
  </si>
  <si>
    <t>ch1:60.4829</t>
  </si>
  <si>
    <t>139/1494</t>
  </si>
  <si>
    <t>ch1:59.019</t>
  </si>
  <si>
    <t>ch2:18.8616</t>
  </si>
  <si>
    <t>140/1494</t>
  </si>
  <si>
    <t>ch1:58.6076</t>
  </si>
  <si>
    <t>141/1494</t>
  </si>
  <si>
    <t>ch1:58.9913</t>
  </si>
  <si>
    <t>ch2:18.9292</t>
  </si>
  <si>
    <t>142/1494</t>
  </si>
  <si>
    <t>ch1:58.86</t>
  </si>
  <si>
    <t>143/1494</t>
  </si>
  <si>
    <t>ch1:58.696</t>
  </si>
  <si>
    <t>144/1494</t>
  </si>
  <si>
    <t>ch1:58.1609</t>
  </si>
  <si>
    <t>145/1494</t>
  </si>
  <si>
    <t>ch1:57.9993</t>
  </si>
  <si>
    <t>146/1494</t>
  </si>
  <si>
    <t>ch1:57.8681</t>
  </si>
  <si>
    <t>147/1494</t>
  </si>
  <si>
    <t>ch1:57.5122</t>
  </si>
  <si>
    <t>148/1494</t>
  </si>
  <si>
    <t>ch1:57.5804</t>
  </si>
  <si>
    <t>149/1494</t>
  </si>
  <si>
    <t>ch1:57.9413</t>
  </si>
  <si>
    <t>150/1494</t>
  </si>
  <si>
    <t>ch1:58.0473</t>
  </si>
  <si>
    <t>151/1494</t>
  </si>
  <si>
    <t>ch1:58.2644</t>
  </si>
  <si>
    <t>152/1494</t>
  </si>
  <si>
    <t>ch1:58.388</t>
  </si>
  <si>
    <t>ch2:19.3009</t>
  </si>
  <si>
    <t>153/1494</t>
  </si>
  <si>
    <t>ch1:58.6404</t>
  </si>
  <si>
    <t>154/1494</t>
  </si>
  <si>
    <t>ch1:59.284</t>
  </si>
  <si>
    <t>155/1494</t>
  </si>
  <si>
    <t>ch1:59.698</t>
  </si>
  <si>
    <t>156/1494</t>
  </si>
  <si>
    <t>ch1:59.9024</t>
  </si>
  <si>
    <t>ch2:18.7604</t>
  </si>
  <si>
    <t>157/1494</t>
  </si>
  <si>
    <t>ch1:60.2835</t>
  </si>
  <si>
    <t>158/1494</t>
  </si>
  <si>
    <t>ch1:60.3592</t>
  </si>
  <si>
    <t>159/1494</t>
  </si>
  <si>
    <t>ch1:60.4728</t>
  </si>
  <si>
    <t>160/1494</t>
  </si>
  <si>
    <t>ch1:60.5511</t>
  </si>
  <si>
    <t>161/1494</t>
  </si>
  <si>
    <t>ch1:60.7101</t>
  </si>
  <si>
    <t>162/1494</t>
  </si>
  <si>
    <t>163/1494</t>
  </si>
  <si>
    <t>ch1:60.8514</t>
  </si>
  <si>
    <t>164/1494</t>
  </si>
  <si>
    <t>ch1:60.8943</t>
  </si>
  <si>
    <t>165/1494</t>
  </si>
  <si>
    <t>ch1:61.0634</t>
  </si>
  <si>
    <t>ch3:18.7086</t>
  </si>
  <si>
    <t>166/1494</t>
  </si>
  <si>
    <t>167/1494</t>
  </si>
  <si>
    <t>ch1:61.0786</t>
  </si>
  <si>
    <t>168/1494</t>
  </si>
  <si>
    <t>ch1:61.1139</t>
  </si>
  <si>
    <t>169/1494</t>
  </si>
  <si>
    <t>ch1:61.1291</t>
  </si>
  <si>
    <t>170/1494</t>
  </si>
  <si>
    <t>ch1:61.0508</t>
  </si>
  <si>
    <t>171/1494</t>
  </si>
  <si>
    <t>ch1:61.071</t>
  </si>
  <si>
    <t>172/1494</t>
  </si>
  <si>
    <t>ch1:61.0306</t>
  </si>
  <si>
    <t>173/1494</t>
  </si>
  <si>
    <t>ch1:61.1972</t>
  </si>
  <si>
    <t>174/1494</t>
  </si>
  <si>
    <t>ch1:61.1442</t>
  </si>
  <si>
    <t>175/1494</t>
  </si>
  <si>
    <t>ch1:61.0811</t>
  </si>
  <si>
    <t>176/1494</t>
  </si>
  <si>
    <t>177/1494</t>
  </si>
  <si>
    <t>ch1:60.9877</t>
  </si>
  <si>
    <t>178/1494</t>
  </si>
  <si>
    <t>179/1494</t>
  </si>
  <si>
    <t>ch1:60.7151</t>
  </si>
  <si>
    <t>180/1494</t>
  </si>
  <si>
    <t>ch1:60.6747</t>
  </si>
  <si>
    <t>181/1494</t>
  </si>
  <si>
    <t>ch1:60.5612</t>
  </si>
  <si>
    <t>182/1494</t>
  </si>
  <si>
    <t>ch1:60.546</t>
  </si>
  <si>
    <t>183/1494</t>
  </si>
  <si>
    <t>ch1:60.4627</t>
  </si>
  <si>
    <t>184/1494</t>
  </si>
  <si>
    <t>185/1494</t>
  </si>
  <si>
    <t>ch1:60.3466</t>
  </si>
  <si>
    <t>186/1494</t>
  </si>
  <si>
    <t>ch1:60.2356</t>
  </si>
  <si>
    <t>187/1494</t>
  </si>
  <si>
    <t>ch1:60.1977</t>
  </si>
  <si>
    <t>188/1494</t>
  </si>
  <si>
    <t>ch1:60.1775</t>
  </si>
  <si>
    <t>189/1494</t>
  </si>
  <si>
    <t>ch1:60.2103</t>
  </si>
  <si>
    <t>190/1494</t>
  </si>
  <si>
    <t>ch1:60.2255</t>
  </si>
  <si>
    <t>ch2:17.7836</t>
  </si>
  <si>
    <t>ch3:18.301</t>
  </si>
  <si>
    <t>191/1494</t>
  </si>
  <si>
    <t>ch1:60.3113</t>
  </si>
  <si>
    <t>192/1494</t>
  </si>
  <si>
    <t>ch1:60.2961</t>
  </si>
  <si>
    <t>193/1494</t>
  </si>
  <si>
    <t>ch1:60.3492</t>
  </si>
  <si>
    <t>194/1494</t>
  </si>
  <si>
    <t>ch3:18.264</t>
  </si>
  <si>
    <t>195/1494</t>
  </si>
  <si>
    <t>ch1:60.493</t>
  </si>
  <si>
    <t>ch2:17.75</t>
  </si>
  <si>
    <t>196/1494</t>
  </si>
  <si>
    <t>ch1:60.5586</t>
  </si>
  <si>
    <t>197/1494</t>
  </si>
  <si>
    <t>ch1:60.7227</t>
  </si>
  <si>
    <t>ch2:17.7164</t>
  </si>
  <si>
    <t>ch3:18.2269</t>
  </si>
  <si>
    <t>198/1494</t>
  </si>
  <si>
    <t>ch1:60.9095</t>
  </si>
  <si>
    <t>199/1494</t>
  </si>
  <si>
    <t>ch1:60.9499</t>
  </si>
  <si>
    <t>ch2:17.6828</t>
  </si>
  <si>
    <t>200/1494</t>
  </si>
  <si>
    <t>ch1:61.0584</t>
  </si>
  <si>
    <t>201/1494</t>
  </si>
  <si>
    <t>ch1:61.0609</t>
  </si>
  <si>
    <t>ch2:17.6492</t>
  </si>
  <si>
    <t>202/1494</t>
  </si>
  <si>
    <t>ch1:61.2073</t>
  </si>
  <si>
    <t>ch2:17.6156</t>
  </si>
  <si>
    <t>ch3:18.1529</t>
  </si>
  <si>
    <t>203/1494</t>
  </si>
  <si>
    <t>ch1:61.2149</t>
  </si>
  <si>
    <t>ch3:18.1159</t>
  </si>
  <si>
    <t>204/1494</t>
  </si>
  <si>
    <t>ch2:17.582</t>
  </si>
  <si>
    <t>205/1494</t>
  </si>
  <si>
    <t>ch1:61.5632</t>
  </si>
  <si>
    <t>206/1494</t>
  </si>
  <si>
    <t>ch1:61.4269</t>
  </si>
  <si>
    <t>ch2:17.5484</t>
  </si>
  <si>
    <t>ch3:18.0789</t>
  </si>
  <si>
    <t>207/1494</t>
  </si>
  <si>
    <t>ch1:61.4622</t>
  </si>
  <si>
    <t>208/1494</t>
  </si>
  <si>
    <t>ch1:61.6263</t>
  </si>
  <si>
    <t>209/1494</t>
  </si>
  <si>
    <t>ch1:61.6566</t>
  </si>
  <si>
    <t>ch3:18.0419</t>
  </si>
  <si>
    <t>210/1494</t>
  </si>
  <si>
    <t>ch1:61.6364</t>
  </si>
  <si>
    <t>ch2:17.5149</t>
  </si>
  <si>
    <t>211/1494</t>
  </si>
  <si>
    <t>ch1:61.7474</t>
  </si>
  <si>
    <t>212/1494</t>
  </si>
  <si>
    <t>213/1494</t>
  </si>
  <si>
    <t>ch1:61.7197</t>
  </si>
  <si>
    <t>ch3:18.0049</t>
  </si>
  <si>
    <t>214/1494</t>
  </si>
  <si>
    <t>ch1:61.7272</t>
  </si>
  <si>
    <t>215/1494</t>
  </si>
  <si>
    <t>ch1:61.8459</t>
  </si>
  <si>
    <t>216/1494</t>
  </si>
  <si>
    <t>ch1:61.9039</t>
  </si>
  <si>
    <t>217/1494</t>
  </si>
  <si>
    <t>ch1:61.962</t>
  </si>
  <si>
    <t>218/1494</t>
  </si>
  <si>
    <t>ch1:61.8711</t>
  </si>
  <si>
    <t>ch2:17.4813</t>
  </si>
  <si>
    <t>219/1494</t>
  </si>
  <si>
    <t>220/1494</t>
  </si>
  <si>
    <t>ch1:62.0049</t>
  </si>
  <si>
    <t>221/1494</t>
  </si>
  <si>
    <t>ch1:61.9721</t>
  </si>
  <si>
    <t>222/1494</t>
  </si>
  <si>
    <t>ch1:62.0427</t>
  </si>
  <si>
    <t>223/1494</t>
  </si>
  <si>
    <t>ch1:62.0705</t>
  </si>
  <si>
    <t>ch2:17.4477</t>
  </si>
  <si>
    <t>224/1494</t>
  </si>
  <si>
    <t>ch1:62.126</t>
  </si>
  <si>
    <t>225/1494</t>
  </si>
  <si>
    <t>ch1:62.1916</t>
  </si>
  <si>
    <t>ch2:17.4141</t>
  </si>
  <si>
    <t>226/1494</t>
  </si>
  <si>
    <t>ch1:62.227</t>
  </si>
  <si>
    <t>ch3:17.9309</t>
  </si>
  <si>
    <t>227/1494</t>
  </si>
  <si>
    <t>ch1:62.2547</t>
  </si>
  <si>
    <t>228/1494</t>
  </si>
  <si>
    <t>ch1:62.2876</t>
  </si>
  <si>
    <t>229/1494</t>
  </si>
  <si>
    <t>ch1:62.3305</t>
  </si>
  <si>
    <t>ch2:17.3806</t>
  </si>
  <si>
    <t>230/1494</t>
  </si>
  <si>
    <t>ch1:62.3077</t>
  </si>
  <si>
    <t>ch3:17.8939</t>
  </si>
  <si>
    <t>231/1494</t>
  </si>
  <si>
    <t>ch1:62.2724</t>
  </si>
  <si>
    <t>232/1494</t>
  </si>
  <si>
    <t>ch1:62.2775</t>
  </si>
  <si>
    <t>233/1494</t>
  </si>
  <si>
    <t>ch1:62.2245</t>
  </si>
  <si>
    <t>234/1494</t>
  </si>
  <si>
    <t>ch1:62.2446</t>
  </si>
  <si>
    <t>235/1494</t>
  </si>
  <si>
    <t>ch1:62.2169</t>
  </si>
  <si>
    <t>236/1494</t>
  </si>
  <si>
    <t>ch1:62.1058</t>
  </si>
  <si>
    <t>ch3:17.9679</t>
  </si>
  <si>
    <t>237/1494</t>
  </si>
  <si>
    <t>ch1:62.0326</t>
  </si>
  <si>
    <t>238/1494</t>
  </si>
  <si>
    <t>ch1:61.9191</t>
  </si>
  <si>
    <t>239/1494</t>
  </si>
  <si>
    <t>ch1:61.9822</t>
  </si>
  <si>
    <t>240/1494</t>
  </si>
  <si>
    <t>ch1:61.9645</t>
  </si>
  <si>
    <t>241/1494</t>
  </si>
  <si>
    <t>ch1:61.9291</t>
  </si>
  <si>
    <t>242/1494</t>
  </si>
  <si>
    <t>ch1:61.7424</t>
  </si>
  <si>
    <t>243/1494</t>
  </si>
  <si>
    <t>244/1494</t>
  </si>
  <si>
    <t>ch1:61.5935</t>
  </si>
  <si>
    <t>245/1494</t>
  </si>
  <si>
    <t>ch1:61.6919</t>
  </si>
  <si>
    <t>246/1494</t>
  </si>
  <si>
    <t>ch1:61.7878</t>
  </si>
  <si>
    <t>247/1494</t>
  </si>
  <si>
    <t>248/1494</t>
  </si>
  <si>
    <t>ch1:62.068</t>
  </si>
  <si>
    <t>249/1494</t>
  </si>
  <si>
    <t>250/1494</t>
  </si>
  <si>
    <t>ch1:62.1992</t>
  </si>
  <si>
    <t>251/1494</t>
  </si>
  <si>
    <t>252/1494</t>
  </si>
  <si>
    <t>ch1:62.3229</t>
  </si>
  <si>
    <t>253/1494</t>
  </si>
  <si>
    <t>ch1:62.4668</t>
  </si>
  <si>
    <t>254/1494</t>
  </si>
  <si>
    <t>ch1:62.4592</t>
  </si>
  <si>
    <t>255/1494</t>
  </si>
  <si>
    <t>ch1:62.5374</t>
  </si>
  <si>
    <t>256/1494</t>
  </si>
  <si>
    <t>ch1:62.5172</t>
  </si>
  <si>
    <t>257/1494</t>
  </si>
  <si>
    <t>ch1:62.4895</t>
  </si>
  <si>
    <t>ch2:17.347</t>
  </si>
  <si>
    <t>ch3:17.8569</t>
  </si>
  <si>
    <t>258/1494</t>
  </si>
  <si>
    <t>ch1:62.6182</t>
  </si>
  <si>
    <t>259/1494</t>
  </si>
  <si>
    <t>ch1:62.5601</t>
  </si>
  <si>
    <t>ch2:17.3135</t>
  </si>
  <si>
    <t>260/1494</t>
  </si>
  <si>
    <t>ch1:62.6586</t>
  </si>
  <si>
    <t>ch3:17.7829</t>
  </si>
  <si>
    <t>261/1494</t>
  </si>
  <si>
    <t>ch1:62.6535</t>
  </si>
  <si>
    <t>ch2:17.2464</t>
  </si>
  <si>
    <t>ch3:17.7459</t>
  </si>
  <si>
    <t>262/1494</t>
  </si>
  <si>
    <t>263/1494</t>
  </si>
  <si>
    <t>ch1:62.6737</t>
  </si>
  <si>
    <t>264/1494</t>
  </si>
  <si>
    <t>ch1:62.6157</t>
  </si>
  <si>
    <t>265/1494</t>
  </si>
  <si>
    <t>ch1:62.6687</t>
  </si>
  <si>
    <t>ch2:17.2128</t>
  </si>
  <si>
    <t>ch3:17.8199</t>
  </si>
  <si>
    <t>266/1494</t>
  </si>
  <si>
    <t>267/1494</t>
  </si>
  <si>
    <t>ch1:62.5298</t>
  </si>
  <si>
    <t>268/1494</t>
  </si>
  <si>
    <t>ch1:62.4541</t>
  </si>
  <si>
    <t>ch2:17.1793</t>
  </si>
  <si>
    <t>269/1494</t>
  </si>
  <si>
    <t>ch1:62.4289</t>
  </si>
  <si>
    <t>270/1494</t>
  </si>
  <si>
    <t>ch1:62.4062</t>
  </si>
  <si>
    <t>ch2:17.1458</t>
  </si>
  <si>
    <t>271/1494</t>
  </si>
  <si>
    <t>ch3:17.709</t>
  </si>
  <si>
    <t>272/1494</t>
  </si>
  <si>
    <t>ch1:62.4137</t>
  </si>
  <si>
    <t>ch2:17.1123</t>
  </si>
  <si>
    <t>ch3:17.672</t>
  </si>
  <si>
    <t>273/1494</t>
  </si>
  <si>
    <t>ch1:62.3456</t>
  </si>
  <si>
    <t>274/1494</t>
  </si>
  <si>
    <t>ch1:62.333</t>
  </si>
  <si>
    <t>275/1494</t>
  </si>
  <si>
    <t>ch1:62.2926</t>
  </si>
  <si>
    <t>ch2:17.0787</t>
  </si>
  <si>
    <t>276/1494</t>
  </si>
  <si>
    <t>ch1:62.2219</t>
  </si>
  <si>
    <t>277/1494</t>
  </si>
  <si>
    <t>ch3:17.635</t>
  </si>
  <si>
    <t>278/1494</t>
  </si>
  <si>
    <t>ch1:62.1614</t>
  </si>
  <si>
    <t>279/1494</t>
  </si>
  <si>
    <t>ch1:61.914</t>
  </si>
  <si>
    <t>280/1494</t>
  </si>
  <si>
    <t>ch1:62.02</t>
  </si>
  <si>
    <t>281/1494</t>
  </si>
  <si>
    <t>282/1494</t>
  </si>
  <si>
    <t>ch1:61.5581</t>
  </si>
  <si>
    <t>283/1494</t>
  </si>
  <si>
    <t>ch1:61.2174</t>
  </si>
  <si>
    <t>284/1494</t>
  </si>
  <si>
    <t>ch1:60.97</t>
  </si>
  <si>
    <t>285/1494</t>
  </si>
  <si>
    <t>ch1:61.1745</t>
  </si>
  <si>
    <t>ch3:17.5611</t>
  </si>
  <si>
    <t>286/1494</t>
  </si>
  <si>
    <t>ch1:60.3946</t>
  </si>
  <si>
    <t>ch3:17.3764</t>
  </si>
  <si>
    <t>287/1494</t>
  </si>
  <si>
    <t>ch1:60.0034</t>
  </si>
  <si>
    <t>ch3:17.5981</t>
  </si>
  <si>
    <t>288/1494</t>
  </si>
  <si>
    <t>ch1:59.645</t>
  </si>
  <si>
    <t>ch3:17.5242</t>
  </si>
  <si>
    <t>289/1494</t>
  </si>
  <si>
    <t>ch1:59.2361</t>
  </si>
  <si>
    <t>290/1494</t>
  </si>
  <si>
    <t>ch1:59.2437</t>
  </si>
  <si>
    <t>291/1494</t>
  </si>
  <si>
    <t>ch1:58.7439</t>
  </si>
  <si>
    <t>292/1494</t>
  </si>
  <si>
    <t>ch1:58.5496</t>
  </si>
  <si>
    <t>293/1494</t>
  </si>
  <si>
    <t>ch1:58.0145</t>
  </si>
  <si>
    <t>294/1494</t>
  </si>
  <si>
    <t>ch1:58.1079</t>
  </si>
  <si>
    <t>295/1494</t>
  </si>
  <si>
    <t>ch1:58.3174</t>
  </si>
  <si>
    <t>296/1494</t>
  </si>
  <si>
    <t>ch1:58.7288</t>
  </si>
  <si>
    <t>297/1494</t>
  </si>
  <si>
    <t>298/1494</t>
  </si>
  <si>
    <t>ch1:59.5768</t>
  </si>
  <si>
    <t>299/1494</t>
  </si>
  <si>
    <t>ch1:59.9781</t>
  </si>
  <si>
    <t>300/1494</t>
  </si>
  <si>
    <t>ch1:60.6041</t>
  </si>
  <si>
    <t>301/1494</t>
  </si>
  <si>
    <t>ch1:60.9423</t>
  </si>
  <si>
    <t>302/1494</t>
  </si>
  <si>
    <t>ch1:61.0483</t>
  </si>
  <si>
    <t>303/1494</t>
  </si>
  <si>
    <t>ch1:61.4168</t>
  </si>
  <si>
    <t>304/1494</t>
  </si>
  <si>
    <t>ch1:61.5203</t>
  </si>
  <si>
    <t>ch3:17.4872</t>
  </si>
  <si>
    <t>305/1494</t>
  </si>
  <si>
    <t>ch1:61.6137</t>
  </si>
  <si>
    <t>ch2:17.0452</t>
  </si>
  <si>
    <t>306/1494</t>
  </si>
  <si>
    <t>ch1:61.76</t>
  </si>
  <si>
    <t>ch2:16.9782</t>
  </si>
  <si>
    <t>ch3:17.4503</t>
  </si>
  <si>
    <t>307/1494</t>
  </si>
  <si>
    <t>ch1:61.7828</t>
  </si>
  <si>
    <t>ch2:16.9447</t>
  </si>
  <si>
    <t>308/1494</t>
  </si>
  <si>
    <t>ch1:61.7752</t>
  </si>
  <si>
    <t>ch2:16.9112</t>
  </si>
  <si>
    <t>ch3:17.3395</t>
  </si>
  <si>
    <t>309/1494</t>
  </si>
  <si>
    <t>ch1:61.6086</t>
  </si>
  <si>
    <t>ch2:16.8442</t>
  </si>
  <si>
    <t>310/1494</t>
  </si>
  <si>
    <t>ch2:16.7772</t>
  </si>
  <si>
    <t>ch3:17.3025</t>
  </si>
  <si>
    <t>311/1494</t>
  </si>
  <si>
    <t>ch1:61.2729</t>
  </si>
  <si>
    <t>ch2:16.7438</t>
  </si>
  <si>
    <t>ch3:17.2287</t>
  </si>
  <si>
    <t>312/1494</t>
  </si>
  <si>
    <t>ch1:61.3209</t>
  </si>
  <si>
    <t>ch2:16.7103</t>
  </si>
  <si>
    <t>ch3:17.1549</t>
  </si>
  <si>
    <t>313/1494</t>
  </si>
  <si>
    <t>ch1:61.0357</t>
  </si>
  <si>
    <t>ch2:16.6434</t>
  </si>
  <si>
    <t>314/1494</t>
  </si>
  <si>
    <t>ch1:60.8767</t>
  </si>
  <si>
    <t>ch2:16.6099</t>
  </si>
  <si>
    <t>ch3:17.081</t>
  </si>
  <si>
    <t>315/1494</t>
  </si>
  <si>
    <t>ch1:60.9019</t>
  </si>
  <si>
    <t>ch2:16.5765</t>
  </si>
  <si>
    <t>316/1494</t>
  </si>
  <si>
    <t>ch1:60.4425</t>
  </si>
  <si>
    <t>ch2:16.543</t>
  </si>
  <si>
    <t>ch3:17.0441</t>
  </si>
  <si>
    <t>317/1494</t>
  </si>
  <si>
    <t>ch2:16.4761</t>
  </si>
  <si>
    <t>ch3:17.0072</t>
  </si>
  <si>
    <t>318/1494</t>
  </si>
  <si>
    <t>ch1:60.2936</t>
  </si>
  <si>
    <t>ch2:16.4427</t>
  </si>
  <si>
    <t>ch3:16.9334</t>
  </si>
  <si>
    <t>319/1494</t>
  </si>
  <si>
    <t>ch1:59.9807</t>
  </si>
  <si>
    <t>ch2:16.4093</t>
  </si>
  <si>
    <t>320/1494</t>
  </si>
  <si>
    <t>ch1:60.069</t>
  </si>
  <si>
    <t>ch2:16.3424</t>
  </si>
  <si>
    <t>ch3:16.7859</t>
  </si>
  <si>
    <t>321/1494</t>
  </si>
  <si>
    <t>ch1:59.7156</t>
  </si>
  <si>
    <t>ch2:16.309</t>
  </si>
  <si>
    <t>322/1494</t>
  </si>
  <si>
    <t>ch1:59.7283</t>
  </si>
  <si>
    <t>ch2:16.2756</t>
  </si>
  <si>
    <t>ch3:16.7122</t>
  </si>
  <si>
    <t>323/1494</t>
  </si>
  <si>
    <t>ch1:59.5465</t>
  </si>
  <si>
    <t>ch2:16.2088</t>
  </si>
  <si>
    <t>ch3:16.6385</t>
  </si>
  <si>
    <t>324/1494</t>
  </si>
  <si>
    <t>ch1:59.385</t>
  </si>
  <si>
    <t>ch2:16.142</t>
  </si>
  <si>
    <t>ch3:16.5647</t>
  </si>
  <si>
    <t>325/1494</t>
  </si>
  <si>
    <t>ch1:59.2538</t>
  </si>
  <si>
    <t>ch2:16.1086</t>
  </si>
  <si>
    <t>ch3:16.5279</t>
  </si>
  <si>
    <t>326/1494</t>
  </si>
  <si>
    <t>ch1:58.8423</t>
  </si>
  <si>
    <t>327/1494</t>
  </si>
  <si>
    <t>ch1:57.3204</t>
  </si>
  <si>
    <t>328/1494</t>
  </si>
  <si>
    <t>ch1:55.6622</t>
  </si>
  <si>
    <t>ch3:17.1918</t>
  </si>
  <si>
    <t>329/1494</t>
  </si>
  <si>
    <t>ch1:54.4481</t>
  </si>
  <si>
    <t>330/1494</t>
  </si>
  <si>
    <t>ch1:53.6051</t>
  </si>
  <si>
    <t>331/1494</t>
  </si>
  <si>
    <t>ch1:53.0675</t>
  </si>
  <si>
    <t>332/1494</t>
  </si>
  <si>
    <t>ch1:52.4996</t>
  </si>
  <si>
    <t>333/1494</t>
  </si>
  <si>
    <t>ch1:51.4446</t>
  </si>
  <si>
    <t>334/1494</t>
  </si>
  <si>
    <t>ch1:51.6945</t>
  </si>
  <si>
    <t>335/1494</t>
  </si>
  <si>
    <t>ch1:52.2473</t>
  </si>
  <si>
    <t>336/1494</t>
  </si>
  <si>
    <t>ch1:52.4567</t>
  </si>
  <si>
    <t>337/1494</t>
  </si>
  <si>
    <t>ch1:51.5784</t>
  </si>
  <si>
    <t>338/1494</t>
  </si>
  <si>
    <t>ch1:51.5708</t>
  </si>
  <si>
    <t>ch3:18.1899</t>
  </si>
  <si>
    <t>339/1494</t>
  </si>
  <si>
    <t>ch1:51.7122</t>
  </si>
  <si>
    <t>340/1494</t>
  </si>
  <si>
    <t>ch1:51.7702</t>
  </si>
  <si>
    <t>341/1494</t>
  </si>
  <si>
    <t>ch1:51.9318</t>
  </si>
  <si>
    <t>342/1494</t>
  </si>
  <si>
    <t>ch1:52.2094</t>
  </si>
  <si>
    <t>343/1494</t>
  </si>
  <si>
    <t>ch1:52.7218</t>
  </si>
  <si>
    <t>344/1494</t>
  </si>
  <si>
    <t>ch1:53.5294</t>
  </si>
  <si>
    <t>345/1494</t>
  </si>
  <si>
    <t>ch1:54.2336</t>
  </si>
  <si>
    <t>346/1494</t>
  </si>
  <si>
    <t>ch1:54.8116</t>
  </si>
  <si>
    <t>347/1494</t>
  </si>
  <si>
    <t>ch1:55.2331</t>
  </si>
  <si>
    <t>348/1494</t>
  </si>
  <si>
    <t>ch1:55.4552</t>
  </si>
  <si>
    <t>349/1494</t>
  </si>
  <si>
    <t>ch1:55.7177</t>
  </si>
  <si>
    <t>350/1494</t>
  </si>
  <si>
    <t>ch1:55.8868</t>
  </si>
  <si>
    <t>351/1494</t>
  </si>
  <si>
    <t>ch1:56.0079</t>
  </si>
  <si>
    <t>352/1494</t>
  </si>
  <si>
    <t>ch1:56.1594</t>
  </si>
  <si>
    <t>353/1494</t>
  </si>
  <si>
    <t>ch1:56.2679</t>
  </si>
  <si>
    <t>ch2:17.0117</t>
  </si>
  <si>
    <t>354/1494</t>
  </si>
  <si>
    <t>355/1494</t>
  </si>
  <si>
    <t>ch1:56.644</t>
  </si>
  <si>
    <t>356/1494</t>
  </si>
  <si>
    <t>ch1:56.7702</t>
  </si>
  <si>
    <t>357/1494</t>
  </si>
  <si>
    <t>ch1:56.8585</t>
  </si>
  <si>
    <t>ch2:16.8777</t>
  </si>
  <si>
    <t>ch3:17.4133</t>
  </si>
  <si>
    <t>358/1494</t>
  </si>
  <si>
    <t>ch1:56.9645</t>
  </si>
  <si>
    <t>359/1494</t>
  </si>
  <si>
    <t>ch1:57.0125</t>
  </si>
  <si>
    <t>360/1494</t>
  </si>
  <si>
    <t>ch1:57.1942</t>
  </si>
  <si>
    <t>ch2:16.8107</t>
  </si>
  <si>
    <t>361/1494</t>
  </si>
  <si>
    <t>ch1:57.1513</t>
  </si>
  <si>
    <t>362/1494</t>
  </si>
  <si>
    <t>ch1:57.2169</t>
  </si>
  <si>
    <t>ch3:17.2656</t>
  </si>
  <si>
    <t>363/1494</t>
  </si>
  <si>
    <t>ch1:57.4188</t>
  </si>
  <si>
    <t>364/1494</t>
  </si>
  <si>
    <t>ch1:57.4441</t>
  </si>
  <si>
    <t>365/1494</t>
  </si>
  <si>
    <t>ch1:57.5223</t>
  </si>
  <si>
    <t>366/1494</t>
  </si>
  <si>
    <t>ch1:57.6258</t>
  </si>
  <si>
    <t>ch2:16.6768</t>
  </si>
  <si>
    <t>367/1494</t>
  </si>
  <si>
    <t>ch1:57.5778</t>
  </si>
  <si>
    <t>368/1494</t>
  </si>
  <si>
    <t>ch1:57.7394</t>
  </si>
  <si>
    <t>369/1494</t>
  </si>
  <si>
    <t>ch1:57.7722</t>
  </si>
  <si>
    <t>ch3:17.1179</t>
  </si>
  <si>
    <t>370/1494</t>
  </si>
  <si>
    <t>ch1:57.5349</t>
  </si>
  <si>
    <t>371/1494</t>
  </si>
  <si>
    <t>ch1:57.6334</t>
  </si>
  <si>
    <t>372/1494</t>
  </si>
  <si>
    <t>ch1:57.7495</t>
  </si>
  <si>
    <t>ch2:16.5096</t>
  </si>
  <si>
    <t>373/1494</t>
  </si>
  <si>
    <t>ch1:57.651</t>
  </si>
  <si>
    <t>ch3:16.9703</t>
  </si>
  <si>
    <t>374/1494</t>
  </si>
  <si>
    <t>ch1:57.5602</t>
  </si>
  <si>
    <t>375/1494</t>
  </si>
  <si>
    <t>ch1:57.116</t>
  </si>
  <si>
    <t>376/1494</t>
  </si>
  <si>
    <t>ch1:56.7475</t>
  </si>
  <si>
    <t>377/1494</t>
  </si>
  <si>
    <t>ch1:56.2629</t>
  </si>
  <si>
    <t>378/1494</t>
  </si>
  <si>
    <t>ch1:55.6394</t>
  </si>
  <si>
    <t>379/1494</t>
  </si>
  <si>
    <t>ch1:55.1422</t>
  </si>
  <si>
    <t>380/1494</t>
  </si>
  <si>
    <t>ch1:55.016</t>
  </si>
  <si>
    <t>381/1494</t>
  </si>
  <si>
    <t>ch1:54.5239</t>
  </si>
  <si>
    <t>382/1494</t>
  </si>
  <si>
    <t>ch1:54.168</t>
  </si>
  <si>
    <t>383/1494</t>
  </si>
  <si>
    <t>ch1:54.0367</t>
  </si>
  <si>
    <t>384/1494</t>
  </si>
  <si>
    <t>ch1:54.2286</t>
  </si>
  <si>
    <t>385/1494</t>
  </si>
  <si>
    <t>ch1:54.2614</t>
  </si>
  <si>
    <t>386/1494</t>
  </si>
  <si>
    <t>ch1:53.3578</t>
  </si>
  <si>
    <t>387/1494</t>
  </si>
  <si>
    <t>ch1:53.5168</t>
  </si>
  <si>
    <t>388/1494</t>
  </si>
  <si>
    <t>ch1:53.3351</t>
  </si>
  <si>
    <t>389/1494</t>
  </si>
  <si>
    <t>ch1:53.8979</t>
  </si>
  <si>
    <t>390/1494</t>
  </si>
  <si>
    <t>ch1:53.5118</t>
  </si>
  <si>
    <t>391/1494</t>
  </si>
  <si>
    <t>ch1:54.0342</t>
  </si>
  <si>
    <t>392/1494</t>
  </si>
  <si>
    <t>ch1:54.3043</t>
  </si>
  <si>
    <t>393/1494</t>
  </si>
  <si>
    <t>ch1:54.5844</t>
  </si>
  <si>
    <t>394/1494</t>
  </si>
  <si>
    <t>ch1:55.0287</t>
  </si>
  <si>
    <t>395/1494</t>
  </si>
  <si>
    <t>ch2:17.2799</t>
  </si>
  <si>
    <t>396/1494</t>
  </si>
  <si>
    <t>ch1:54.6677</t>
  </si>
  <si>
    <t>397/1494</t>
  </si>
  <si>
    <t>ch1:55.1018</t>
  </si>
  <si>
    <t>398/1494</t>
  </si>
  <si>
    <t>ch1:55.594</t>
  </si>
  <si>
    <t>399/1494</t>
  </si>
  <si>
    <t>ch1:55.9549</t>
  </si>
  <si>
    <t>400/1494</t>
  </si>
  <si>
    <t>ch1:56.2376</t>
  </si>
  <si>
    <t>401/1494</t>
  </si>
  <si>
    <t>ch1:56.4194</t>
  </si>
  <si>
    <t>402/1494</t>
  </si>
  <si>
    <t>ch1:56.485</t>
  </si>
  <si>
    <t>403/1494</t>
  </si>
  <si>
    <t>ch1:56.5556</t>
  </si>
  <si>
    <t>404/1494</t>
  </si>
  <si>
    <t>ch1:56.7197</t>
  </si>
  <si>
    <t>405/1494</t>
  </si>
  <si>
    <t>ch1:56.914</t>
  </si>
  <si>
    <t>406/1494</t>
  </si>
  <si>
    <t>407/1494</t>
  </si>
  <si>
    <t>ch1:57.0554</t>
  </si>
  <si>
    <t>408/1494</t>
  </si>
  <si>
    <t>ch1:57.2321</t>
  </si>
  <si>
    <t>409/1494</t>
  </si>
  <si>
    <t>ch1:57.2699</t>
  </si>
  <si>
    <t>410/1494</t>
  </si>
  <si>
    <t>ch1:57.328</t>
  </si>
  <si>
    <t>411/1494</t>
  </si>
  <si>
    <t>ch1:57.5375</t>
  </si>
  <si>
    <t>412/1494</t>
  </si>
  <si>
    <t>413/1494</t>
  </si>
  <si>
    <t>ch1:57.6586</t>
  </si>
  <si>
    <t>ch3:16.8966</t>
  </si>
  <si>
    <t>414/1494</t>
  </si>
  <si>
    <t>ch1:57.6813</t>
  </si>
  <si>
    <t>415/1494</t>
  </si>
  <si>
    <t>ch1:57.7268</t>
  </si>
  <si>
    <t>416/1494</t>
  </si>
  <si>
    <t>ch1:57.7242</t>
  </si>
  <si>
    <t>417/1494</t>
  </si>
  <si>
    <t>ch1:57.8</t>
  </si>
  <si>
    <t>418/1494</t>
  </si>
  <si>
    <t>ch1:57.7419</t>
  </si>
  <si>
    <t>419/1494</t>
  </si>
  <si>
    <t>ch1:57.8277</t>
  </si>
  <si>
    <t>420/1494</t>
  </si>
  <si>
    <t>ch1:57.7823</t>
  </si>
  <si>
    <t>ch2:16.3758</t>
  </si>
  <si>
    <t>421/1494</t>
  </si>
  <si>
    <t>ch1:57.8075</t>
  </si>
  <si>
    <t>ch3:16.8597</t>
  </si>
  <si>
    <t>422/1494</t>
  </si>
  <si>
    <t>ch1:57.8227</t>
  </si>
  <si>
    <t>423/1494</t>
  </si>
  <si>
    <t>ch1:57.805</t>
  </si>
  <si>
    <t>424/1494</t>
  </si>
  <si>
    <t>ch1:57.3431</t>
  </si>
  <si>
    <t>425/1494</t>
  </si>
  <si>
    <t>ch1:57.1336</t>
  </si>
  <si>
    <t>426/1494</t>
  </si>
  <si>
    <t>ch1:56.9746</t>
  </si>
  <si>
    <t>427/1494</t>
  </si>
  <si>
    <t>ch1:56.7576</t>
  </si>
  <si>
    <t>428/1494</t>
  </si>
  <si>
    <t>ch1:56.5986</t>
  </si>
  <si>
    <t>429/1494</t>
  </si>
  <si>
    <t>ch1:56.2023</t>
  </si>
  <si>
    <t>430/1494</t>
  </si>
  <si>
    <t>ch1:56.0054</t>
  </si>
  <si>
    <t>431/1494</t>
  </si>
  <si>
    <t>ch1:55.6571</t>
  </si>
  <si>
    <t>432/1494</t>
  </si>
  <si>
    <t>ch1:55.7126</t>
  </si>
  <si>
    <t>433/1494</t>
  </si>
  <si>
    <t>ch1:55.6773</t>
  </si>
  <si>
    <t>434/1494</t>
  </si>
  <si>
    <t>ch1:55.5334</t>
  </si>
  <si>
    <t>435/1494</t>
  </si>
  <si>
    <t>ch1:55.0539</t>
  </si>
  <si>
    <t>436/1494</t>
  </si>
  <si>
    <t>ch1:55.2836</t>
  </si>
  <si>
    <t>437/1494</t>
  </si>
  <si>
    <t>ch1:55.011</t>
  </si>
  <si>
    <t>438/1494</t>
  </si>
  <si>
    <t>ch1:55.2558</t>
  </si>
  <si>
    <t>439/1494</t>
  </si>
  <si>
    <t>ch1:55.17</t>
  </si>
  <si>
    <t>440/1494</t>
  </si>
  <si>
    <t>ch1:55.0135</t>
  </si>
  <si>
    <t>441/1494</t>
  </si>
  <si>
    <t>442/1494</t>
  </si>
  <si>
    <t>ch1:55.3038</t>
  </si>
  <si>
    <t>443/1494</t>
  </si>
  <si>
    <t>ch1:55.5587</t>
  </si>
  <si>
    <t>444/1494</t>
  </si>
  <si>
    <t>ch1:56.114</t>
  </si>
  <si>
    <t>445/1494</t>
  </si>
  <si>
    <t>446/1494</t>
  </si>
  <si>
    <t>ch1:56.755</t>
  </si>
  <si>
    <t>447/1494</t>
  </si>
  <si>
    <t>ch1:56.9065</t>
  </si>
  <si>
    <t>448/1494</t>
  </si>
  <si>
    <t>449/1494</t>
  </si>
  <si>
    <t>ch1:57.333</t>
  </si>
  <si>
    <t>450/1494</t>
  </si>
  <si>
    <t>ch1:57.4845</t>
  </si>
  <si>
    <t>451/1494</t>
  </si>
  <si>
    <t>ch1:57.5173</t>
  </si>
  <si>
    <t>452/1494</t>
  </si>
  <si>
    <t>ch1:57.7192</t>
  </si>
  <si>
    <t>453/1494</t>
  </si>
  <si>
    <t>ch1:57.7596</t>
  </si>
  <si>
    <t>454/1494</t>
  </si>
  <si>
    <t>455/1494</t>
  </si>
  <si>
    <t>ch1:57.9085</t>
  </si>
  <si>
    <t>456/1494</t>
  </si>
  <si>
    <t>ch1:58.0549</t>
  </si>
  <si>
    <t>457/1494</t>
  </si>
  <si>
    <t>ch1:58.1054</t>
  </si>
  <si>
    <t>458/1494</t>
  </si>
  <si>
    <t>ch1:58.2164</t>
  </si>
  <si>
    <t>459/1494</t>
  </si>
  <si>
    <t>ch1:58.2366</t>
  </si>
  <si>
    <t>460/1494</t>
  </si>
  <si>
    <t>ch1:58.335</t>
  </si>
  <si>
    <t>461/1494</t>
  </si>
  <si>
    <t>ch1:58.4082</t>
  </si>
  <si>
    <t>462/1494</t>
  </si>
  <si>
    <t>463/1494</t>
  </si>
  <si>
    <t>ch1:58.494</t>
  </si>
  <si>
    <t>464/1494</t>
  </si>
  <si>
    <t>465/1494</t>
  </si>
  <si>
    <t>ch1:58.6531</t>
  </si>
  <si>
    <t>466/1494</t>
  </si>
  <si>
    <t>ch1:58.6606</t>
  </si>
  <si>
    <t>467/1494</t>
  </si>
  <si>
    <t>ch1:58.7843</t>
  </si>
  <si>
    <t>468/1494</t>
  </si>
  <si>
    <t>ch1:58.7641</t>
  </si>
  <si>
    <t>469/1494</t>
  </si>
  <si>
    <t>470/1494</t>
  </si>
  <si>
    <t>ch1:58.8878</t>
  </si>
  <si>
    <t>471/1494</t>
  </si>
  <si>
    <t>ch1:58.8524</t>
  </si>
  <si>
    <t>472/1494</t>
  </si>
  <si>
    <t>ch1:58.5647</t>
  </si>
  <si>
    <t>473/1494</t>
  </si>
  <si>
    <t>ch1:58.3022</t>
  </si>
  <si>
    <t>474/1494</t>
  </si>
  <si>
    <t>ch1:57.959</t>
  </si>
  <si>
    <t>475/1494</t>
  </si>
  <si>
    <t>ch1:57.9817</t>
  </si>
  <si>
    <t>476/1494</t>
  </si>
  <si>
    <t>ch1:58.4789</t>
  </si>
  <si>
    <t>477/1494</t>
  </si>
  <si>
    <t>ch1:58.1861</t>
  </si>
  <si>
    <t>478/1494</t>
  </si>
  <si>
    <t>479/1494</t>
  </si>
  <si>
    <t>ch1:57.4087</t>
  </si>
  <si>
    <t>480/1494</t>
  </si>
  <si>
    <t>ch1:57.1715</t>
  </si>
  <si>
    <t>481/1494</t>
  </si>
  <si>
    <t>ch1:56.8308</t>
  </si>
  <si>
    <t>482/1494</t>
  </si>
  <si>
    <t>ch1:56.8005</t>
  </si>
  <si>
    <t>483/1494</t>
  </si>
  <si>
    <t>ch1:56.6061</t>
  </si>
  <si>
    <t>484/1494</t>
  </si>
  <si>
    <t>485/1494</t>
  </si>
  <si>
    <t>486/1494</t>
  </si>
  <si>
    <t>ch1:56.5127</t>
  </si>
  <si>
    <t>487/1494</t>
  </si>
  <si>
    <t>ch1:56.702</t>
  </si>
  <si>
    <t>488/1494</t>
  </si>
  <si>
    <t>ch1:56.9267</t>
  </si>
  <si>
    <t>489/1494</t>
  </si>
  <si>
    <t>490/1494</t>
  </si>
  <si>
    <t>ch1:57.7772</t>
  </si>
  <si>
    <t>491/1494</t>
  </si>
  <si>
    <t>ch1:58.2568</t>
  </si>
  <si>
    <t>492/1494</t>
  </si>
  <si>
    <t>ch1:58.7793</t>
  </si>
  <si>
    <t>493/1494</t>
  </si>
  <si>
    <t>ch1:58.8752</t>
  </si>
  <si>
    <t>494/1494</t>
  </si>
  <si>
    <t>495/1494</t>
  </si>
  <si>
    <t>ch1:59.2462</t>
  </si>
  <si>
    <t>496/1494</t>
  </si>
  <si>
    <t>ch1:59.1326</t>
  </si>
  <si>
    <t>497/1494</t>
  </si>
  <si>
    <t>ch1:59.0947</t>
  </si>
  <si>
    <t>498/1494</t>
  </si>
  <si>
    <t>ch1:59.0241</t>
  </si>
  <si>
    <t>499/1494</t>
  </si>
  <si>
    <t>ch1:59.0039</t>
  </si>
  <si>
    <t>500/1494</t>
  </si>
  <si>
    <t>ch1:59.1528</t>
  </si>
  <si>
    <t>Minimálna teplota v meranom období:</t>
  </si>
  <si>
    <t>Maximálna teplota v meranom období:</t>
  </si>
  <si>
    <t>Priemerná teplota v meranom období:</t>
  </si>
  <si>
    <t>Číslo merania</t>
  </si>
  <si>
    <t>Dátum</t>
  </si>
  <si>
    <t>Čas</t>
  </si>
  <si>
    <t>Vlhkosť</t>
  </si>
  <si>
    <t>Teplota1</t>
  </si>
  <si>
    <t>Teplota2</t>
  </si>
  <si>
    <t>1494/2000</t>
  </si>
  <si>
    <t>1493/2000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</si>
</sst>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0.000"/>
  </numFmts>
  <fonts count="7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7">
    <xf numFmtId="0" fontId="0" fillId="0" borderId="0" xfId="0"/>
    <xf numFmtId="20" fontId="0" fillId="0" borderId="0" xfId="0" applyNumberFormat="1"/>
    <xf numFmtId="14" fontId="0" fillId="0" borderId="0" xfId="0" applyNumberForma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20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14" fontId="4" fillId="0" borderId="10" xfId="0" applyNumberFormat="1" applyFont="1" applyBorder="1" applyAlignment="1">
      <alignment horizontal="center"/>
    </xf>
    <xf numFmtId="20" fontId="4" fillId="0" borderId="10" xfId="0" applyNumberFormat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4" fontId="4" fillId="0" borderId="15" xfId="0" applyNumberFormat="1" applyFont="1" applyBorder="1" applyAlignment="1">
      <alignment horizontal="center"/>
    </xf>
    <xf numFmtId="20" fontId="4" fillId="0" borderId="15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164" fontId="0" fillId="0" borderId="0" xfId="0" applyNumberFormat="1"/>
    <xf numFmtId="14" fontId="3" fillId="0" borderId="0" xfId="0" applyNumberFormat="1" applyFont="1"/>
    <xf numFmtId="0" fontId="3" fillId="0" borderId="0" xfId="0" applyFont="1"/>
    <xf numFmtId="0" fontId="5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4" fontId="4" fillId="0" borderId="8" xfId="0" applyNumberFormat="1" applyFont="1" applyBorder="1" applyAlignment="1">
      <alignment horizontal="center"/>
    </xf>
    <xf numFmtId="164" fontId="4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0" xfId="0" applyFont="1"/>
    <xf numFmtId="0" fontId="6" fillId="0" borderId="17" xfId="0" applyFont="1" applyBorder="1" applyAlignment="1">
      <alignment horizontal="center"/>
    </xf>
    <xf numFmtId="49" fontId="0" fillId="0" borderId="0" xfId="0" applyNumberFormat="1"/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20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65" fontId="3" fillId="0" borderId="0" xfId="0" applyNumberFormat="1" applyFon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7010100172_2008120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F2000"/>
  <sheetViews>
    <sheetView workbookViewId="0">
      <selection activeCell="B4" sqref="B4"/>
    </sheetView>
  </sheetViews>
  <sheetFormatPr defaultRowHeight="15"/>
  <cols>
    <col min="1" max="1" width="9.85546875" bestFit="1" customWidth="1"/>
    <col min="2" max="2" width="10.140625" style="2" bestFit="1" customWidth="1"/>
    <col min="3" max="3" width="5.5703125" customWidth="1"/>
    <col min="4" max="6" width="11.140625" bestFit="1" customWidth="1"/>
  </cols>
  <sheetData>
    <row r="1" spans="1:6">
      <c r="A1" t="s">
        <v>2108</v>
      </c>
      <c r="B1" s="2">
        <v>39756</v>
      </c>
      <c r="C1" s="1">
        <v>0.5625</v>
      </c>
      <c r="D1" t="s">
        <v>2109</v>
      </c>
      <c r="E1" t="s">
        <v>2110</v>
      </c>
      <c r="F1" t="s">
        <v>2111</v>
      </c>
    </row>
    <row r="2" spans="1:6">
      <c r="A2" t="s">
        <v>2112</v>
      </c>
      <c r="B2" s="2">
        <v>39756</v>
      </c>
      <c r="C2" s="1">
        <v>0.58333333333333337</v>
      </c>
      <c r="D2" t="s">
        <v>2113</v>
      </c>
      <c r="E2" t="s">
        <v>2114</v>
      </c>
      <c r="F2" t="s">
        <v>2115</v>
      </c>
    </row>
    <row r="3" spans="1:6">
      <c r="A3" t="s">
        <v>2116</v>
      </c>
      <c r="B3" s="2">
        <v>39756</v>
      </c>
      <c r="C3" s="1">
        <v>0.60416666666666663</v>
      </c>
      <c r="D3" t="s">
        <v>2117</v>
      </c>
      <c r="E3" t="s">
        <v>2118</v>
      </c>
      <c r="F3" t="s">
        <v>2111</v>
      </c>
    </row>
    <row r="4" spans="1:6">
      <c r="A4" t="s">
        <v>2119</v>
      </c>
      <c r="B4" s="2">
        <v>39756</v>
      </c>
      <c r="C4" s="1">
        <v>0.625</v>
      </c>
      <c r="D4" t="s">
        <v>2120</v>
      </c>
      <c r="E4" t="s">
        <v>2121</v>
      </c>
      <c r="F4" t="s">
        <v>2122</v>
      </c>
    </row>
    <row r="5" spans="1:6">
      <c r="A5" t="s">
        <v>2123</v>
      </c>
      <c r="B5" s="2">
        <v>39756</v>
      </c>
      <c r="C5" s="1">
        <v>0.64583333333333337</v>
      </c>
      <c r="D5" t="s">
        <v>2124</v>
      </c>
      <c r="E5" t="s">
        <v>2125</v>
      </c>
      <c r="F5" t="s">
        <v>2126</v>
      </c>
    </row>
    <row r="6" spans="1:6">
      <c r="A6" t="s">
        <v>2127</v>
      </c>
      <c r="B6" s="2">
        <v>39756</v>
      </c>
      <c r="C6" s="1">
        <v>0.66666666666666663</v>
      </c>
      <c r="D6" t="s">
        <v>2128</v>
      </c>
      <c r="E6" t="s">
        <v>2125</v>
      </c>
      <c r="F6" t="s">
        <v>2129</v>
      </c>
    </row>
    <row r="7" spans="1:6">
      <c r="A7" t="s">
        <v>2130</v>
      </c>
      <c r="B7" s="2">
        <v>39756</v>
      </c>
      <c r="C7" s="1">
        <v>0.6875</v>
      </c>
      <c r="D7" t="s">
        <v>2131</v>
      </c>
      <c r="E7" t="s">
        <v>2132</v>
      </c>
      <c r="F7" t="s">
        <v>2129</v>
      </c>
    </row>
    <row r="8" spans="1:6">
      <c r="A8" t="s">
        <v>2133</v>
      </c>
      <c r="B8" s="2">
        <v>39756</v>
      </c>
      <c r="C8" s="1">
        <v>0.70833333333333337</v>
      </c>
      <c r="D8" t="s">
        <v>2134</v>
      </c>
      <c r="E8" t="s">
        <v>2118</v>
      </c>
      <c r="F8" t="s">
        <v>2126</v>
      </c>
    </row>
    <row r="9" spans="1:6">
      <c r="A9" t="s">
        <v>2135</v>
      </c>
      <c r="B9" s="2">
        <v>39756</v>
      </c>
      <c r="C9" s="1">
        <v>0.72916666666666663</v>
      </c>
      <c r="D9" t="s">
        <v>2136</v>
      </c>
      <c r="E9" t="s">
        <v>2137</v>
      </c>
      <c r="F9" t="s">
        <v>2138</v>
      </c>
    </row>
    <row r="10" spans="1:6">
      <c r="A10" t="s">
        <v>2139</v>
      </c>
      <c r="B10" s="2">
        <v>39756</v>
      </c>
      <c r="C10" s="1">
        <v>0.75</v>
      </c>
      <c r="D10" t="s">
        <v>2140</v>
      </c>
      <c r="E10" t="s">
        <v>2141</v>
      </c>
      <c r="F10" t="s">
        <v>2115</v>
      </c>
    </row>
    <row r="11" spans="1:6">
      <c r="A11" t="s">
        <v>2142</v>
      </c>
      <c r="B11" s="2">
        <v>39756</v>
      </c>
      <c r="C11" s="1">
        <v>0.77083333333333337</v>
      </c>
      <c r="D11" t="s">
        <v>2143</v>
      </c>
      <c r="E11" t="s">
        <v>2144</v>
      </c>
      <c r="F11" t="s">
        <v>2115</v>
      </c>
    </row>
    <row r="12" spans="1:6">
      <c r="A12" t="s">
        <v>2145</v>
      </c>
      <c r="B12" s="2">
        <v>39756</v>
      </c>
      <c r="C12" s="1">
        <v>0.79166666666666663</v>
      </c>
      <c r="D12" t="s">
        <v>2146</v>
      </c>
      <c r="E12" t="s">
        <v>2147</v>
      </c>
      <c r="F12" t="s">
        <v>2148</v>
      </c>
    </row>
    <row r="13" spans="1:6">
      <c r="A13" t="s">
        <v>2149</v>
      </c>
      <c r="B13" s="2">
        <v>39756</v>
      </c>
      <c r="C13" s="1">
        <v>0.8125</v>
      </c>
      <c r="D13" t="s">
        <v>2150</v>
      </c>
      <c r="E13" t="s">
        <v>2151</v>
      </c>
      <c r="F13" t="s">
        <v>2152</v>
      </c>
    </row>
    <row r="14" spans="1:6">
      <c r="A14" t="s">
        <v>2153</v>
      </c>
      <c r="B14" s="2">
        <v>39756</v>
      </c>
      <c r="C14" s="1">
        <v>0.83333333333333337</v>
      </c>
      <c r="D14" t="s">
        <v>2154</v>
      </c>
      <c r="E14" t="s">
        <v>2155</v>
      </c>
      <c r="F14" t="s">
        <v>2156</v>
      </c>
    </row>
    <row r="15" spans="1:6">
      <c r="A15" t="s">
        <v>2157</v>
      </c>
      <c r="B15" s="2">
        <v>39756</v>
      </c>
      <c r="C15" s="1">
        <v>0.85416666666666663</v>
      </c>
      <c r="D15" t="s">
        <v>2158</v>
      </c>
      <c r="E15" t="s">
        <v>2159</v>
      </c>
      <c r="F15" t="s">
        <v>2160</v>
      </c>
    </row>
    <row r="16" spans="1:6">
      <c r="A16" t="s">
        <v>2161</v>
      </c>
      <c r="B16" s="2">
        <v>39756</v>
      </c>
      <c r="C16" s="1">
        <v>0.875</v>
      </c>
      <c r="D16" t="s">
        <v>2162</v>
      </c>
      <c r="E16" t="s">
        <v>2163</v>
      </c>
      <c r="F16" t="s">
        <v>2164</v>
      </c>
    </row>
    <row r="17" spans="1:6">
      <c r="A17" t="s">
        <v>2165</v>
      </c>
      <c r="B17" s="2">
        <v>39756</v>
      </c>
      <c r="C17" s="1">
        <v>0.89583333333333337</v>
      </c>
      <c r="D17" t="s">
        <v>2166</v>
      </c>
      <c r="E17" t="s">
        <v>2167</v>
      </c>
      <c r="F17" t="s">
        <v>2168</v>
      </c>
    </row>
    <row r="18" spans="1:6">
      <c r="A18" t="s">
        <v>2169</v>
      </c>
      <c r="B18" s="2">
        <v>39756</v>
      </c>
      <c r="C18" s="1">
        <v>0.91666666666666663</v>
      </c>
      <c r="D18" t="s">
        <v>2170</v>
      </c>
      <c r="E18" t="s">
        <v>2171</v>
      </c>
      <c r="F18" t="s">
        <v>2168</v>
      </c>
    </row>
    <row r="19" spans="1:6">
      <c r="A19" t="s">
        <v>2172</v>
      </c>
      <c r="B19" s="2">
        <v>39756</v>
      </c>
      <c r="C19" s="1">
        <v>0.9375</v>
      </c>
      <c r="D19" t="s">
        <v>2173</v>
      </c>
      <c r="E19" t="s">
        <v>2171</v>
      </c>
      <c r="F19" t="s">
        <v>2174</v>
      </c>
    </row>
    <row r="20" spans="1:6">
      <c r="A20" t="s">
        <v>2175</v>
      </c>
      <c r="B20" s="2">
        <v>39756</v>
      </c>
      <c r="C20" s="1">
        <v>0.95833333333333337</v>
      </c>
      <c r="D20" t="s">
        <v>2109</v>
      </c>
      <c r="E20" t="s">
        <v>2176</v>
      </c>
      <c r="F20" t="s">
        <v>2174</v>
      </c>
    </row>
    <row r="21" spans="1:6">
      <c r="A21" t="s">
        <v>2177</v>
      </c>
      <c r="B21" s="2">
        <v>39756</v>
      </c>
      <c r="C21" s="1">
        <v>0.97916666666666663</v>
      </c>
      <c r="D21" t="s">
        <v>2178</v>
      </c>
      <c r="E21" t="s">
        <v>2176</v>
      </c>
      <c r="F21" t="s">
        <v>2174</v>
      </c>
    </row>
    <row r="22" spans="1:6">
      <c r="A22" t="s">
        <v>2179</v>
      </c>
      <c r="B22" s="2">
        <v>39757</v>
      </c>
      <c r="C22" s="1">
        <v>0</v>
      </c>
      <c r="D22" t="s">
        <v>2180</v>
      </c>
      <c r="E22" t="s">
        <v>2176</v>
      </c>
      <c r="F22" t="s">
        <v>2174</v>
      </c>
    </row>
    <row r="23" spans="1:6">
      <c r="A23" t="s">
        <v>2181</v>
      </c>
      <c r="B23" s="2">
        <v>39757</v>
      </c>
      <c r="C23" s="1">
        <v>2.0833333333333332E-2</v>
      </c>
      <c r="D23" t="s">
        <v>2182</v>
      </c>
      <c r="E23" t="s">
        <v>2171</v>
      </c>
      <c r="F23" t="s">
        <v>2174</v>
      </c>
    </row>
    <row r="24" spans="1:6">
      <c r="A24" t="s">
        <v>2183</v>
      </c>
      <c r="B24" s="2">
        <v>39757</v>
      </c>
      <c r="C24" s="1">
        <v>4.1666666666666664E-2</v>
      </c>
      <c r="D24" t="s">
        <v>2184</v>
      </c>
      <c r="E24" t="s">
        <v>2185</v>
      </c>
      <c r="F24" t="s">
        <v>2186</v>
      </c>
    </row>
    <row r="25" spans="1:6">
      <c r="A25" t="s">
        <v>2187</v>
      </c>
      <c r="B25" s="2">
        <v>39757</v>
      </c>
      <c r="C25" s="1">
        <v>6.25E-2</v>
      </c>
      <c r="D25" t="s">
        <v>2188</v>
      </c>
      <c r="E25" t="s">
        <v>2189</v>
      </c>
      <c r="F25" t="s">
        <v>2190</v>
      </c>
    </row>
    <row r="26" spans="1:6">
      <c r="A26" t="s">
        <v>2191</v>
      </c>
      <c r="B26" s="2">
        <v>39757</v>
      </c>
      <c r="C26" s="1">
        <v>8.3333333333333329E-2</v>
      </c>
      <c r="D26" t="s">
        <v>2192</v>
      </c>
      <c r="E26" t="s">
        <v>2193</v>
      </c>
      <c r="F26" t="s">
        <v>2194</v>
      </c>
    </row>
    <row r="27" spans="1:6">
      <c r="A27" t="s">
        <v>2195</v>
      </c>
      <c r="B27" s="2">
        <v>39757</v>
      </c>
      <c r="C27" s="1">
        <v>0.10416666666666667</v>
      </c>
      <c r="D27" t="s">
        <v>2196</v>
      </c>
      <c r="E27" t="s">
        <v>2197</v>
      </c>
      <c r="F27" t="s">
        <v>2198</v>
      </c>
    </row>
    <row r="28" spans="1:6">
      <c r="A28" t="s">
        <v>2199</v>
      </c>
      <c r="B28" s="2">
        <v>39757</v>
      </c>
      <c r="C28" s="1">
        <v>0.125</v>
      </c>
      <c r="D28" t="s">
        <v>2200</v>
      </c>
      <c r="E28" t="s">
        <v>2201</v>
      </c>
      <c r="F28" t="s">
        <v>2198</v>
      </c>
    </row>
    <row r="29" spans="1:6">
      <c r="A29" t="s">
        <v>2202</v>
      </c>
      <c r="B29" s="2">
        <v>39757</v>
      </c>
      <c r="C29" s="1">
        <v>0.14583333333333334</v>
      </c>
      <c r="D29" t="s">
        <v>2203</v>
      </c>
      <c r="E29" t="s">
        <v>2204</v>
      </c>
      <c r="F29" t="s">
        <v>2205</v>
      </c>
    </row>
    <row r="30" spans="1:6">
      <c r="A30" t="s">
        <v>2206</v>
      </c>
      <c r="B30" s="2">
        <v>39757</v>
      </c>
      <c r="C30" s="1">
        <v>0.16666666666666666</v>
      </c>
      <c r="D30" t="s">
        <v>2207</v>
      </c>
      <c r="E30" t="s">
        <v>2208</v>
      </c>
      <c r="F30" t="s">
        <v>2205</v>
      </c>
    </row>
    <row r="31" spans="1:6">
      <c r="A31" t="s">
        <v>2209</v>
      </c>
      <c r="B31" s="2">
        <v>39757</v>
      </c>
      <c r="C31" s="1">
        <v>0.1875</v>
      </c>
      <c r="D31" t="s">
        <v>2210</v>
      </c>
      <c r="E31" t="s">
        <v>2211</v>
      </c>
      <c r="F31" t="s">
        <v>2212</v>
      </c>
    </row>
    <row r="32" spans="1:6">
      <c r="A32" t="s">
        <v>2213</v>
      </c>
      <c r="B32" s="2">
        <v>39757</v>
      </c>
      <c r="C32" s="1">
        <v>0.20833333333333334</v>
      </c>
      <c r="D32" t="s">
        <v>2214</v>
      </c>
      <c r="E32" t="s">
        <v>2215</v>
      </c>
      <c r="F32" t="s">
        <v>2212</v>
      </c>
    </row>
    <row r="33" spans="1:6">
      <c r="A33" t="s">
        <v>2216</v>
      </c>
      <c r="B33" s="2">
        <v>39757</v>
      </c>
      <c r="C33" s="1">
        <v>0.22916666666666666</v>
      </c>
      <c r="D33" t="s">
        <v>2217</v>
      </c>
      <c r="E33" t="s">
        <v>2218</v>
      </c>
      <c r="F33" t="s">
        <v>2219</v>
      </c>
    </row>
    <row r="34" spans="1:6">
      <c r="A34" t="s">
        <v>2220</v>
      </c>
      <c r="B34" s="2">
        <v>39757</v>
      </c>
      <c r="C34" s="1">
        <v>0.25</v>
      </c>
      <c r="D34" t="s">
        <v>2221</v>
      </c>
      <c r="E34" t="s">
        <v>2218</v>
      </c>
      <c r="F34" t="s">
        <v>2219</v>
      </c>
    </row>
    <row r="35" spans="1:6">
      <c r="A35" t="s">
        <v>2222</v>
      </c>
      <c r="B35" s="2">
        <v>39757</v>
      </c>
      <c r="C35" s="1">
        <v>0.27083333333333331</v>
      </c>
      <c r="D35" t="s">
        <v>2221</v>
      </c>
      <c r="E35" t="s">
        <v>2218</v>
      </c>
      <c r="F35" t="s">
        <v>2223</v>
      </c>
    </row>
    <row r="36" spans="1:6">
      <c r="A36" t="s">
        <v>2224</v>
      </c>
      <c r="B36" s="2">
        <v>39757</v>
      </c>
      <c r="C36" s="1">
        <v>0.29166666666666669</v>
      </c>
      <c r="D36" t="s">
        <v>2225</v>
      </c>
      <c r="E36" t="s">
        <v>2226</v>
      </c>
      <c r="F36" t="s">
        <v>2227</v>
      </c>
    </row>
    <row r="37" spans="1:6">
      <c r="A37" t="s">
        <v>2228</v>
      </c>
      <c r="B37" s="2">
        <v>39757</v>
      </c>
      <c r="C37" s="1">
        <v>0.3125</v>
      </c>
      <c r="D37" t="s">
        <v>2229</v>
      </c>
      <c r="E37" t="s">
        <v>2230</v>
      </c>
      <c r="F37" t="s">
        <v>2231</v>
      </c>
    </row>
    <row r="38" spans="1:6">
      <c r="A38" t="s">
        <v>2232</v>
      </c>
      <c r="B38" s="2">
        <v>39757</v>
      </c>
      <c r="C38" s="1">
        <v>0.33333333333333331</v>
      </c>
      <c r="D38" t="s">
        <v>2233</v>
      </c>
      <c r="E38" t="s">
        <v>2230</v>
      </c>
      <c r="F38" t="s">
        <v>2234</v>
      </c>
    </row>
    <row r="39" spans="1:6">
      <c r="A39" t="s">
        <v>2235</v>
      </c>
      <c r="B39" s="2">
        <v>39757</v>
      </c>
      <c r="C39" s="1">
        <v>0.35416666666666669</v>
      </c>
      <c r="D39" t="s">
        <v>2236</v>
      </c>
      <c r="E39" t="s">
        <v>2211</v>
      </c>
      <c r="F39" t="s">
        <v>2223</v>
      </c>
    </row>
    <row r="40" spans="1:6">
      <c r="A40" t="s">
        <v>2237</v>
      </c>
      <c r="B40" s="2">
        <v>39757</v>
      </c>
      <c r="C40" s="1">
        <v>0.375</v>
      </c>
      <c r="D40" t="s">
        <v>2238</v>
      </c>
      <c r="E40" t="s">
        <v>2239</v>
      </c>
      <c r="F40" t="s">
        <v>2198</v>
      </c>
    </row>
    <row r="41" spans="1:6">
      <c r="A41" t="s">
        <v>2240</v>
      </c>
      <c r="B41" s="2">
        <v>39757</v>
      </c>
      <c r="C41" s="1">
        <v>0.39583333333333331</v>
      </c>
      <c r="D41" t="s">
        <v>2241</v>
      </c>
      <c r="E41" t="s">
        <v>2163</v>
      </c>
      <c r="F41" t="s">
        <v>2190</v>
      </c>
    </row>
    <row r="42" spans="1:6">
      <c r="A42" t="s">
        <v>2242</v>
      </c>
      <c r="B42" s="2">
        <v>39757</v>
      </c>
      <c r="C42" s="1">
        <v>0.41666666666666669</v>
      </c>
      <c r="D42" t="s">
        <v>2243</v>
      </c>
      <c r="E42" t="s">
        <v>2244</v>
      </c>
      <c r="F42" t="s">
        <v>2245</v>
      </c>
    </row>
    <row r="43" spans="1:6">
      <c r="A43" t="s">
        <v>2246</v>
      </c>
      <c r="B43" s="2">
        <v>39757</v>
      </c>
      <c r="C43" s="1">
        <v>0.4375</v>
      </c>
      <c r="D43" t="s">
        <v>2247</v>
      </c>
      <c r="E43" t="s">
        <v>2248</v>
      </c>
      <c r="F43" t="s">
        <v>2156</v>
      </c>
    </row>
    <row r="44" spans="1:6">
      <c r="A44" t="s">
        <v>2249</v>
      </c>
      <c r="B44" s="2">
        <v>39757</v>
      </c>
      <c r="C44" s="1">
        <v>0.45833333333333331</v>
      </c>
      <c r="D44" t="s">
        <v>2250</v>
      </c>
      <c r="E44" t="s">
        <v>2125</v>
      </c>
      <c r="F44" t="s">
        <v>2122</v>
      </c>
    </row>
    <row r="45" spans="1:6">
      <c r="A45" t="s">
        <v>2251</v>
      </c>
      <c r="B45" s="2">
        <v>39757</v>
      </c>
      <c r="C45" s="1">
        <v>0.47916666666666669</v>
      </c>
      <c r="D45" t="s">
        <v>2252</v>
      </c>
      <c r="E45" t="s">
        <v>2118</v>
      </c>
      <c r="F45" t="s">
        <v>2156</v>
      </c>
    </row>
    <row r="46" spans="1:6">
      <c r="A46" t="s">
        <v>2253</v>
      </c>
      <c r="B46" s="2">
        <v>39757</v>
      </c>
      <c r="C46" s="1">
        <v>0.5</v>
      </c>
      <c r="D46" t="s">
        <v>2254</v>
      </c>
      <c r="E46" t="s">
        <v>2255</v>
      </c>
      <c r="F46" t="s">
        <v>2256</v>
      </c>
    </row>
    <row r="47" spans="1:6">
      <c r="A47" t="s">
        <v>2257</v>
      </c>
      <c r="B47" s="2">
        <v>39757</v>
      </c>
      <c r="C47" s="1">
        <v>0.52083333333333337</v>
      </c>
      <c r="D47" t="s">
        <v>2258</v>
      </c>
      <c r="E47" t="s">
        <v>2259</v>
      </c>
      <c r="F47" t="s">
        <v>2129</v>
      </c>
    </row>
    <row r="48" spans="1:6">
      <c r="A48" t="s">
        <v>2260</v>
      </c>
      <c r="B48" s="2">
        <v>39757</v>
      </c>
      <c r="C48" s="1">
        <v>0.54166666666666663</v>
      </c>
      <c r="D48" t="s">
        <v>2261</v>
      </c>
      <c r="E48" t="s">
        <v>2262</v>
      </c>
      <c r="F48" t="s">
        <v>2126</v>
      </c>
    </row>
    <row r="49" spans="1:6">
      <c r="A49" t="s">
        <v>2263</v>
      </c>
      <c r="B49" s="2">
        <v>39757</v>
      </c>
      <c r="C49" s="1">
        <v>0.5625</v>
      </c>
      <c r="D49" t="s">
        <v>2264</v>
      </c>
      <c r="E49" t="s">
        <v>2262</v>
      </c>
      <c r="F49" t="s">
        <v>2265</v>
      </c>
    </row>
    <row r="50" spans="1:6">
      <c r="A50" t="s">
        <v>2266</v>
      </c>
      <c r="B50" s="2">
        <v>39757</v>
      </c>
      <c r="C50" s="1">
        <v>0.58333333333333337</v>
      </c>
      <c r="D50" t="s">
        <v>2267</v>
      </c>
      <c r="E50" t="s">
        <v>2268</v>
      </c>
      <c r="F50" t="s">
        <v>2269</v>
      </c>
    </row>
    <row r="51" spans="1:6">
      <c r="A51" t="s">
        <v>2270</v>
      </c>
      <c r="B51" s="2">
        <v>39757</v>
      </c>
      <c r="C51" s="1">
        <v>0.60416666666666663</v>
      </c>
      <c r="D51" t="s">
        <v>2271</v>
      </c>
      <c r="E51" t="s">
        <v>2268</v>
      </c>
      <c r="F51" t="s">
        <v>2269</v>
      </c>
    </row>
    <row r="52" spans="1:6">
      <c r="A52" t="s">
        <v>2272</v>
      </c>
      <c r="B52" s="2">
        <v>39757</v>
      </c>
      <c r="C52" s="1">
        <v>0.625</v>
      </c>
      <c r="D52" t="s">
        <v>2273</v>
      </c>
      <c r="E52" t="s">
        <v>2274</v>
      </c>
      <c r="F52" t="s">
        <v>2275</v>
      </c>
    </row>
    <row r="53" spans="1:6">
      <c r="A53" t="s">
        <v>2276</v>
      </c>
      <c r="B53" s="2">
        <v>39757</v>
      </c>
      <c r="C53" s="1">
        <v>0.64583333333333337</v>
      </c>
      <c r="D53" t="s">
        <v>2277</v>
      </c>
      <c r="E53" t="s">
        <v>2278</v>
      </c>
      <c r="F53" t="s">
        <v>2275</v>
      </c>
    </row>
    <row r="54" spans="1:6">
      <c r="A54" t="s">
        <v>2279</v>
      </c>
      <c r="B54" s="2">
        <v>39757</v>
      </c>
      <c r="C54" s="1">
        <v>0.66666666666666663</v>
      </c>
      <c r="D54" t="s">
        <v>2280</v>
      </c>
      <c r="E54" t="s">
        <v>2281</v>
      </c>
      <c r="F54" t="s">
        <v>2282</v>
      </c>
    </row>
    <row r="55" spans="1:6">
      <c r="A55" t="s">
        <v>2283</v>
      </c>
      <c r="B55" s="2">
        <v>39757</v>
      </c>
      <c r="C55" s="1">
        <v>0.6875</v>
      </c>
      <c r="D55" t="s">
        <v>2284</v>
      </c>
      <c r="E55" t="s">
        <v>2285</v>
      </c>
      <c r="F55" t="s">
        <v>2269</v>
      </c>
    </row>
    <row r="56" spans="1:6">
      <c r="A56" t="s">
        <v>2286</v>
      </c>
      <c r="B56" s="2">
        <v>39757</v>
      </c>
      <c r="C56" s="1">
        <v>0.70833333333333337</v>
      </c>
      <c r="D56" t="s">
        <v>2287</v>
      </c>
      <c r="E56" t="s">
        <v>2288</v>
      </c>
      <c r="F56" t="s">
        <v>2269</v>
      </c>
    </row>
    <row r="57" spans="1:6">
      <c r="A57" t="s">
        <v>2289</v>
      </c>
      <c r="B57" s="2">
        <v>39757</v>
      </c>
      <c r="C57" s="1">
        <v>0.72916666666666663</v>
      </c>
      <c r="D57" t="s">
        <v>2290</v>
      </c>
      <c r="E57" t="s">
        <v>2262</v>
      </c>
      <c r="F57" t="s">
        <v>2291</v>
      </c>
    </row>
    <row r="58" spans="1:6">
      <c r="A58" t="s">
        <v>2292</v>
      </c>
      <c r="B58" s="2">
        <v>39757</v>
      </c>
      <c r="C58" s="1">
        <v>0.75</v>
      </c>
      <c r="D58" t="s">
        <v>2293</v>
      </c>
      <c r="E58" t="s">
        <v>2118</v>
      </c>
      <c r="F58" t="s">
        <v>2129</v>
      </c>
    </row>
    <row r="59" spans="1:6">
      <c r="A59" t="s">
        <v>2294</v>
      </c>
      <c r="B59" s="2">
        <v>39757</v>
      </c>
      <c r="C59" s="1">
        <v>0.77083333333333337</v>
      </c>
      <c r="D59" t="s">
        <v>2295</v>
      </c>
      <c r="E59" t="s">
        <v>2137</v>
      </c>
      <c r="F59" t="s">
        <v>2296</v>
      </c>
    </row>
    <row r="60" spans="1:6">
      <c r="A60" t="s">
        <v>2297</v>
      </c>
      <c r="B60" s="2">
        <v>39757</v>
      </c>
      <c r="C60" s="1">
        <v>0.79166666666666663</v>
      </c>
      <c r="D60" t="s">
        <v>2298</v>
      </c>
      <c r="E60" t="s">
        <v>2110</v>
      </c>
      <c r="F60" t="s">
        <v>2296</v>
      </c>
    </row>
    <row r="61" spans="1:6">
      <c r="A61" t="s">
        <v>2299</v>
      </c>
      <c r="B61" s="2">
        <v>39757</v>
      </c>
      <c r="C61" s="1">
        <v>0.8125</v>
      </c>
      <c r="D61" t="s">
        <v>2300</v>
      </c>
      <c r="E61" t="s">
        <v>2301</v>
      </c>
      <c r="F61" t="s">
        <v>2138</v>
      </c>
    </row>
    <row r="62" spans="1:6">
      <c r="A62" t="s">
        <v>2302</v>
      </c>
      <c r="B62" s="2">
        <v>39757</v>
      </c>
      <c r="C62" s="1">
        <v>0.83333333333333337</v>
      </c>
      <c r="D62" t="s">
        <v>2303</v>
      </c>
      <c r="E62" t="s">
        <v>2144</v>
      </c>
      <c r="F62" t="s">
        <v>2111</v>
      </c>
    </row>
    <row r="63" spans="1:6">
      <c r="A63" t="s">
        <v>2304</v>
      </c>
      <c r="B63" s="2">
        <v>39757</v>
      </c>
      <c r="C63" s="1">
        <v>0.85416666666666663</v>
      </c>
      <c r="D63" t="s">
        <v>2305</v>
      </c>
      <c r="E63" t="s">
        <v>2306</v>
      </c>
      <c r="F63" t="s">
        <v>2115</v>
      </c>
    </row>
    <row r="64" spans="1:6">
      <c r="A64" t="s">
        <v>2307</v>
      </c>
      <c r="B64" s="2">
        <v>39757</v>
      </c>
      <c r="C64" s="1">
        <v>0.875</v>
      </c>
      <c r="D64" t="s">
        <v>2308</v>
      </c>
      <c r="E64" t="s">
        <v>2147</v>
      </c>
      <c r="F64" t="s">
        <v>2122</v>
      </c>
    </row>
    <row r="65" spans="1:6">
      <c r="A65" t="s">
        <v>2309</v>
      </c>
      <c r="B65" s="2">
        <v>39757</v>
      </c>
      <c r="C65" s="1">
        <v>0.89583333333333337</v>
      </c>
      <c r="D65" t="s">
        <v>2140</v>
      </c>
      <c r="E65" t="s">
        <v>2310</v>
      </c>
      <c r="F65" t="s">
        <v>2148</v>
      </c>
    </row>
    <row r="66" spans="1:6">
      <c r="A66" t="s">
        <v>2311</v>
      </c>
      <c r="B66" s="2">
        <v>39757</v>
      </c>
      <c r="C66" s="1">
        <v>0.91666666666666663</v>
      </c>
      <c r="D66" t="s">
        <v>2312</v>
      </c>
      <c r="E66" t="s">
        <v>2313</v>
      </c>
      <c r="F66" t="s">
        <v>2152</v>
      </c>
    </row>
    <row r="67" spans="1:6">
      <c r="A67" t="s">
        <v>2314</v>
      </c>
      <c r="B67" s="2">
        <v>39757</v>
      </c>
      <c r="C67" s="1">
        <v>0.9375</v>
      </c>
      <c r="D67" t="s">
        <v>2315</v>
      </c>
      <c r="E67" t="s">
        <v>2155</v>
      </c>
      <c r="F67" t="s">
        <v>2156</v>
      </c>
    </row>
    <row r="68" spans="1:6">
      <c r="A68" t="s">
        <v>2316</v>
      </c>
      <c r="B68" s="2">
        <v>39757</v>
      </c>
      <c r="C68" s="1">
        <v>0.95833333333333337</v>
      </c>
      <c r="D68" t="s">
        <v>2317</v>
      </c>
      <c r="E68" t="s">
        <v>2163</v>
      </c>
      <c r="F68" t="s">
        <v>2245</v>
      </c>
    </row>
    <row r="69" spans="1:6">
      <c r="A69" t="s">
        <v>2318</v>
      </c>
      <c r="B69" s="2">
        <v>39757</v>
      </c>
      <c r="C69" s="1">
        <v>0.97916666666666663</v>
      </c>
      <c r="D69" t="s">
        <v>2319</v>
      </c>
      <c r="E69" t="s">
        <v>2171</v>
      </c>
      <c r="F69" t="s">
        <v>2168</v>
      </c>
    </row>
    <row r="70" spans="1:6">
      <c r="A70" t="s">
        <v>2320</v>
      </c>
      <c r="B70" s="2">
        <v>39758</v>
      </c>
      <c r="C70" s="1">
        <v>0</v>
      </c>
      <c r="D70" t="s">
        <v>2321</v>
      </c>
      <c r="E70" t="s">
        <v>2322</v>
      </c>
      <c r="F70" t="s">
        <v>2174</v>
      </c>
    </row>
    <row r="71" spans="1:6">
      <c r="A71" t="s">
        <v>2323</v>
      </c>
      <c r="B71" s="2">
        <v>39758</v>
      </c>
      <c r="C71" s="1">
        <v>2.0833333333333332E-2</v>
      </c>
      <c r="D71" t="s">
        <v>2324</v>
      </c>
      <c r="E71" t="s">
        <v>2325</v>
      </c>
      <c r="F71" t="s">
        <v>2186</v>
      </c>
    </row>
    <row r="72" spans="1:6">
      <c r="A72" t="s">
        <v>2326</v>
      </c>
      <c r="B72" s="2">
        <v>39758</v>
      </c>
      <c r="C72" s="1">
        <v>4.1666666666666664E-2</v>
      </c>
      <c r="D72" t="s">
        <v>2327</v>
      </c>
      <c r="E72" t="s">
        <v>2193</v>
      </c>
      <c r="F72" t="s">
        <v>2190</v>
      </c>
    </row>
    <row r="73" spans="1:6">
      <c r="A73" t="s">
        <v>2328</v>
      </c>
      <c r="B73" s="2">
        <v>39758</v>
      </c>
      <c r="C73" s="1">
        <v>6.25E-2</v>
      </c>
      <c r="D73" t="s">
        <v>2329</v>
      </c>
      <c r="E73" t="s">
        <v>2193</v>
      </c>
      <c r="F73" t="s">
        <v>2194</v>
      </c>
    </row>
    <row r="74" spans="1:6">
      <c r="A74" t="s">
        <v>2330</v>
      </c>
      <c r="B74" s="2">
        <v>39758</v>
      </c>
      <c r="C74" s="1">
        <v>8.3333333333333329E-2</v>
      </c>
      <c r="D74" t="s">
        <v>2331</v>
      </c>
      <c r="E74" t="s">
        <v>2197</v>
      </c>
      <c r="F74" t="s">
        <v>2332</v>
      </c>
    </row>
    <row r="75" spans="1:6">
      <c r="A75" t="s">
        <v>2333</v>
      </c>
      <c r="B75" s="2">
        <v>39758</v>
      </c>
      <c r="C75" s="1">
        <v>0.10416666666666667</v>
      </c>
      <c r="D75" t="s">
        <v>2334</v>
      </c>
      <c r="E75" t="s">
        <v>2201</v>
      </c>
      <c r="F75" t="s">
        <v>2198</v>
      </c>
    </row>
    <row r="76" spans="1:6">
      <c r="A76" t="s">
        <v>2335</v>
      </c>
      <c r="B76" s="2">
        <v>39758</v>
      </c>
      <c r="C76" s="1">
        <v>0.125</v>
      </c>
      <c r="D76" t="s">
        <v>2336</v>
      </c>
      <c r="E76" t="s">
        <v>2204</v>
      </c>
      <c r="F76" t="s">
        <v>2205</v>
      </c>
    </row>
    <row r="77" spans="1:6">
      <c r="A77" t="s">
        <v>2337</v>
      </c>
      <c r="B77" s="2">
        <v>39758</v>
      </c>
      <c r="C77" s="1">
        <v>0.14583333333333334</v>
      </c>
      <c r="D77" t="s">
        <v>2338</v>
      </c>
      <c r="E77" t="s">
        <v>2211</v>
      </c>
      <c r="F77" t="s">
        <v>2339</v>
      </c>
    </row>
    <row r="78" spans="1:6">
      <c r="A78" t="s">
        <v>2340</v>
      </c>
      <c r="B78" s="2">
        <v>39758</v>
      </c>
      <c r="C78" s="1">
        <v>0.16666666666666666</v>
      </c>
      <c r="D78" t="s">
        <v>2341</v>
      </c>
      <c r="E78" t="s">
        <v>2211</v>
      </c>
      <c r="F78" t="s">
        <v>2339</v>
      </c>
    </row>
    <row r="79" spans="1:6">
      <c r="A79" t="s">
        <v>2342</v>
      </c>
      <c r="B79" s="2">
        <v>39758</v>
      </c>
      <c r="C79" s="1">
        <v>0.1875</v>
      </c>
      <c r="D79" t="s">
        <v>2343</v>
      </c>
      <c r="E79" t="s">
        <v>2215</v>
      </c>
      <c r="F79" t="s">
        <v>2212</v>
      </c>
    </row>
    <row r="80" spans="1:6">
      <c r="A80" t="s">
        <v>2344</v>
      </c>
      <c r="B80" s="2">
        <v>39758</v>
      </c>
      <c r="C80" s="1">
        <v>0.20833333333333334</v>
      </c>
      <c r="D80" t="s">
        <v>2345</v>
      </c>
      <c r="E80" t="s">
        <v>2218</v>
      </c>
      <c r="F80" t="s">
        <v>2219</v>
      </c>
    </row>
    <row r="81" spans="1:6">
      <c r="A81" t="s">
        <v>2346</v>
      </c>
      <c r="B81" s="2">
        <v>39758</v>
      </c>
      <c r="C81" s="1">
        <v>0.22916666666666666</v>
      </c>
      <c r="D81" t="s">
        <v>2347</v>
      </c>
      <c r="E81" t="s">
        <v>2348</v>
      </c>
      <c r="F81" t="s">
        <v>2223</v>
      </c>
    </row>
    <row r="82" spans="1:6">
      <c r="A82" t="s">
        <v>2349</v>
      </c>
      <c r="B82" s="2">
        <v>39758</v>
      </c>
      <c r="C82" s="1">
        <v>0.25</v>
      </c>
      <c r="D82" t="s">
        <v>2350</v>
      </c>
      <c r="E82" t="s">
        <v>2226</v>
      </c>
      <c r="F82" t="s">
        <v>2227</v>
      </c>
    </row>
    <row r="83" spans="1:6">
      <c r="A83" t="s">
        <v>2351</v>
      </c>
      <c r="B83" s="2">
        <v>39758</v>
      </c>
      <c r="C83" s="1">
        <v>0.27083333333333331</v>
      </c>
      <c r="D83" t="s">
        <v>2352</v>
      </c>
      <c r="E83" t="s">
        <v>2230</v>
      </c>
      <c r="F83" t="s">
        <v>2231</v>
      </c>
    </row>
    <row r="84" spans="1:6">
      <c r="A84" t="s">
        <v>2353</v>
      </c>
      <c r="B84" s="2">
        <v>39758</v>
      </c>
      <c r="C84" s="1">
        <v>0.29166666666666669</v>
      </c>
      <c r="D84" t="s">
        <v>2192</v>
      </c>
      <c r="E84" t="s">
        <v>2354</v>
      </c>
      <c r="F84" t="s">
        <v>2234</v>
      </c>
    </row>
    <row r="85" spans="1:6">
      <c r="A85" t="s">
        <v>2355</v>
      </c>
      <c r="B85" s="2">
        <v>39758</v>
      </c>
      <c r="C85" s="1">
        <v>0.3125</v>
      </c>
      <c r="D85" t="s">
        <v>2356</v>
      </c>
      <c r="E85" t="s">
        <v>2354</v>
      </c>
      <c r="F85" t="s">
        <v>2231</v>
      </c>
    </row>
    <row r="86" spans="1:6">
      <c r="A86" t="s">
        <v>2357</v>
      </c>
      <c r="B86" s="2">
        <v>39758</v>
      </c>
      <c r="C86" s="1">
        <v>0.33333333333333331</v>
      </c>
      <c r="D86" t="s">
        <v>2358</v>
      </c>
      <c r="E86" t="s">
        <v>2354</v>
      </c>
      <c r="F86" t="s">
        <v>2234</v>
      </c>
    </row>
    <row r="87" spans="1:6">
      <c r="A87" t="s">
        <v>2359</v>
      </c>
      <c r="B87" s="2">
        <v>39758</v>
      </c>
      <c r="C87" s="1">
        <v>0.35416666666666669</v>
      </c>
      <c r="D87" t="s">
        <v>2360</v>
      </c>
      <c r="E87" t="s">
        <v>2226</v>
      </c>
      <c r="F87" t="s">
        <v>2227</v>
      </c>
    </row>
    <row r="88" spans="1:6">
      <c r="A88" t="s">
        <v>2361</v>
      </c>
      <c r="B88" s="2">
        <v>39758</v>
      </c>
      <c r="C88" s="1">
        <v>0.375</v>
      </c>
      <c r="D88" t="s">
        <v>2362</v>
      </c>
      <c r="E88" t="s">
        <v>2215</v>
      </c>
      <c r="F88" t="s">
        <v>2219</v>
      </c>
    </row>
    <row r="89" spans="1:6">
      <c r="A89" t="s">
        <v>2363</v>
      </c>
      <c r="B89" s="2">
        <v>39758</v>
      </c>
      <c r="C89" s="1">
        <v>0.39583333333333331</v>
      </c>
      <c r="D89" t="s">
        <v>2364</v>
      </c>
      <c r="E89" t="s">
        <v>2365</v>
      </c>
      <c r="F89" t="s">
        <v>2205</v>
      </c>
    </row>
    <row r="90" spans="1:6">
      <c r="A90" t="s">
        <v>2366</v>
      </c>
      <c r="B90" s="2">
        <v>39758</v>
      </c>
      <c r="C90" s="1">
        <v>0.41666666666666669</v>
      </c>
      <c r="D90" t="s">
        <v>2367</v>
      </c>
      <c r="E90" t="s">
        <v>2325</v>
      </c>
      <c r="F90" t="s">
        <v>2198</v>
      </c>
    </row>
    <row r="91" spans="1:6">
      <c r="A91" t="s">
        <v>2368</v>
      </c>
      <c r="B91" s="2">
        <v>39758</v>
      </c>
      <c r="C91" s="1">
        <v>0.4375</v>
      </c>
      <c r="D91" t="s">
        <v>2369</v>
      </c>
      <c r="E91" t="s">
        <v>2185</v>
      </c>
      <c r="F91" t="s">
        <v>2190</v>
      </c>
    </row>
    <row r="92" spans="1:6">
      <c r="A92" t="s">
        <v>2370</v>
      </c>
      <c r="B92" s="2">
        <v>39758</v>
      </c>
      <c r="C92" s="1">
        <v>0.45833333333333331</v>
      </c>
      <c r="D92" t="s">
        <v>2371</v>
      </c>
      <c r="E92" t="s">
        <v>2155</v>
      </c>
      <c r="F92" t="s">
        <v>2245</v>
      </c>
    </row>
    <row r="93" spans="1:6">
      <c r="A93" t="s">
        <v>2372</v>
      </c>
      <c r="B93" s="2">
        <v>39758</v>
      </c>
      <c r="C93" s="1">
        <v>0.47916666666666669</v>
      </c>
      <c r="D93" t="s">
        <v>2373</v>
      </c>
      <c r="E93" t="s">
        <v>2301</v>
      </c>
      <c r="F93" t="s">
        <v>2168</v>
      </c>
    </row>
    <row r="94" spans="1:6">
      <c r="A94" t="s">
        <v>2374</v>
      </c>
      <c r="B94" s="2">
        <v>39758</v>
      </c>
      <c r="C94" s="1">
        <v>0.5</v>
      </c>
      <c r="D94" t="s">
        <v>2375</v>
      </c>
      <c r="E94" t="s">
        <v>2376</v>
      </c>
      <c r="F94" t="s">
        <v>2148</v>
      </c>
    </row>
    <row r="95" spans="1:6">
      <c r="A95" t="s">
        <v>2377</v>
      </c>
      <c r="B95" s="2">
        <v>39758</v>
      </c>
      <c r="C95" s="1">
        <v>0.52083333333333337</v>
      </c>
      <c r="D95" t="s">
        <v>2378</v>
      </c>
      <c r="E95" t="s">
        <v>2121</v>
      </c>
      <c r="F95" t="s">
        <v>2111</v>
      </c>
    </row>
    <row r="96" spans="1:6">
      <c r="A96" t="s">
        <v>2379</v>
      </c>
      <c r="B96" s="2">
        <v>39758</v>
      </c>
      <c r="C96" s="1">
        <v>0.54166666666666663</v>
      </c>
      <c r="D96" t="s">
        <v>2380</v>
      </c>
      <c r="E96" t="s">
        <v>2381</v>
      </c>
      <c r="F96" t="s">
        <v>2291</v>
      </c>
    </row>
    <row r="97" spans="1:6">
      <c r="A97" t="s">
        <v>2382</v>
      </c>
      <c r="B97" s="2">
        <v>39758</v>
      </c>
      <c r="C97" s="1">
        <v>0.5625</v>
      </c>
      <c r="D97" t="s">
        <v>2383</v>
      </c>
      <c r="E97" t="s">
        <v>2288</v>
      </c>
      <c r="F97" t="s">
        <v>2282</v>
      </c>
    </row>
    <row r="98" spans="1:6">
      <c r="A98" t="s">
        <v>2384</v>
      </c>
      <c r="B98" s="2">
        <v>39758</v>
      </c>
      <c r="C98" s="1">
        <v>0.58333333333333337</v>
      </c>
      <c r="D98" t="s">
        <v>2385</v>
      </c>
      <c r="E98" t="s">
        <v>2285</v>
      </c>
      <c r="F98" t="s">
        <v>2282</v>
      </c>
    </row>
    <row r="99" spans="1:6">
      <c r="A99" t="s">
        <v>2386</v>
      </c>
      <c r="B99" s="2">
        <v>39758</v>
      </c>
      <c r="C99" s="1">
        <v>0.60416666666666663</v>
      </c>
      <c r="D99" t="s">
        <v>2387</v>
      </c>
      <c r="E99" t="s">
        <v>2388</v>
      </c>
      <c r="F99" t="s">
        <v>2275</v>
      </c>
    </row>
    <row r="100" spans="1:6">
      <c r="A100" t="s">
        <v>2389</v>
      </c>
      <c r="B100" s="2">
        <v>39758</v>
      </c>
      <c r="C100" s="1">
        <v>0.625</v>
      </c>
      <c r="D100" t="s">
        <v>2390</v>
      </c>
      <c r="E100" t="s">
        <v>2391</v>
      </c>
      <c r="F100" t="s">
        <v>2392</v>
      </c>
    </row>
    <row r="101" spans="1:6">
      <c r="A101" t="s">
        <v>2393</v>
      </c>
      <c r="B101" s="2">
        <v>39758</v>
      </c>
      <c r="C101" s="1">
        <v>0.64583333333333337</v>
      </c>
      <c r="D101" t="s">
        <v>2394</v>
      </c>
      <c r="E101" t="s">
        <v>2395</v>
      </c>
      <c r="F101" t="s">
        <v>2396</v>
      </c>
    </row>
    <row r="102" spans="1:6">
      <c r="A102" t="s">
        <v>2397</v>
      </c>
      <c r="B102" s="2">
        <v>39758</v>
      </c>
      <c r="C102" s="1">
        <v>0.66666666666666663</v>
      </c>
      <c r="D102" t="s">
        <v>2398</v>
      </c>
      <c r="E102" t="s">
        <v>2395</v>
      </c>
      <c r="F102" t="s">
        <v>2396</v>
      </c>
    </row>
    <row r="103" spans="1:6">
      <c r="A103" t="s">
        <v>2399</v>
      </c>
      <c r="B103" s="2">
        <v>39758</v>
      </c>
      <c r="C103" s="1">
        <v>0.6875</v>
      </c>
      <c r="D103" t="s">
        <v>2400</v>
      </c>
      <c r="E103" t="s">
        <v>2401</v>
      </c>
      <c r="F103" t="s">
        <v>2396</v>
      </c>
    </row>
    <row r="104" spans="1:6">
      <c r="A104" t="s">
        <v>2402</v>
      </c>
      <c r="B104" s="2">
        <v>39758</v>
      </c>
      <c r="C104" s="1">
        <v>0.70833333333333337</v>
      </c>
      <c r="D104" t="s">
        <v>2403</v>
      </c>
      <c r="E104" t="s">
        <v>2404</v>
      </c>
      <c r="F104" t="s">
        <v>2392</v>
      </c>
    </row>
    <row r="105" spans="1:6">
      <c r="A105" t="s">
        <v>2405</v>
      </c>
      <c r="B105" s="2">
        <v>39758</v>
      </c>
      <c r="C105" s="1">
        <v>0.72916666666666663</v>
      </c>
      <c r="D105" t="s">
        <v>2406</v>
      </c>
      <c r="E105" t="s">
        <v>2407</v>
      </c>
      <c r="F105" t="s">
        <v>2408</v>
      </c>
    </row>
    <row r="106" spans="1:6">
      <c r="A106" t="s">
        <v>2409</v>
      </c>
      <c r="B106" s="2">
        <v>39758</v>
      </c>
      <c r="C106" s="1">
        <v>0.75</v>
      </c>
      <c r="D106" t="s">
        <v>2410</v>
      </c>
      <c r="E106" t="s">
        <v>2381</v>
      </c>
      <c r="F106" t="s">
        <v>2269</v>
      </c>
    </row>
    <row r="107" spans="1:6">
      <c r="A107" t="s">
        <v>2411</v>
      </c>
      <c r="B107" s="2">
        <v>39758</v>
      </c>
      <c r="C107" s="1">
        <v>0.77083333333333337</v>
      </c>
      <c r="D107" t="s">
        <v>2412</v>
      </c>
      <c r="E107" t="s">
        <v>2125</v>
      </c>
      <c r="F107" t="s">
        <v>2413</v>
      </c>
    </row>
    <row r="108" spans="1:6">
      <c r="A108" t="s">
        <v>2414</v>
      </c>
      <c r="B108" s="2">
        <v>39758</v>
      </c>
      <c r="C108" s="1">
        <v>0.79166666666666663</v>
      </c>
      <c r="D108" t="s">
        <v>2415</v>
      </c>
      <c r="E108" t="s">
        <v>2137</v>
      </c>
      <c r="F108" t="s">
        <v>2291</v>
      </c>
    </row>
    <row r="109" spans="1:6">
      <c r="A109" t="s">
        <v>2416</v>
      </c>
      <c r="B109" s="2">
        <v>39758</v>
      </c>
      <c r="C109" s="1">
        <v>0.8125</v>
      </c>
      <c r="D109" t="s">
        <v>2417</v>
      </c>
      <c r="E109" t="s">
        <v>2141</v>
      </c>
      <c r="F109" t="s">
        <v>2296</v>
      </c>
    </row>
    <row r="110" spans="1:6">
      <c r="A110" t="s">
        <v>2418</v>
      </c>
      <c r="B110" s="2">
        <v>39758</v>
      </c>
      <c r="C110" s="1">
        <v>0.83333333333333337</v>
      </c>
      <c r="D110" t="s">
        <v>2419</v>
      </c>
      <c r="E110" t="s">
        <v>2244</v>
      </c>
      <c r="F110" t="s">
        <v>2111</v>
      </c>
    </row>
    <row r="111" spans="1:6">
      <c r="A111" t="s">
        <v>2420</v>
      </c>
      <c r="B111" s="2">
        <v>39758</v>
      </c>
      <c r="C111" s="1">
        <v>0.85416666666666663</v>
      </c>
      <c r="D111" t="s">
        <v>2421</v>
      </c>
      <c r="E111" t="s">
        <v>2422</v>
      </c>
      <c r="F111" t="s">
        <v>2148</v>
      </c>
    </row>
    <row r="112" spans="1:6">
      <c r="A112" t="s">
        <v>2423</v>
      </c>
      <c r="B112" s="2">
        <v>39758</v>
      </c>
      <c r="C112" s="1">
        <v>0.875</v>
      </c>
      <c r="D112" t="s">
        <v>2424</v>
      </c>
      <c r="E112" t="s">
        <v>2159</v>
      </c>
      <c r="F112" t="s">
        <v>2156</v>
      </c>
    </row>
    <row r="113" spans="1:6">
      <c r="A113" t="s">
        <v>2425</v>
      </c>
      <c r="B113" s="2">
        <v>39758</v>
      </c>
      <c r="C113" s="1">
        <v>0.89583333333333337</v>
      </c>
      <c r="D113" t="s">
        <v>2426</v>
      </c>
      <c r="E113" t="s">
        <v>2427</v>
      </c>
      <c r="F113" t="s">
        <v>2245</v>
      </c>
    </row>
    <row r="114" spans="1:6">
      <c r="A114" t="s">
        <v>2428</v>
      </c>
      <c r="B114" s="2">
        <v>39758</v>
      </c>
      <c r="C114" s="1">
        <v>0.91666666666666663</v>
      </c>
      <c r="D114" t="s">
        <v>2429</v>
      </c>
      <c r="E114" t="s">
        <v>2185</v>
      </c>
      <c r="F114" t="s">
        <v>2168</v>
      </c>
    </row>
    <row r="115" spans="1:6">
      <c r="A115" t="s">
        <v>2430</v>
      </c>
      <c r="B115" s="2">
        <v>39758</v>
      </c>
      <c r="C115" s="1">
        <v>0.9375</v>
      </c>
      <c r="D115" t="s">
        <v>2431</v>
      </c>
      <c r="E115" t="s">
        <v>2189</v>
      </c>
      <c r="F115" t="s">
        <v>2432</v>
      </c>
    </row>
    <row r="116" spans="1:6">
      <c r="A116" t="s">
        <v>2433</v>
      </c>
      <c r="B116" s="2">
        <v>39758</v>
      </c>
      <c r="C116" s="1">
        <v>0.95833333333333337</v>
      </c>
      <c r="D116" t="s">
        <v>2327</v>
      </c>
      <c r="E116" t="s">
        <v>2434</v>
      </c>
      <c r="F116" t="s">
        <v>2190</v>
      </c>
    </row>
    <row r="117" spans="1:6">
      <c r="A117" t="s">
        <v>2435</v>
      </c>
      <c r="B117" s="2">
        <v>39758</v>
      </c>
      <c r="C117" s="1">
        <v>0.97916666666666663</v>
      </c>
      <c r="D117" t="s">
        <v>2436</v>
      </c>
      <c r="E117" t="s">
        <v>2437</v>
      </c>
      <c r="F117" t="s">
        <v>2194</v>
      </c>
    </row>
    <row r="118" spans="1:6">
      <c r="A118" t="s">
        <v>2438</v>
      </c>
      <c r="B118" s="2">
        <v>39759</v>
      </c>
      <c r="C118" s="1">
        <v>0</v>
      </c>
      <c r="D118" t="s">
        <v>2439</v>
      </c>
      <c r="E118" t="s">
        <v>2365</v>
      </c>
      <c r="F118" t="s">
        <v>2198</v>
      </c>
    </row>
    <row r="119" spans="1:6">
      <c r="A119" t="s">
        <v>2440</v>
      </c>
      <c r="B119" s="2">
        <v>39759</v>
      </c>
      <c r="C119" s="1">
        <v>2.0833333333333332E-2</v>
      </c>
      <c r="D119" t="s">
        <v>2441</v>
      </c>
      <c r="E119" t="s">
        <v>2201</v>
      </c>
      <c r="F119" t="s">
        <v>2205</v>
      </c>
    </row>
    <row r="120" spans="1:6">
      <c r="A120" t="s">
        <v>2442</v>
      </c>
      <c r="B120" s="2">
        <v>39759</v>
      </c>
      <c r="C120" s="1">
        <v>4.1666666666666664E-2</v>
      </c>
      <c r="D120" t="s">
        <v>2443</v>
      </c>
      <c r="E120" t="s">
        <v>2211</v>
      </c>
      <c r="F120" t="s">
        <v>2339</v>
      </c>
    </row>
    <row r="121" spans="1:6">
      <c r="A121" t="s">
        <v>2444</v>
      </c>
      <c r="B121" s="2">
        <v>39759</v>
      </c>
      <c r="C121" s="1">
        <v>6.25E-2</v>
      </c>
      <c r="D121" t="s">
        <v>2445</v>
      </c>
      <c r="E121" t="s">
        <v>2215</v>
      </c>
      <c r="F121" t="s">
        <v>2219</v>
      </c>
    </row>
    <row r="122" spans="1:6">
      <c r="A122" t="s">
        <v>2446</v>
      </c>
      <c r="B122" s="2">
        <v>39759</v>
      </c>
      <c r="C122" s="1">
        <v>8.3333333333333329E-2</v>
      </c>
      <c r="D122" t="s">
        <v>2447</v>
      </c>
      <c r="E122" t="s">
        <v>2348</v>
      </c>
      <c r="F122" t="s">
        <v>2223</v>
      </c>
    </row>
    <row r="123" spans="1:6">
      <c r="A123" t="s">
        <v>2448</v>
      </c>
      <c r="B123" s="2">
        <v>39759</v>
      </c>
      <c r="C123" s="1">
        <v>0.10416666666666667</v>
      </c>
      <c r="D123" t="s">
        <v>2449</v>
      </c>
      <c r="E123" t="s">
        <v>2226</v>
      </c>
      <c r="F123" t="s">
        <v>2231</v>
      </c>
    </row>
    <row r="124" spans="1:6">
      <c r="A124" t="s">
        <v>2450</v>
      </c>
      <c r="B124" s="2">
        <v>39759</v>
      </c>
      <c r="C124" s="1">
        <v>0.125</v>
      </c>
      <c r="D124" t="s">
        <v>2451</v>
      </c>
      <c r="E124" t="s">
        <v>2230</v>
      </c>
      <c r="F124" t="s">
        <v>2231</v>
      </c>
    </row>
    <row r="125" spans="1:6">
      <c r="A125" t="s">
        <v>2452</v>
      </c>
      <c r="B125" s="2">
        <v>39759</v>
      </c>
      <c r="C125" s="1">
        <v>0.14583333333333334</v>
      </c>
      <c r="D125" t="s">
        <v>2453</v>
      </c>
      <c r="E125" t="s">
        <v>2230</v>
      </c>
      <c r="F125" t="s">
        <v>2231</v>
      </c>
    </row>
    <row r="126" spans="1:6">
      <c r="A126" t="s">
        <v>2454</v>
      </c>
      <c r="B126" s="2">
        <v>39759</v>
      </c>
      <c r="C126" s="1">
        <v>0.16666666666666666</v>
      </c>
      <c r="D126" t="s">
        <v>2455</v>
      </c>
      <c r="E126" t="s">
        <v>2354</v>
      </c>
      <c r="F126" t="s">
        <v>2234</v>
      </c>
    </row>
    <row r="127" spans="1:6">
      <c r="A127" t="s">
        <v>2456</v>
      </c>
      <c r="B127" s="2">
        <v>39759</v>
      </c>
      <c r="C127" s="1">
        <v>0.1875</v>
      </c>
      <c r="D127" t="s">
        <v>2457</v>
      </c>
      <c r="E127" t="s">
        <v>2354</v>
      </c>
      <c r="F127" t="s">
        <v>2234</v>
      </c>
    </row>
    <row r="128" spans="1:6">
      <c r="A128" t="s">
        <v>2458</v>
      </c>
      <c r="B128" s="2">
        <v>39759</v>
      </c>
      <c r="C128" s="1">
        <v>0.20833333333333334</v>
      </c>
      <c r="D128" t="s">
        <v>2455</v>
      </c>
      <c r="E128" t="s">
        <v>2459</v>
      </c>
      <c r="F128" t="s">
        <v>2460</v>
      </c>
    </row>
    <row r="129" spans="1:6">
      <c r="A129" t="s">
        <v>2461</v>
      </c>
      <c r="B129" s="2">
        <v>39759</v>
      </c>
      <c r="C129" s="1">
        <v>0.22916666666666666</v>
      </c>
      <c r="D129" t="s">
        <v>2462</v>
      </c>
      <c r="E129" t="s">
        <v>2463</v>
      </c>
      <c r="F129" t="s">
        <v>2460</v>
      </c>
    </row>
    <row r="130" spans="1:6">
      <c r="A130" t="s">
        <v>2464</v>
      </c>
      <c r="B130" s="2">
        <v>39759</v>
      </c>
      <c r="C130" s="1">
        <v>0.25</v>
      </c>
      <c r="D130" t="s">
        <v>2465</v>
      </c>
      <c r="E130" t="s">
        <v>2463</v>
      </c>
      <c r="F130" t="s">
        <v>2460</v>
      </c>
    </row>
    <row r="131" spans="1:6">
      <c r="A131" t="s">
        <v>2466</v>
      </c>
      <c r="B131" s="2">
        <v>39759</v>
      </c>
      <c r="C131" s="1">
        <v>0.27083333333333331</v>
      </c>
      <c r="D131" t="s">
        <v>2467</v>
      </c>
      <c r="E131" t="s">
        <v>2468</v>
      </c>
      <c r="F131" t="s">
        <v>2469</v>
      </c>
    </row>
    <row r="132" spans="1:6">
      <c r="A132" t="s">
        <v>2470</v>
      </c>
      <c r="B132" s="2">
        <v>39759</v>
      </c>
      <c r="C132" s="1">
        <v>0.29166666666666669</v>
      </c>
      <c r="D132" t="s">
        <v>2471</v>
      </c>
      <c r="E132" t="s">
        <v>2463</v>
      </c>
      <c r="F132" t="s">
        <v>2460</v>
      </c>
    </row>
    <row r="133" spans="1:6">
      <c r="A133" t="s">
        <v>2472</v>
      </c>
      <c r="B133" s="2">
        <v>39759</v>
      </c>
      <c r="C133" s="1">
        <v>0.3125</v>
      </c>
      <c r="D133" t="s">
        <v>2473</v>
      </c>
      <c r="E133" t="s">
        <v>2468</v>
      </c>
      <c r="F133" t="s">
        <v>2469</v>
      </c>
    </row>
    <row r="134" spans="1:6">
      <c r="A134" t="s">
        <v>2474</v>
      </c>
      <c r="B134" s="2">
        <v>39759</v>
      </c>
      <c r="C134" s="1">
        <v>0.33333333333333331</v>
      </c>
      <c r="D134" t="s">
        <v>2475</v>
      </c>
      <c r="E134" t="s">
        <v>2468</v>
      </c>
      <c r="F134" t="s">
        <v>2460</v>
      </c>
    </row>
    <row r="135" spans="1:6">
      <c r="A135" t="s">
        <v>2476</v>
      </c>
      <c r="B135" s="2">
        <v>39759</v>
      </c>
      <c r="C135" s="1">
        <v>0.35416666666666669</v>
      </c>
      <c r="D135" t="s">
        <v>2477</v>
      </c>
      <c r="E135" t="s">
        <v>2459</v>
      </c>
      <c r="F135" t="s">
        <v>2234</v>
      </c>
    </row>
    <row r="136" spans="1:6">
      <c r="A136" t="s">
        <v>2478</v>
      </c>
      <c r="B136" s="2">
        <v>39759</v>
      </c>
      <c r="C136" s="1">
        <v>0.375</v>
      </c>
      <c r="D136" t="s">
        <v>2479</v>
      </c>
      <c r="E136" t="s">
        <v>2218</v>
      </c>
      <c r="F136" t="s">
        <v>2227</v>
      </c>
    </row>
    <row r="137" spans="1:6">
      <c r="A137" t="s">
        <v>2480</v>
      </c>
      <c r="B137" s="2">
        <v>39759</v>
      </c>
      <c r="C137" s="1">
        <v>0.39583333333333331</v>
      </c>
      <c r="D137" t="s">
        <v>2481</v>
      </c>
      <c r="E137" t="s">
        <v>2208</v>
      </c>
      <c r="F137" t="s">
        <v>2227</v>
      </c>
    </row>
    <row r="138" spans="1:6">
      <c r="A138" t="s">
        <v>2482</v>
      </c>
      <c r="B138" s="2">
        <v>39759</v>
      </c>
      <c r="C138" s="1">
        <v>0.41666666666666669</v>
      </c>
      <c r="D138" t="s">
        <v>2483</v>
      </c>
      <c r="E138" t="s">
        <v>2193</v>
      </c>
      <c r="F138" t="s">
        <v>2339</v>
      </c>
    </row>
    <row r="139" spans="1:6">
      <c r="A139" t="s">
        <v>2484</v>
      </c>
      <c r="B139" s="2">
        <v>39759</v>
      </c>
      <c r="C139" s="1">
        <v>0.4375</v>
      </c>
      <c r="D139" t="s">
        <v>2485</v>
      </c>
      <c r="E139" t="s">
        <v>2486</v>
      </c>
      <c r="F139" t="s">
        <v>2186</v>
      </c>
    </row>
    <row r="140" spans="1:6">
      <c r="A140" t="s">
        <v>2487</v>
      </c>
      <c r="B140" s="2">
        <v>39759</v>
      </c>
      <c r="C140" s="1">
        <v>0.45833333333333331</v>
      </c>
      <c r="D140" t="s">
        <v>2488</v>
      </c>
      <c r="E140" t="s">
        <v>2313</v>
      </c>
      <c r="F140" t="s">
        <v>2174</v>
      </c>
    </row>
    <row r="141" spans="1:6">
      <c r="A141" t="s">
        <v>2489</v>
      </c>
      <c r="B141" s="2">
        <v>39759</v>
      </c>
      <c r="C141" s="1">
        <v>0.47916666666666669</v>
      </c>
      <c r="D141" t="s">
        <v>2490</v>
      </c>
      <c r="E141" t="s">
        <v>2491</v>
      </c>
      <c r="F141" t="s">
        <v>2198</v>
      </c>
    </row>
    <row r="142" spans="1:6">
      <c r="A142" t="s">
        <v>2492</v>
      </c>
      <c r="B142" s="2">
        <v>39759</v>
      </c>
      <c r="C142" s="1">
        <v>0.5</v>
      </c>
      <c r="D142" t="s">
        <v>2493</v>
      </c>
      <c r="E142" t="s">
        <v>2313</v>
      </c>
      <c r="F142" t="s">
        <v>2174</v>
      </c>
    </row>
    <row r="143" spans="1:6">
      <c r="A143" t="s">
        <v>2494</v>
      </c>
      <c r="B143" s="2">
        <v>39759</v>
      </c>
      <c r="C143" s="1">
        <v>0.52083333333333337</v>
      </c>
      <c r="D143" t="s">
        <v>2495</v>
      </c>
      <c r="E143" t="s">
        <v>2244</v>
      </c>
      <c r="F143" t="s">
        <v>2432</v>
      </c>
    </row>
    <row r="144" spans="1:6">
      <c r="A144" t="s">
        <v>2496</v>
      </c>
      <c r="B144" s="2">
        <v>39759</v>
      </c>
      <c r="C144" s="1">
        <v>0.54166666666666663</v>
      </c>
      <c r="D144" t="s">
        <v>2497</v>
      </c>
      <c r="E144" t="s">
        <v>2144</v>
      </c>
      <c r="F144" t="s">
        <v>2168</v>
      </c>
    </row>
    <row r="145" spans="1:6">
      <c r="A145" t="s">
        <v>2498</v>
      </c>
      <c r="B145" s="2">
        <v>39759</v>
      </c>
      <c r="C145" s="1">
        <v>0.5625</v>
      </c>
      <c r="D145" t="s">
        <v>2499</v>
      </c>
      <c r="E145" t="s">
        <v>2141</v>
      </c>
      <c r="F145" t="s">
        <v>2148</v>
      </c>
    </row>
    <row r="146" spans="1:6">
      <c r="A146" t="s">
        <v>2500</v>
      </c>
      <c r="B146" s="2">
        <v>39759</v>
      </c>
      <c r="C146" s="1">
        <v>0.58333333333333337</v>
      </c>
      <c r="D146" t="s">
        <v>2501</v>
      </c>
      <c r="E146" t="s">
        <v>2376</v>
      </c>
      <c r="F146" t="s">
        <v>2115</v>
      </c>
    </row>
    <row r="147" spans="1:6">
      <c r="A147" t="s">
        <v>2502</v>
      </c>
      <c r="B147" s="2">
        <v>39759</v>
      </c>
      <c r="C147" s="1">
        <v>0.60416666666666663</v>
      </c>
      <c r="D147" t="s">
        <v>2503</v>
      </c>
      <c r="E147" t="s">
        <v>2114</v>
      </c>
      <c r="F147" t="s">
        <v>2111</v>
      </c>
    </row>
    <row r="148" spans="1:6">
      <c r="A148" t="s">
        <v>2504</v>
      </c>
      <c r="B148" s="2">
        <v>39759</v>
      </c>
      <c r="C148" s="1">
        <v>0.625</v>
      </c>
      <c r="D148" t="s">
        <v>2505</v>
      </c>
      <c r="E148" t="s">
        <v>2114</v>
      </c>
      <c r="F148" t="s">
        <v>2138</v>
      </c>
    </row>
    <row r="149" spans="1:6">
      <c r="A149" t="s">
        <v>2506</v>
      </c>
      <c r="B149" s="2">
        <v>39759</v>
      </c>
      <c r="C149" s="1">
        <v>0.64583333333333337</v>
      </c>
      <c r="D149" t="s">
        <v>2507</v>
      </c>
      <c r="E149" t="s">
        <v>2376</v>
      </c>
      <c r="F149" t="s">
        <v>2111</v>
      </c>
    </row>
    <row r="150" spans="1:6">
      <c r="A150" t="s">
        <v>2508</v>
      </c>
      <c r="B150" s="2">
        <v>39759</v>
      </c>
      <c r="C150" s="1">
        <v>0.66666666666666663</v>
      </c>
      <c r="D150" t="s">
        <v>2509</v>
      </c>
      <c r="E150" t="s">
        <v>2110</v>
      </c>
      <c r="F150" t="s">
        <v>2115</v>
      </c>
    </row>
    <row r="151" spans="1:6">
      <c r="A151" t="s">
        <v>2510</v>
      </c>
      <c r="B151" s="2">
        <v>39759</v>
      </c>
      <c r="C151" s="1">
        <v>0.6875</v>
      </c>
      <c r="D151" t="s">
        <v>2511</v>
      </c>
      <c r="E151" t="s">
        <v>2248</v>
      </c>
      <c r="F151" t="s">
        <v>2115</v>
      </c>
    </row>
    <row r="152" spans="1:6">
      <c r="A152" t="s">
        <v>2512</v>
      </c>
      <c r="B152" s="2">
        <v>39759</v>
      </c>
      <c r="C152" s="1">
        <v>0.70833333333333337</v>
      </c>
      <c r="D152" t="s">
        <v>2513</v>
      </c>
      <c r="E152" t="s">
        <v>2514</v>
      </c>
      <c r="F152" t="s">
        <v>2122</v>
      </c>
    </row>
    <row r="153" spans="1:6">
      <c r="A153" t="s">
        <v>2515</v>
      </c>
      <c r="B153" s="2">
        <v>39759</v>
      </c>
      <c r="C153" s="1">
        <v>0.72916666666666663</v>
      </c>
      <c r="D153" t="s">
        <v>2516</v>
      </c>
      <c r="E153" t="s">
        <v>2306</v>
      </c>
      <c r="F153" t="s">
        <v>2152</v>
      </c>
    </row>
    <row r="154" spans="1:6">
      <c r="A154" t="s">
        <v>2517</v>
      </c>
      <c r="B154" s="2">
        <v>39759</v>
      </c>
      <c r="C154" s="1">
        <v>0.75</v>
      </c>
      <c r="D154" t="s">
        <v>2518</v>
      </c>
      <c r="E154" t="s">
        <v>2313</v>
      </c>
      <c r="F154" t="s">
        <v>2156</v>
      </c>
    </row>
    <row r="155" spans="1:6">
      <c r="A155" t="s">
        <v>2519</v>
      </c>
      <c r="B155" s="2">
        <v>39759</v>
      </c>
      <c r="C155" s="1">
        <v>0.77083333333333337</v>
      </c>
      <c r="D155" t="s">
        <v>2520</v>
      </c>
      <c r="E155" t="s">
        <v>2155</v>
      </c>
      <c r="F155" t="s">
        <v>2164</v>
      </c>
    </row>
    <row r="156" spans="1:6">
      <c r="A156" t="s">
        <v>2521</v>
      </c>
      <c r="B156" s="2">
        <v>39759</v>
      </c>
      <c r="C156" s="1">
        <v>0.79166666666666663</v>
      </c>
      <c r="D156" t="s">
        <v>2522</v>
      </c>
      <c r="E156" t="s">
        <v>2523</v>
      </c>
      <c r="F156" t="s">
        <v>2245</v>
      </c>
    </row>
    <row r="157" spans="1:6">
      <c r="A157" t="s">
        <v>2524</v>
      </c>
      <c r="B157" s="2">
        <v>39759</v>
      </c>
      <c r="C157" s="1">
        <v>0.8125</v>
      </c>
      <c r="D157" t="s">
        <v>2525</v>
      </c>
      <c r="E157" t="s">
        <v>2427</v>
      </c>
      <c r="F157" t="s">
        <v>2168</v>
      </c>
    </row>
    <row r="158" spans="1:6">
      <c r="A158" t="s">
        <v>2526</v>
      </c>
      <c r="B158" s="2">
        <v>39759</v>
      </c>
      <c r="C158" s="1">
        <v>0.83333333333333337</v>
      </c>
      <c r="D158" t="s">
        <v>2527</v>
      </c>
      <c r="E158" t="s">
        <v>2176</v>
      </c>
      <c r="F158" t="s">
        <v>2174</v>
      </c>
    </row>
    <row r="159" spans="1:6">
      <c r="A159" t="s">
        <v>2528</v>
      </c>
      <c r="B159" s="2">
        <v>39759</v>
      </c>
      <c r="C159" s="1">
        <v>0.85416666666666663</v>
      </c>
      <c r="D159" t="s">
        <v>2529</v>
      </c>
      <c r="E159" t="s">
        <v>2322</v>
      </c>
      <c r="F159" t="s">
        <v>2186</v>
      </c>
    </row>
    <row r="160" spans="1:6">
      <c r="A160" t="s">
        <v>2530</v>
      </c>
      <c r="B160" s="2">
        <v>39759</v>
      </c>
      <c r="C160" s="1">
        <v>0.875</v>
      </c>
      <c r="D160" t="s">
        <v>2531</v>
      </c>
      <c r="E160" t="s">
        <v>2189</v>
      </c>
      <c r="F160" t="s">
        <v>2186</v>
      </c>
    </row>
    <row r="161" spans="1:6">
      <c r="A161" t="s">
        <v>2532</v>
      </c>
      <c r="B161" s="2">
        <v>39759</v>
      </c>
      <c r="C161" s="1">
        <v>0.89583333333333337</v>
      </c>
      <c r="D161" t="s">
        <v>2533</v>
      </c>
      <c r="E161" t="s">
        <v>2434</v>
      </c>
      <c r="F161" t="s">
        <v>2186</v>
      </c>
    </row>
    <row r="162" spans="1:6">
      <c r="A162" t="s">
        <v>2534</v>
      </c>
      <c r="B162" s="2">
        <v>39759</v>
      </c>
      <c r="C162" s="1">
        <v>0.91666666666666663</v>
      </c>
      <c r="D162" t="s">
        <v>2319</v>
      </c>
      <c r="E162" t="s">
        <v>2437</v>
      </c>
      <c r="F162" t="s">
        <v>2190</v>
      </c>
    </row>
    <row r="163" spans="1:6">
      <c r="A163" t="s">
        <v>2535</v>
      </c>
      <c r="B163" s="2">
        <v>39759</v>
      </c>
      <c r="C163" s="1">
        <v>0.9375</v>
      </c>
      <c r="D163" t="s">
        <v>2536</v>
      </c>
      <c r="E163" t="s">
        <v>2197</v>
      </c>
      <c r="F163" t="s">
        <v>2332</v>
      </c>
    </row>
    <row r="164" spans="1:6">
      <c r="A164" t="s">
        <v>2537</v>
      </c>
      <c r="B164" s="2">
        <v>39759</v>
      </c>
      <c r="C164" s="1">
        <v>0.95833333333333337</v>
      </c>
      <c r="D164" t="s">
        <v>2538</v>
      </c>
      <c r="E164" t="s">
        <v>2365</v>
      </c>
      <c r="F164" t="s">
        <v>2198</v>
      </c>
    </row>
    <row r="165" spans="1:6">
      <c r="A165" t="s">
        <v>2539</v>
      </c>
      <c r="B165" s="2">
        <v>39759</v>
      </c>
      <c r="C165" s="1">
        <v>0.97916666666666663</v>
      </c>
      <c r="D165" t="s">
        <v>2540</v>
      </c>
      <c r="E165" t="s">
        <v>2204</v>
      </c>
      <c r="F165" t="s">
        <v>2541</v>
      </c>
    </row>
    <row r="166" spans="1:6">
      <c r="A166" t="s">
        <v>2542</v>
      </c>
      <c r="B166" s="2">
        <v>39760</v>
      </c>
      <c r="C166" s="1">
        <v>0</v>
      </c>
      <c r="D166" t="s">
        <v>2321</v>
      </c>
      <c r="E166" t="s">
        <v>2208</v>
      </c>
      <c r="F166" t="s">
        <v>2339</v>
      </c>
    </row>
    <row r="167" spans="1:6">
      <c r="A167" t="s">
        <v>2543</v>
      </c>
      <c r="B167" s="2">
        <v>39760</v>
      </c>
      <c r="C167" s="1">
        <v>2.0833333333333332E-2</v>
      </c>
      <c r="D167" t="s">
        <v>2544</v>
      </c>
      <c r="E167" t="s">
        <v>2211</v>
      </c>
      <c r="F167" t="s">
        <v>2339</v>
      </c>
    </row>
    <row r="168" spans="1:6">
      <c r="A168" t="s">
        <v>2545</v>
      </c>
      <c r="B168" s="2">
        <v>39760</v>
      </c>
      <c r="C168" s="1">
        <v>4.1666666666666664E-2</v>
      </c>
      <c r="D168" t="s">
        <v>2546</v>
      </c>
      <c r="E168" t="s">
        <v>2215</v>
      </c>
      <c r="F168" t="s">
        <v>2212</v>
      </c>
    </row>
    <row r="169" spans="1:6">
      <c r="A169" t="s">
        <v>2547</v>
      </c>
      <c r="B169" s="2">
        <v>39760</v>
      </c>
      <c r="C169" s="1">
        <v>6.25E-2</v>
      </c>
      <c r="D169" t="s">
        <v>2548</v>
      </c>
      <c r="E169" t="s">
        <v>2218</v>
      </c>
      <c r="F169" t="s">
        <v>2219</v>
      </c>
    </row>
    <row r="170" spans="1:6">
      <c r="A170" t="s">
        <v>2549</v>
      </c>
      <c r="B170" s="2">
        <v>39760</v>
      </c>
      <c r="C170" s="1">
        <v>8.3333333333333329E-2</v>
      </c>
      <c r="D170" t="s">
        <v>2550</v>
      </c>
      <c r="E170" t="s">
        <v>2348</v>
      </c>
      <c r="F170" t="s">
        <v>2223</v>
      </c>
    </row>
    <row r="171" spans="1:6">
      <c r="A171" t="s">
        <v>2551</v>
      </c>
      <c r="B171" s="2">
        <v>39760</v>
      </c>
      <c r="C171" s="1">
        <v>0.10416666666666667</v>
      </c>
      <c r="D171" t="s">
        <v>2552</v>
      </c>
      <c r="E171" t="s">
        <v>2348</v>
      </c>
      <c r="F171" t="s">
        <v>2223</v>
      </c>
    </row>
    <row r="172" spans="1:6">
      <c r="A172" t="s">
        <v>2553</v>
      </c>
      <c r="B172" s="2">
        <v>39760</v>
      </c>
      <c r="C172" s="1">
        <v>0.125</v>
      </c>
      <c r="D172" t="s">
        <v>2554</v>
      </c>
      <c r="E172" t="s">
        <v>2226</v>
      </c>
      <c r="F172" t="s">
        <v>2227</v>
      </c>
    </row>
    <row r="173" spans="1:6">
      <c r="A173" t="s">
        <v>2555</v>
      </c>
      <c r="B173" s="2">
        <v>39760</v>
      </c>
      <c r="C173" s="1">
        <v>0.14583333333333334</v>
      </c>
      <c r="D173" t="s">
        <v>2556</v>
      </c>
      <c r="E173" t="s">
        <v>2230</v>
      </c>
      <c r="F173" t="s">
        <v>2231</v>
      </c>
    </row>
    <row r="174" spans="1:6">
      <c r="A174" t="s">
        <v>2557</v>
      </c>
      <c r="B174" s="2">
        <v>39760</v>
      </c>
      <c r="C174" s="1">
        <v>0.16666666666666666</v>
      </c>
      <c r="D174" t="s">
        <v>2558</v>
      </c>
      <c r="E174" t="s">
        <v>2230</v>
      </c>
      <c r="F174" t="s">
        <v>2231</v>
      </c>
    </row>
    <row r="175" spans="1:6">
      <c r="A175" t="s">
        <v>2559</v>
      </c>
      <c r="B175" s="2">
        <v>39760</v>
      </c>
      <c r="C175" s="1">
        <v>0.1875</v>
      </c>
      <c r="D175" t="s">
        <v>2560</v>
      </c>
      <c r="E175" t="s">
        <v>2230</v>
      </c>
      <c r="F175" t="s">
        <v>2231</v>
      </c>
    </row>
    <row r="176" spans="1:6">
      <c r="A176" t="s">
        <v>2561</v>
      </c>
      <c r="B176" s="2">
        <v>39760</v>
      </c>
      <c r="C176" s="1">
        <v>0.20833333333333334</v>
      </c>
      <c r="D176" t="s">
        <v>2477</v>
      </c>
      <c r="E176" t="s">
        <v>2230</v>
      </c>
      <c r="F176" t="s">
        <v>2231</v>
      </c>
    </row>
    <row r="177" spans="1:6">
      <c r="A177" t="s">
        <v>2562</v>
      </c>
      <c r="B177" s="2">
        <v>39760</v>
      </c>
      <c r="C177" s="1">
        <v>0.22916666666666666</v>
      </c>
      <c r="D177" t="s">
        <v>2563</v>
      </c>
      <c r="E177" t="s">
        <v>2354</v>
      </c>
      <c r="F177" t="s">
        <v>2231</v>
      </c>
    </row>
    <row r="178" spans="1:6">
      <c r="A178" t="s">
        <v>2564</v>
      </c>
      <c r="B178" s="2">
        <v>39760</v>
      </c>
      <c r="C178" s="1">
        <v>0.25</v>
      </c>
      <c r="D178" t="s">
        <v>2180</v>
      </c>
      <c r="E178" t="s">
        <v>2354</v>
      </c>
      <c r="F178" t="s">
        <v>2234</v>
      </c>
    </row>
    <row r="179" spans="1:6">
      <c r="A179" t="s">
        <v>2565</v>
      </c>
      <c r="B179" s="2">
        <v>39760</v>
      </c>
      <c r="C179" s="1">
        <v>0.27083333333333331</v>
      </c>
      <c r="D179" t="s">
        <v>2566</v>
      </c>
      <c r="E179" t="s">
        <v>2459</v>
      </c>
      <c r="F179" t="s">
        <v>2469</v>
      </c>
    </row>
    <row r="180" spans="1:6">
      <c r="A180" t="s">
        <v>2567</v>
      </c>
      <c r="B180" s="2">
        <v>39760</v>
      </c>
      <c r="C180" s="1">
        <v>0.29166666666666669</v>
      </c>
      <c r="D180" t="s">
        <v>2568</v>
      </c>
      <c r="E180" t="s">
        <v>2463</v>
      </c>
      <c r="F180" t="s">
        <v>2460</v>
      </c>
    </row>
    <row r="181" spans="1:6">
      <c r="A181" t="s">
        <v>2569</v>
      </c>
      <c r="B181" s="2">
        <v>39760</v>
      </c>
      <c r="C181" s="1">
        <v>0.3125</v>
      </c>
      <c r="D181" t="s">
        <v>2570</v>
      </c>
      <c r="E181" t="s">
        <v>2463</v>
      </c>
      <c r="F181" t="s">
        <v>2460</v>
      </c>
    </row>
    <row r="182" spans="1:6">
      <c r="A182" t="s">
        <v>2571</v>
      </c>
      <c r="B182" s="2">
        <v>39760</v>
      </c>
      <c r="C182" s="1">
        <v>0.33333333333333331</v>
      </c>
      <c r="D182" t="s">
        <v>2572</v>
      </c>
      <c r="E182" t="s">
        <v>2463</v>
      </c>
      <c r="F182" t="s">
        <v>2469</v>
      </c>
    </row>
    <row r="183" spans="1:6">
      <c r="A183" t="s">
        <v>2573</v>
      </c>
      <c r="B183" s="2">
        <v>39760</v>
      </c>
      <c r="C183" s="1">
        <v>0.35416666666666669</v>
      </c>
      <c r="D183" t="s">
        <v>2574</v>
      </c>
      <c r="E183" t="s">
        <v>2463</v>
      </c>
      <c r="F183" t="s">
        <v>2460</v>
      </c>
    </row>
    <row r="184" spans="1:6">
      <c r="A184" t="s">
        <v>2575</v>
      </c>
      <c r="B184" s="2">
        <v>39760</v>
      </c>
      <c r="C184" s="1">
        <v>0.375</v>
      </c>
      <c r="D184" t="s">
        <v>2529</v>
      </c>
      <c r="E184" t="s">
        <v>2463</v>
      </c>
      <c r="F184" t="s">
        <v>2460</v>
      </c>
    </row>
    <row r="185" spans="1:6">
      <c r="A185" t="s">
        <v>2576</v>
      </c>
      <c r="B185" s="2">
        <v>39760</v>
      </c>
      <c r="C185" s="1">
        <v>0.39583333333333331</v>
      </c>
      <c r="D185" t="s">
        <v>2577</v>
      </c>
      <c r="E185" t="s">
        <v>2463</v>
      </c>
      <c r="F185" t="s">
        <v>2460</v>
      </c>
    </row>
    <row r="186" spans="1:6">
      <c r="A186" t="s">
        <v>2578</v>
      </c>
      <c r="B186" s="2">
        <v>39760</v>
      </c>
      <c r="C186" s="1">
        <v>0.41666666666666669</v>
      </c>
      <c r="D186" t="s">
        <v>2579</v>
      </c>
      <c r="E186" t="s">
        <v>2468</v>
      </c>
      <c r="F186" t="s">
        <v>2460</v>
      </c>
    </row>
    <row r="187" spans="1:6">
      <c r="A187" t="s">
        <v>2580</v>
      </c>
      <c r="B187" s="2">
        <v>39760</v>
      </c>
      <c r="C187" s="1">
        <v>0.4375</v>
      </c>
      <c r="D187" t="s">
        <v>2581</v>
      </c>
      <c r="E187" t="s">
        <v>2468</v>
      </c>
      <c r="F187" t="s">
        <v>2460</v>
      </c>
    </row>
    <row r="188" spans="1:6">
      <c r="A188" t="s">
        <v>2582</v>
      </c>
      <c r="B188" s="2">
        <v>39760</v>
      </c>
      <c r="C188" s="1">
        <v>0.45833333333333331</v>
      </c>
      <c r="D188" t="s">
        <v>2583</v>
      </c>
      <c r="E188" t="s">
        <v>2468</v>
      </c>
      <c r="F188" t="s">
        <v>2460</v>
      </c>
    </row>
    <row r="189" spans="1:6">
      <c r="A189" t="s">
        <v>2584</v>
      </c>
      <c r="B189" s="2">
        <v>39760</v>
      </c>
      <c r="C189" s="1">
        <v>0.47916666666666669</v>
      </c>
      <c r="D189" t="s">
        <v>2585</v>
      </c>
      <c r="E189" t="s">
        <v>2468</v>
      </c>
      <c r="F189" t="s">
        <v>2460</v>
      </c>
    </row>
    <row r="190" spans="1:6">
      <c r="A190" t="s">
        <v>2586</v>
      </c>
      <c r="B190" s="2">
        <v>39760</v>
      </c>
      <c r="C190" s="1">
        <v>0.5</v>
      </c>
      <c r="D190" t="s">
        <v>2587</v>
      </c>
      <c r="E190" t="s">
        <v>2588</v>
      </c>
      <c r="F190" t="s">
        <v>2589</v>
      </c>
    </row>
    <row r="191" spans="1:6">
      <c r="A191" t="s">
        <v>2590</v>
      </c>
      <c r="B191" s="2">
        <v>39760</v>
      </c>
      <c r="C191" s="1">
        <v>0.52083333333333337</v>
      </c>
      <c r="D191" t="s">
        <v>2591</v>
      </c>
      <c r="E191" t="s">
        <v>2588</v>
      </c>
      <c r="F191" t="s">
        <v>2589</v>
      </c>
    </row>
    <row r="192" spans="1:6">
      <c r="A192" t="s">
        <v>2592</v>
      </c>
      <c r="B192" s="2">
        <v>39760</v>
      </c>
      <c r="C192" s="1">
        <v>0.54166666666666663</v>
      </c>
      <c r="D192" t="s">
        <v>2593</v>
      </c>
      <c r="E192" t="s">
        <v>2588</v>
      </c>
      <c r="F192" t="s">
        <v>2589</v>
      </c>
    </row>
    <row r="193" spans="1:6">
      <c r="A193" t="s">
        <v>2594</v>
      </c>
      <c r="B193" s="2">
        <v>39760</v>
      </c>
      <c r="C193" s="1">
        <v>0.5625</v>
      </c>
      <c r="D193" t="s">
        <v>2595</v>
      </c>
      <c r="E193" t="s">
        <v>2588</v>
      </c>
      <c r="F193" t="s">
        <v>2589</v>
      </c>
    </row>
    <row r="194" spans="1:6">
      <c r="A194" t="s">
        <v>2596</v>
      </c>
      <c r="B194" s="2">
        <v>39760</v>
      </c>
      <c r="C194" s="1">
        <v>0.58333333333333337</v>
      </c>
      <c r="D194" t="s">
        <v>2529</v>
      </c>
      <c r="E194" t="s">
        <v>2588</v>
      </c>
      <c r="F194" t="s">
        <v>2597</v>
      </c>
    </row>
    <row r="195" spans="1:6">
      <c r="A195" t="s">
        <v>2598</v>
      </c>
      <c r="B195" s="2">
        <v>39760</v>
      </c>
      <c r="C195" s="1">
        <v>0.60416666666666663</v>
      </c>
      <c r="D195" t="s">
        <v>2599</v>
      </c>
      <c r="E195" t="s">
        <v>2600</v>
      </c>
      <c r="F195" t="s">
        <v>2589</v>
      </c>
    </row>
    <row r="196" spans="1:6">
      <c r="A196" t="s">
        <v>2601</v>
      </c>
      <c r="B196" s="2">
        <v>39760</v>
      </c>
      <c r="C196" s="1">
        <v>0.625</v>
      </c>
      <c r="D196" t="s">
        <v>2602</v>
      </c>
      <c r="E196" t="s">
        <v>2600</v>
      </c>
      <c r="F196" t="s">
        <v>2597</v>
      </c>
    </row>
    <row r="197" spans="1:6">
      <c r="A197" t="s">
        <v>2603</v>
      </c>
      <c r="B197" s="2">
        <v>39760</v>
      </c>
      <c r="C197" s="1">
        <v>0.64583333333333337</v>
      </c>
      <c r="D197" t="s">
        <v>2604</v>
      </c>
      <c r="E197" t="s">
        <v>2605</v>
      </c>
      <c r="F197" t="s">
        <v>2606</v>
      </c>
    </row>
    <row r="198" spans="1:6">
      <c r="A198" t="s">
        <v>2607</v>
      </c>
      <c r="B198" s="2">
        <v>39760</v>
      </c>
      <c r="C198" s="1">
        <v>0.66666666666666663</v>
      </c>
      <c r="D198" t="s">
        <v>2608</v>
      </c>
      <c r="E198" t="s">
        <v>2605</v>
      </c>
      <c r="F198" t="s">
        <v>2597</v>
      </c>
    </row>
    <row r="199" spans="1:6">
      <c r="A199" t="s">
        <v>2609</v>
      </c>
      <c r="B199" s="2">
        <v>39760</v>
      </c>
      <c r="C199" s="1">
        <v>0.6875</v>
      </c>
      <c r="D199" t="s">
        <v>2610</v>
      </c>
      <c r="E199" t="s">
        <v>2611</v>
      </c>
      <c r="F199" t="s">
        <v>2597</v>
      </c>
    </row>
    <row r="200" spans="1:6">
      <c r="A200" t="s">
        <v>2612</v>
      </c>
      <c r="B200" s="2">
        <v>39760</v>
      </c>
      <c r="C200" s="1">
        <v>0.70833333333333337</v>
      </c>
      <c r="D200" t="s">
        <v>2613</v>
      </c>
      <c r="E200" t="s">
        <v>2611</v>
      </c>
      <c r="F200" t="s">
        <v>2606</v>
      </c>
    </row>
    <row r="201" spans="1:6">
      <c r="A201" t="s">
        <v>2614</v>
      </c>
      <c r="B201" s="2">
        <v>39760</v>
      </c>
      <c r="C201" s="1">
        <v>0.72916666666666663</v>
      </c>
      <c r="D201" t="s">
        <v>2615</v>
      </c>
      <c r="E201" t="s">
        <v>2616</v>
      </c>
      <c r="F201" t="s">
        <v>2606</v>
      </c>
    </row>
    <row r="202" spans="1:6">
      <c r="A202" t="s">
        <v>2617</v>
      </c>
      <c r="B202" s="2">
        <v>39760</v>
      </c>
      <c r="C202" s="1">
        <v>0.75</v>
      </c>
      <c r="D202" t="s">
        <v>2618</v>
      </c>
      <c r="E202" t="s">
        <v>2619</v>
      </c>
      <c r="F202" t="s">
        <v>2620</v>
      </c>
    </row>
    <row r="203" spans="1:6">
      <c r="A203" t="s">
        <v>2621</v>
      </c>
      <c r="B203" s="2">
        <v>39760</v>
      </c>
      <c r="C203" s="1">
        <v>0.77083333333333337</v>
      </c>
      <c r="D203" t="s">
        <v>2622</v>
      </c>
      <c r="E203" t="s">
        <v>2619</v>
      </c>
      <c r="F203" t="s">
        <v>2623</v>
      </c>
    </row>
    <row r="204" spans="1:6">
      <c r="A204" t="s">
        <v>2624</v>
      </c>
      <c r="B204" s="2">
        <v>39760</v>
      </c>
      <c r="C204" s="1">
        <v>0.79166666666666663</v>
      </c>
      <c r="D204" t="s">
        <v>2449</v>
      </c>
      <c r="E204" t="s">
        <v>2625</v>
      </c>
      <c r="F204" t="s">
        <v>2623</v>
      </c>
    </row>
    <row r="205" spans="1:6">
      <c r="A205" t="s">
        <v>2626</v>
      </c>
      <c r="B205" s="2">
        <v>39760</v>
      </c>
      <c r="C205" s="1">
        <v>0.8125</v>
      </c>
      <c r="D205" t="s">
        <v>2627</v>
      </c>
      <c r="E205" t="s">
        <v>2625</v>
      </c>
      <c r="F205" t="s">
        <v>2623</v>
      </c>
    </row>
    <row r="206" spans="1:6">
      <c r="A206" t="s">
        <v>2628</v>
      </c>
      <c r="B206" s="2">
        <v>39760</v>
      </c>
      <c r="C206" s="1">
        <v>0.83333333333333337</v>
      </c>
      <c r="D206" t="s">
        <v>2629</v>
      </c>
      <c r="E206" t="s">
        <v>2630</v>
      </c>
      <c r="F206" t="s">
        <v>2631</v>
      </c>
    </row>
    <row r="207" spans="1:6">
      <c r="A207" t="s">
        <v>2632</v>
      </c>
      <c r="B207" s="2">
        <v>39760</v>
      </c>
      <c r="C207" s="1">
        <v>0.85416666666666663</v>
      </c>
      <c r="D207" t="s">
        <v>2633</v>
      </c>
      <c r="E207" t="s">
        <v>2630</v>
      </c>
      <c r="F207" t="s">
        <v>2631</v>
      </c>
    </row>
    <row r="208" spans="1:6">
      <c r="A208" t="s">
        <v>2634</v>
      </c>
      <c r="B208" s="2">
        <v>39760</v>
      </c>
      <c r="C208" s="1">
        <v>0.875</v>
      </c>
      <c r="D208" t="s">
        <v>2635</v>
      </c>
      <c r="E208" t="s">
        <v>2630</v>
      </c>
      <c r="F208" t="s">
        <v>2623</v>
      </c>
    </row>
    <row r="209" spans="1:6">
      <c r="A209" t="s">
        <v>2636</v>
      </c>
      <c r="B209" s="2">
        <v>39760</v>
      </c>
      <c r="C209" s="1">
        <v>0.89583333333333337</v>
      </c>
      <c r="D209" t="s">
        <v>2637</v>
      </c>
      <c r="E209" t="s">
        <v>2630</v>
      </c>
      <c r="F209" t="s">
        <v>2638</v>
      </c>
    </row>
    <row r="210" spans="1:6">
      <c r="A210" t="s">
        <v>2639</v>
      </c>
      <c r="B210" s="2">
        <v>39760</v>
      </c>
      <c r="C210" s="1">
        <v>0.91666666666666663</v>
      </c>
      <c r="D210" t="s">
        <v>2640</v>
      </c>
      <c r="E210" t="s">
        <v>2641</v>
      </c>
      <c r="F210" t="s">
        <v>2638</v>
      </c>
    </row>
    <row r="211" spans="1:6">
      <c r="A211" t="s">
        <v>2642</v>
      </c>
      <c r="B211" s="2">
        <v>39760</v>
      </c>
      <c r="C211" s="1">
        <v>0.9375</v>
      </c>
      <c r="D211" t="s">
        <v>2643</v>
      </c>
      <c r="E211" t="s">
        <v>2641</v>
      </c>
      <c r="F211" t="s">
        <v>2631</v>
      </c>
    </row>
    <row r="212" spans="1:6">
      <c r="A212" t="s">
        <v>2644</v>
      </c>
      <c r="B212" s="2">
        <v>39760</v>
      </c>
      <c r="C212" s="1">
        <v>0.95833333333333337</v>
      </c>
      <c r="D212" t="s">
        <v>2350</v>
      </c>
      <c r="E212" t="s">
        <v>2641</v>
      </c>
      <c r="F212" t="s">
        <v>2638</v>
      </c>
    </row>
    <row r="213" spans="1:6">
      <c r="A213" t="s">
        <v>2645</v>
      </c>
      <c r="B213" s="2">
        <v>39760</v>
      </c>
      <c r="C213" s="1">
        <v>0.97916666666666663</v>
      </c>
      <c r="D213" t="s">
        <v>2646</v>
      </c>
      <c r="E213" t="s">
        <v>2641</v>
      </c>
      <c r="F213" t="s">
        <v>2647</v>
      </c>
    </row>
    <row r="214" spans="1:6">
      <c r="A214" t="s">
        <v>2648</v>
      </c>
      <c r="B214" s="2">
        <v>39761</v>
      </c>
      <c r="C214" s="1">
        <v>0</v>
      </c>
      <c r="D214" t="s">
        <v>2649</v>
      </c>
      <c r="E214" t="s">
        <v>2641</v>
      </c>
      <c r="F214" t="s">
        <v>2638</v>
      </c>
    </row>
    <row r="215" spans="1:6">
      <c r="A215" t="s">
        <v>2650</v>
      </c>
      <c r="B215" s="2">
        <v>39761</v>
      </c>
      <c r="C215" s="1">
        <v>2.0833333333333332E-2</v>
      </c>
      <c r="D215" t="s">
        <v>2651</v>
      </c>
      <c r="E215" t="s">
        <v>2641</v>
      </c>
      <c r="F215" t="s">
        <v>2638</v>
      </c>
    </row>
    <row r="216" spans="1:6">
      <c r="A216" t="s">
        <v>2652</v>
      </c>
      <c r="B216" s="2">
        <v>39761</v>
      </c>
      <c r="C216" s="1">
        <v>4.1666666666666664E-2</v>
      </c>
      <c r="D216" t="s">
        <v>2653</v>
      </c>
      <c r="E216" t="s">
        <v>2641</v>
      </c>
      <c r="F216" t="s">
        <v>2647</v>
      </c>
    </row>
    <row r="217" spans="1:6">
      <c r="A217" t="s">
        <v>2654</v>
      </c>
      <c r="B217" s="2">
        <v>39761</v>
      </c>
      <c r="C217" s="1">
        <v>6.25E-2</v>
      </c>
      <c r="D217" t="s">
        <v>2655</v>
      </c>
      <c r="E217" t="s">
        <v>2641</v>
      </c>
      <c r="F217" t="s">
        <v>2631</v>
      </c>
    </row>
    <row r="218" spans="1:6">
      <c r="A218" t="s">
        <v>2656</v>
      </c>
      <c r="B218" s="2">
        <v>39761</v>
      </c>
      <c r="C218" s="1">
        <v>8.3333333333333329E-2</v>
      </c>
      <c r="D218" t="s">
        <v>2657</v>
      </c>
      <c r="E218" t="s">
        <v>2658</v>
      </c>
      <c r="F218" t="s">
        <v>2638</v>
      </c>
    </row>
    <row r="219" spans="1:6">
      <c r="A219" t="s">
        <v>2659</v>
      </c>
      <c r="B219" s="2">
        <v>39761</v>
      </c>
      <c r="C219" s="1">
        <v>0.10416666666666667</v>
      </c>
      <c r="D219" t="s">
        <v>2657</v>
      </c>
      <c r="E219" t="s">
        <v>2658</v>
      </c>
      <c r="F219" t="s">
        <v>2638</v>
      </c>
    </row>
    <row r="220" spans="1:6">
      <c r="A220" t="s">
        <v>2660</v>
      </c>
      <c r="B220" s="2">
        <v>39761</v>
      </c>
      <c r="C220" s="1">
        <v>0.125</v>
      </c>
      <c r="D220" t="s">
        <v>2661</v>
      </c>
      <c r="E220" t="s">
        <v>2658</v>
      </c>
      <c r="F220" t="s">
        <v>2638</v>
      </c>
    </row>
    <row r="221" spans="1:6">
      <c r="A221" t="s">
        <v>2662</v>
      </c>
      <c r="B221" s="2">
        <v>39761</v>
      </c>
      <c r="C221" s="1">
        <v>0.14583333333333334</v>
      </c>
      <c r="D221" t="s">
        <v>2663</v>
      </c>
      <c r="E221" t="s">
        <v>2658</v>
      </c>
      <c r="F221" t="s">
        <v>2638</v>
      </c>
    </row>
    <row r="222" spans="1:6">
      <c r="A222" t="s">
        <v>2664</v>
      </c>
      <c r="B222" s="2">
        <v>39761</v>
      </c>
      <c r="C222" s="1">
        <v>0.16666666666666666</v>
      </c>
      <c r="D222" t="s">
        <v>2665</v>
      </c>
      <c r="E222" t="s">
        <v>2658</v>
      </c>
      <c r="F222" t="s">
        <v>2638</v>
      </c>
    </row>
    <row r="223" spans="1:6">
      <c r="A223" t="s">
        <v>2666</v>
      </c>
      <c r="B223" s="2">
        <v>39761</v>
      </c>
      <c r="C223" s="1">
        <v>0.1875</v>
      </c>
      <c r="D223" t="s">
        <v>2667</v>
      </c>
      <c r="E223" t="s">
        <v>2668</v>
      </c>
      <c r="F223" t="s">
        <v>2638</v>
      </c>
    </row>
    <row r="224" spans="1:6">
      <c r="A224" t="s">
        <v>2669</v>
      </c>
      <c r="B224" s="2">
        <v>39761</v>
      </c>
      <c r="C224" s="1">
        <v>0.20833333333333334</v>
      </c>
      <c r="D224" t="s">
        <v>2670</v>
      </c>
      <c r="E224" t="s">
        <v>2668</v>
      </c>
      <c r="F224" t="s">
        <v>2647</v>
      </c>
    </row>
    <row r="225" spans="1:6">
      <c r="A225" t="s">
        <v>2671</v>
      </c>
      <c r="B225" s="2">
        <v>39761</v>
      </c>
      <c r="C225" s="1">
        <v>0.22916666666666666</v>
      </c>
      <c r="D225" t="s">
        <v>2672</v>
      </c>
      <c r="E225" t="s">
        <v>2673</v>
      </c>
      <c r="F225" t="s">
        <v>2647</v>
      </c>
    </row>
    <row r="226" spans="1:6">
      <c r="A226" t="s">
        <v>2674</v>
      </c>
      <c r="B226" s="2">
        <v>39761</v>
      </c>
      <c r="C226" s="1">
        <v>0.25</v>
      </c>
      <c r="D226" t="s">
        <v>2675</v>
      </c>
      <c r="E226" t="s">
        <v>2673</v>
      </c>
      <c r="F226" t="s">
        <v>2676</v>
      </c>
    </row>
    <row r="227" spans="1:6">
      <c r="A227" t="s">
        <v>2677</v>
      </c>
      <c r="B227" s="2">
        <v>39761</v>
      </c>
      <c r="C227" s="1">
        <v>0.27083333333333331</v>
      </c>
      <c r="D227" t="s">
        <v>2678</v>
      </c>
      <c r="E227" t="s">
        <v>2673</v>
      </c>
      <c r="F227" t="s">
        <v>2676</v>
      </c>
    </row>
    <row r="228" spans="1:6">
      <c r="A228" t="s">
        <v>2679</v>
      </c>
      <c r="B228" s="2">
        <v>39761</v>
      </c>
      <c r="C228" s="1">
        <v>0.29166666666666669</v>
      </c>
      <c r="D228" t="s">
        <v>2680</v>
      </c>
      <c r="E228" t="s">
        <v>2673</v>
      </c>
      <c r="F228" t="s">
        <v>2676</v>
      </c>
    </row>
    <row r="229" spans="1:6">
      <c r="A229" t="s">
        <v>2681</v>
      </c>
      <c r="B229" s="2">
        <v>39761</v>
      </c>
      <c r="C229" s="1">
        <v>0.3125</v>
      </c>
      <c r="D229" t="s">
        <v>2682</v>
      </c>
      <c r="E229" t="s">
        <v>2683</v>
      </c>
      <c r="F229" t="s">
        <v>2676</v>
      </c>
    </row>
    <row r="230" spans="1:6">
      <c r="A230" t="s">
        <v>2684</v>
      </c>
      <c r="B230" s="2">
        <v>39761</v>
      </c>
      <c r="C230" s="1">
        <v>0.33333333333333331</v>
      </c>
      <c r="D230" t="s">
        <v>2685</v>
      </c>
      <c r="E230" t="s">
        <v>2683</v>
      </c>
      <c r="F230" t="s">
        <v>2686</v>
      </c>
    </row>
    <row r="231" spans="1:6">
      <c r="A231" t="s">
        <v>2687</v>
      </c>
      <c r="B231" s="2">
        <v>39761</v>
      </c>
      <c r="C231" s="1">
        <v>0.35416666666666669</v>
      </c>
      <c r="D231" t="s">
        <v>2688</v>
      </c>
      <c r="E231" t="s">
        <v>2683</v>
      </c>
      <c r="F231" t="s">
        <v>2686</v>
      </c>
    </row>
    <row r="232" spans="1:6">
      <c r="A232" t="s">
        <v>2689</v>
      </c>
      <c r="B232" s="2">
        <v>39761</v>
      </c>
      <c r="C232" s="1">
        <v>0.375</v>
      </c>
      <c r="D232" t="s">
        <v>2690</v>
      </c>
      <c r="E232" t="s">
        <v>2683</v>
      </c>
      <c r="F232" t="s">
        <v>2686</v>
      </c>
    </row>
    <row r="233" spans="1:6">
      <c r="A233" t="s">
        <v>2691</v>
      </c>
      <c r="B233" s="2">
        <v>39761</v>
      </c>
      <c r="C233" s="1">
        <v>0.39583333333333331</v>
      </c>
      <c r="D233" t="s">
        <v>2692</v>
      </c>
      <c r="E233" t="s">
        <v>2673</v>
      </c>
      <c r="F233" t="s">
        <v>2686</v>
      </c>
    </row>
    <row r="234" spans="1:6">
      <c r="A234" t="s">
        <v>2693</v>
      </c>
      <c r="B234" s="2">
        <v>39761</v>
      </c>
      <c r="C234" s="1">
        <v>0.41666666666666669</v>
      </c>
      <c r="D234" t="s">
        <v>2694</v>
      </c>
      <c r="E234" t="s">
        <v>2673</v>
      </c>
      <c r="F234" t="s">
        <v>2686</v>
      </c>
    </row>
    <row r="235" spans="1:6">
      <c r="A235" t="s">
        <v>2695</v>
      </c>
      <c r="B235" s="2">
        <v>39761</v>
      </c>
      <c r="C235" s="1">
        <v>0.4375</v>
      </c>
      <c r="D235" t="s">
        <v>2696</v>
      </c>
      <c r="E235" t="s">
        <v>2673</v>
      </c>
      <c r="F235" t="s">
        <v>2676</v>
      </c>
    </row>
    <row r="236" spans="1:6">
      <c r="A236" t="s">
        <v>2697</v>
      </c>
      <c r="B236" s="2">
        <v>39761</v>
      </c>
      <c r="C236" s="1">
        <v>0.45833333333333331</v>
      </c>
      <c r="D236" t="s">
        <v>2698</v>
      </c>
      <c r="E236" t="s">
        <v>2668</v>
      </c>
      <c r="F236" t="s">
        <v>2699</v>
      </c>
    </row>
    <row r="237" spans="1:6">
      <c r="A237" t="s">
        <v>2700</v>
      </c>
      <c r="B237" s="2">
        <v>39761</v>
      </c>
      <c r="C237" s="1">
        <v>0.47916666666666669</v>
      </c>
      <c r="D237" t="s">
        <v>2701</v>
      </c>
      <c r="E237" t="s">
        <v>2658</v>
      </c>
      <c r="F237" t="s">
        <v>2647</v>
      </c>
    </row>
    <row r="238" spans="1:6">
      <c r="A238" t="s">
        <v>2702</v>
      </c>
      <c r="B238" s="2">
        <v>39761</v>
      </c>
      <c r="C238" s="1">
        <v>0.5</v>
      </c>
      <c r="D238" t="s">
        <v>2703</v>
      </c>
      <c r="E238" t="s">
        <v>2630</v>
      </c>
      <c r="F238" t="s">
        <v>2647</v>
      </c>
    </row>
    <row r="239" spans="1:6">
      <c r="A239" t="s">
        <v>2704</v>
      </c>
      <c r="B239" s="2">
        <v>39761</v>
      </c>
      <c r="C239" s="1">
        <v>0.52083333333333337</v>
      </c>
      <c r="D239" t="s">
        <v>2705</v>
      </c>
      <c r="E239" t="s">
        <v>2641</v>
      </c>
      <c r="F239" t="s">
        <v>2638</v>
      </c>
    </row>
    <row r="240" spans="1:6">
      <c r="A240" t="s">
        <v>2706</v>
      </c>
      <c r="B240" s="2">
        <v>39761</v>
      </c>
      <c r="C240" s="1">
        <v>0.54166666666666663</v>
      </c>
      <c r="D240" t="s">
        <v>2707</v>
      </c>
      <c r="E240" t="s">
        <v>2641</v>
      </c>
      <c r="F240" t="s">
        <v>2638</v>
      </c>
    </row>
    <row r="241" spans="1:6">
      <c r="A241" t="s">
        <v>2708</v>
      </c>
      <c r="B241" s="2">
        <v>39761</v>
      </c>
      <c r="C241" s="1">
        <v>0.5625</v>
      </c>
      <c r="D241" t="s">
        <v>2709</v>
      </c>
      <c r="E241" t="s">
        <v>2630</v>
      </c>
      <c r="F241" t="s">
        <v>2631</v>
      </c>
    </row>
    <row r="242" spans="1:6">
      <c r="A242" t="s">
        <v>2710</v>
      </c>
      <c r="B242" s="2">
        <v>39761</v>
      </c>
      <c r="C242" s="1">
        <v>0.58333333333333337</v>
      </c>
      <c r="D242" t="s">
        <v>2711</v>
      </c>
      <c r="E242" t="s">
        <v>2619</v>
      </c>
      <c r="F242" t="s">
        <v>2623</v>
      </c>
    </row>
    <row r="243" spans="1:6">
      <c r="A243" t="s">
        <v>2712</v>
      </c>
      <c r="B243" s="2">
        <v>39761</v>
      </c>
      <c r="C243" s="1">
        <v>0.60416666666666663</v>
      </c>
      <c r="D243" t="s">
        <v>2637</v>
      </c>
      <c r="E243" t="s">
        <v>2616</v>
      </c>
      <c r="F243" t="s">
        <v>2620</v>
      </c>
    </row>
    <row r="244" spans="1:6">
      <c r="A244" t="s">
        <v>2713</v>
      </c>
      <c r="B244" s="2">
        <v>39761</v>
      </c>
      <c r="C244" s="1">
        <v>0.625</v>
      </c>
      <c r="D244" t="s">
        <v>2714</v>
      </c>
      <c r="E244" t="s">
        <v>2616</v>
      </c>
      <c r="F244" t="s">
        <v>2620</v>
      </c>
    </row>
    <row r="245" spans="1:6">
      <c r="A245" t="s">
        <v>2715</v>
      </c>
      <c r="B245" s="2">
        <v>39761</v>
      </c>
      <c r="C245" s="1">
        <v>0.64583333333333337</v>
      </c>
      <c r="D245" t="s">
        <v>2716</v>
      </c>
      <c r="E245" t="s">
        <v>2616</v>
      </c>
      <c r="F245" t="s">
        <v>2620</v>
      </c>
    </row>
    <row r="246" spans="1:6">
      <c r="A246" t="s">
        <v>2717</v>
      </c>
      <c r="B246" s="2">
        <v>39761</v>
      </c>
      <c r="C246" s="1">
        <v>0.66666666666666663</v>
      </c>
      <c r="D246" t="s">
        <v>2718</v>
      </c>
      <c r="E246" t="s">
        <v>2619</v>
      </c>
      <c r="F246" t="s">
        <v>2620</v>
      </c>
    </row>
    <row r="247" spans="1:6">
      <c r="A247" t="s">
        <v>2719</v>
      </c>
      <c r="B247" s="2">
        <v>39761</v>
      </c>
      <c r="C247" s="1">
        <v>0.6875</v>
      </c>
      <c r="D247" t="s">
        <v>2657</v>
      </c>
      <c r="E247" t="s">
        <v>2625</v>
      </c>
      <c r="F247" t="s">
        <v>2623</v>
      </c>
    </row>
    <row r="248" spans="1:6">
      <c r="A248" t="s">
        <v>2720</v>
      </c>
      <c r="B248" s="2">
        <v>39761</v>
      </c>
      <c r="C248" s="1">
        <v>0.70833333333333337</v>
      </c>
      <c r="D248" t="s">
        <v>2721</v>
      </c>
      <c r="E248" t="s">
        <v>2630</v>
      </c>
      <c r="F248" t="s">
        <v>2638</v>
      </c>
    </row>
    <row r="249" spans="1:6">
      <c r="A249" t="s">
        <v>2722</v>
      </c>
      <c r="B249" s="2">
        <v>39761</v>
      </c>
      <c r="C249" s="1">
        <v>0.72916666666666663</v>
      </c>
      <c r="D249" t="s">
        <v>2698</v>
      </c>
      <c r="E249" t="s">
        <v>2641</v>
      </c>
      <c r="F249" t="s">
        <v>2638</v>
      </c>
    </row>
    <row r="250" spans="1:6">
      <c r="A250" t="s">
        <v>2723</v>
      </c>
      <c r="B250" s="2">
        <v>39761</v>
      </c>
      <c r="C250" s="1">
        <v>0.75</v>
      </c>
      <c r="D250" t="s">
        <v>2724</v>
      </c>
      <c r="E250" t="s">
        <v>2658</v>
      </c>
      <c r="F250" t="s">
        <v>2699</v>
      </c>
    </row>
    <row r="251" spans="1:6">
      <c r="A251" t="s">
        <v>2725</v>
      </c>
      <c r="B251" s="2">
        <v>39761</v>
      </c>
      <c r="C251" s="1">
        <v>0.77083333333333337</v>
      </c>
      <c r="D251" t="s">
        <v>2682</v>
      </c>
      <c r="E251" t="s">
        <v>2658</v>
      </c>
      <c r="F251" t="s">
        <v>2699</v>
      </c>
    </row>
    <row r="252" spans="1:6">
      <c r="A252" t="s">
        <v>2726</v>
      </c>
      <c r="B252" s="2">
        <v>39761</v>
      </c>
      <c r="C252" s="1">
        <v>0.79166666666666663</v>
      </c>
      <c r="D252" t="s">
        <v>2727</v>
      </c>
      <c r="E252" t="s">
        <v>2668</v>
      </c>
      <c r="F252" t="s">
        <v>2699</v>
      </c>
    </row>
    <row r="253" spans="1:6">
      <c r="A253" t="s">
        <v>2728</v>
      </c>
      <c r="B253" s="2">
        <v>39761</v>
      </c>
      <c r="C253" s="1">
        <v>0.8125</v>
      </c>
      <c r="D253" t="s">
        <v>2729</v>
      </c>
      <c r="E253" t="s">
        <v>2673</v>
      </c>
      <c r="F253" t="s">
        <v>2676</v>
      </c>
    </row>
    <row r="254" spans="1:6">
      <c r="A254" t="s">
        <v>2730</v>
      </c>
      <c r="B254" s="2">
        <v>39761</v>
      </c>
      <c r="C254" s="1">
        <v>0.83333333333333337</v>
      </c>
      <c r="D254" t="s">
        <v>2731</v>
      </c>
      <c r="E254" t="s">
        <v>2673</v>
      </c>
      <c r="F254" t="s">
        <v>2686</v>
      </c>
    </row>
    <row r="255" spans="1:6">
      <c r="A255" t="s">
        <v>2732</v>
      </c>
      <c r="B255" s="2">
        <v>39761</v>
      </c>
      <c r="C255" s="1">
        <v>0.85416666666666663</v>
      </c>
      <c r="D255" t="s">
        <v>2733</v>
      </c>
      <c r="E255" t="s">
        <v>2683</v>
      </c>
      <c r="F255" t="s">
        <v>2686</v>
      </c>
    </row>
    <row r="256" spans="1:6">
      <c r="A256" t="s">
        <v>2734</v>
      </c>
      <c r="B256" s="2">
        <v>39761</v>
      </c>
      <c r="C256" s="1">
        <v>0.875</v>
      </c>
      <c r="D256" t="s">
        <v>2735</v>
      </c>
      <c r="E256" t="s">
        <v>2683</v>
      </c>
      <c r="F256" t="s">
        <v>2686</v>
      </c>
    </row>
    <row r="257" spans="1:6">
      <c r="A257" t="s">
        <v>2736</v>
      </c>
      <c r="B257" s="2">
        <v>39761</v>
      </c>
      <c r="C257" s="1">
        <v>0.89583333333333337</v>
      </c>
      <c r="D257" t="s">
        <v>2737</v>
      </c>
      <c r="E257" t="s">
        <v>2738</v>
      </c>
      <c r="F257" t="s">
        <v>2739</v>
      </c>
    </row>
    <row r="258" spans="1:6">
      <c r="A258" t="s">
        <v>2740</v>
      </c>
      <c r="B258" s="2">
        <v>39761</v>
      </c>
      <c r="C258" s="1">
        <v>0.91666666666666663</v>
      </c>
      <c r="D258" t="s">
        <v>2741</v>
      </c>
      <c r="E258" t="s">
        <v>2738</v>
      </c>
      <c r="F258" t="s">
        <v>2739</v>
      </c>
    </row>
    <row r="259" spans="1:6">
      <c r="A259" t="s">
        <v>2742</v>
      </c>
      <c r="B259" s="2">
        <v>39761</v>
      </c>
      <c r="C259" s="1">
        <v>0.9375</v>
      </c>
      <c r="D259" t="s">
        <v>2743</v>
      </c>
      <c r="E259" t="s">
        <v>2744</v>
      </c>
      <c r="F259" t="s">
        <v>2739</v>
      </c>
    </row>
    <row r="260" spans="1:6">
      <c r="A260" t="s">
        <v>2745</v>
      </c>
      <c r="B260" s="2">
        <v>39761</v>
      </c>
      <c r="C260" s="1">
        <v>0.95833333333333337</v>
      </c>
      <c r="D260" t="s">
        <v>2746</v>
      </c>
      <c r="E260" t="s">
        <v>2744</v>
      </c>
      <c r="F260" t="s">
        <v>2747</v>
      </c>
    </row>
    <row r="261" spans="1:6">
      <c r="A261" t="s">
        <v>2748</v>
      </c>
      <c r="B261" s="2">
        <v>39761</v>
      </c>
      <c r="C261" s="1">
        <v>0.97916666666666663</v>
      </c>
      <c r="D261" t="s">
        <v>2749</v>
      </c>
      <c r="E261" t="s">
        <v>2750</v>
      </c>
      <c r="F261" t="s">
        <v>2751</v>
      </c>
    </row>
    <row r="262" spans="1:6">
      <c r="A262" t="s">
        <v>2752</v>
      </c>
      <c r="B262" s="2">
        <v>39762</v>
      </c>
      <c r="C262" s="1">
        <v>0</v>
      </c>
      <c r="D262" t="s">
        <v>2749</v>
      </c>
      <c r="E262" t="s">
        <v>2750</v>
      </c>
      <c r="F262" t="s">
        <v>2747</v>
      </c>
    </row>
    <row r="263" spans="1:6">
      <c r="A263" t="s">
        <v>2753</v>
      </c>
      <c r="B263" s="2">
        <v>39762</v>
      </c>
      <c r="C263" s="1">
        <v>2.0833333333333332E-2</v>
      </c>
      <c r="D263" t="s">
        <v>2754</v>
      </c>
      <c r="E263" t="s">
        <v>2750</v>
      </c>
      <c r="F263" t="s">
        <v>2751</v>
      </c>
    </row>
    <row r="264" spans="1:6">
      <c r="A264" t="s">
        <v>2755</v>
      </c>
      <c r="B264" s="2">
        <v>39762</v>
      </c>
      <c r="C264" s="1">
        <v>4.1666666666666664E-2</v>
      </c>
      <c r="D264" t="s">
        <v>2756</v>
      </c>
      <c r="E264" t="s">
        <v>2750</v>
      </c>
      <c r="F264" t="s">
        <v>2747</v>
      </c>
    </row>
    <row r="265" spans="1:6">
      <c r="A265" t="s">
        <v>2757</v>
      </c>
      <c r="B265" s="2">
        <v>39762</v>
      </c>
      <c r="C265" s="1">
        <v>6.25E-2</v>
      </c>
      <c r="D265" t="s">
        <v>2758</v>
      </c>
      <c r="E265" t="s">
        <v>2759</v>
      </c>
      <c r="F265" t="s">
        <v>2760</v>
      </c>
    </row>
    <row r="266" spans="1:6">
      <c r="A266" t="s">
        <v>2761</v>
      </c>
      <c r="B266" s="2">
        <v>39762</v>
      </c>
      <c r="C266" s="1">
        <v>8.3333333333333329E-2</v>
      </c>
      <c r="D266" t="s">
        <v>2756</v>
      </c>
      <c r="E266" t="s">
        <v>2759</v>
      </c>
      <c r="F266" t="s">
        <v>2747</v>
      </c>
    </row>
    <row r="267" spans="1:6">
      <c r="A267" t="s">
        <v>2762</v>
      </c>
      <c r="B267" s="2">
        <v>39762</v>
      </c>
      <c r="C267" s="1">
        <v>0.10416666666666667</v>
      </c>
      <c r="D267" t="s">
        <v>2763</v>
      </c>
      <c r="E267" t="s">
        <v>2759</v>
      </c>
      <c r="F267" t="s">
        <v>2747</v>
      </c>
    </row>
    <row r="268" spans="1:6">
      <c r="A268" t="s">
        <v>2764</v>
      </c>
      <c r="B268" s="2">
        <v>39762</v>
      </c>
      <c r="C268" s="1">
        <v>0.125</v>
      </c>
      <c r="D268" t="s">
        <v>2765</v>
      </c>
      <c r="E268" t="s">
        <v>2766</v>
      </c>
      <c r="F268" t="s">
        <v>2747</v>
      </c>
    </row>
    <row r="269" spans="1:6">
      <c r="A269" t="s">
        <v>2767</v>
      </c>
      <c r="B269" s="2">
        <v>39762</v>
      </c>
      <c r="C269" s="1">
        <v>0.14583333333333334</v>
      </c>
      <c r="D269" t="s">
        <v>2768</v>
      </c>
      <c r="E269" t="s">
        <v>2766</v>
      </c>
      <c r="F269" t="s">
        <v>2751</v>
      </c>
    </row>
    <row r="270" spans="1:6">
      <c r="A270" t="s">
        <v>2769</v>
      </c>
      <c r="B270" s="2">
        <v>39762</v>
      </c>
      <c r="C270" s="1">
        <v>0.16666666666666666</v>
      </c>
      <c r="D270" t="s">
        <v>2770</v>
      </c>
      <c r="E270" t="s">
        <v>2771</v>
      </c>
      <c r="F270" t="s">
        <v>2751</v>
      </c>
    </row>
    <row r="271" spans="1:6">
      <c r="A271" t="s">
        <v>2772</v>
      </c>
      <c r="B271" s="2">
        <v>39762</v>
      </c>
      <c r="C271" s="1">
        <v>0.1875</v>
      </c>
      <c r="D271" t="s">
        <v>2768</v>
      </c>
      <c r="E271" t="s">
        <v>2771</v>
      </c>
      <c r="F271" t="s">
        <v>2773</v>
      </c>
    </row>
    <row r="272" spans="1:6">
      <c r="A272" t="s">
        <v>2774</v>
      </c>
      <c r="B272" s="2">
        <v>39762</v>
      </c>
      <c r="C272" s="1">
        <v>0.20833333333333334</v>
      </c>
      <c r="D272" t="s">
        <v>2775</v>
      </c>
      <c r="E272" t="s">
        <v>2776</v>
      </c>
      <c r="F272" t="s">
        <v>2777</v>
      </c>
    </row>
    <row r="273" spans="1:6">
      <c r="A273" t="s">
        <v>2778</v>
      </c>
      <c r="B273" s="2">
        <v>39762</v>
      </c>
      <c r="C273" s="1">
        <v>0.22916666666666666</v>
      </c>
      <c r="D273" t="s">
        <v>2779</v>
      </c>
      <c r="E273" t="s">
        <v>2776</v>
      </c>
      <c r="F273" t="s">
        <v>2777</v>
      </c>
    </row>
    <row r="274" spans="1:6">
      <c r="A274" t="s">
        <v>2780</v>
      </c>
      <c r="B274" s="2">
        <v>39762</v>
      </c>
      <c r="C274" s="1">
        <v>0.25</v>
      </c>
      <c r="D274" t="s">
        <v>2781</v>
      </c>
      <c r="E274" t="s">
        <v>2776</v>
      </c>
      <c r="F274" t="s">
        <v>2777</v>
      </c>
    </row>
    <row r="275" spans="1:6">
      <c r="A275" t="s">
        <v>2782</v>
      </c>
      <c r="B275" s="2">
        <v>39762</v>
      </c>
      <c r="C275" s="1">
        <v>0.27083333333333331</v>
      </c>
      <c r="D275" t="s">
        <v>2783</v>
      </c>
      <c r="E275" t="s">
        <v>2784</v>
      </c>
      <c r="F275" t="s">
        <v>2777</v>
      </c>
    </row>
    <row r="276" spans="1:6">
      <c r="A276" t="s">
        <v>2785</v>
      </c>
      <c r="B276" s="2">
        <v>39762</v>
      </c>
      <c r="C276" s="1">
        <v>0.29166666666666669</v>
      </c>
      <c r="D276" t="s">
        <v>2786</v>
      </c>
      <c r="E276" t="s">
        <v>2784</v>
      </c>
      <c r="F276" t="s">
        <v>2777</v>
      </c>
    </row>
    <row r="277" spans="1:6">
      <c r="A277" t="s">
        <v>2787</v>
      </c>
      <c r="B277" s="2">
        <v>39762</v>
      </c>
      <c r="C277" s="1">
        <v>0.3125</v>
      </c>
      <c r="D277" t="s">
        <v>2724</v>
      </c>
      <c r="E277" t="s">
        <v>2784</v>
      </c>
      <c r="F277" t="s">
        <v>2788</v>
      </c>
    </row>
    <row r="278" spans="1:6">
      <c r="A278" t="s">
        <v>2789</v>
      </c>
      <c r="B278" s="2">
        <v>39762</v>
      </c>
      <c r="C278" s="1">
        <v>0.33333333333333331</v>
      </c>
      <c r="D278" t="s">
        <v>2790</v>
      </c>
      <c r="E278" t="s">
        <v>2784</v>
      </c>
      <c r="F278" t="s">
        <v>2788</v>
      </c>
    </row>
    <row r="279" spans="1:6">
      <c r="A279" t="s">
        <v>2791</v>
      </c>
      <c r="B279" s="2">
        <v>39762</v>
      </c>
      <c r="C279" s="1">
        <v>0.35416666666666669</v>
      </c>
      <c r="D279" t="s">
        <v>2792</v>
      </c>
      <c r="E279" t="s">
        <v>2771</v>
      </c>
      <c r="F279" t="s">
        <v>2773</v>
      </c>
    </row>
    <row r="280" spans="1:6">
      <c r="A280" t="s">
        <v>2793</v>
      </c>
      <c r="B280" s="2">
        <v>39762</v>
      </c>
      <c r="C280" s="1">
        <v>0.375</v>
      </c>
      <c r="D280" t="s">
        <v>2794</v>
      </c>
      <c r="E280" t="s">
        <v>2750</v>
      </c>
      <c r="F280" t="s">
        <v>2747</v>
      </c>
    </row>
    <row r="281" spans="1:6">
      <c r="A281" t="s">
        <v>2795</v>
      </c>
      <c r="B281" s="2">
        <v>39762</v>
      </c>
      <c r="C281" s="1">
        <v>0.39583333333333331</v>
      </c>
      <c r="D281" t="s">
        <v>2334</v>
      </c>
      <c r="E281" t="s">
        <v>2738</v>
      </c>
      <c r="F281" t="s">
        <v>2751</v>
      </c>
    </row>
    <row r="282" spans="1:6">
      <c r="A282" t="s">
        <v>2796</v>
      </c>
      <c r="B282" s="2">
        <v>39762</v>
      </c>
      <c r="C282" s="1">
        <v>0.41666666666666669</v>
      </c>
      <c r="D282" t="s">
        <v>2797</v>
      </c>
      <c r="E282" t="s">
        <v>2668</v>
      </c>
      <c r="F282" t="s">
        <v>2760</v>
      </c>
    </row>
    <row r="283" spans="1:6">
      <c r="A283" t="s">
        <v>2798</v>
      </c>
      <c r="B283" s="2">
        <v>39762</v>
      </c>
      <c r="C283" s="1">
        <v>0.4375</v>
      </c>
      <c r="D283" t="s">
        <v>2799</v>
      </c>
      <c r="E283" t="s">
        <v>2658</v>
      </c>
      <c r="F283" t="s">
        <v>2773</v>
      </c>
    </row>
    <row r="284" spans="1:6">
      <c r="A284" t="s">
        <v>2800</v>
      </c>
      <c r="B284" s="2">
        <v>39762</v>
      </c>
      <c r="C284" s="1">
        <v>0.45833333333333331</v>
      </c>
      <c r="D284" t="s">
        <v>2801</v>
      </c>
      <c r="E284" t="s">
        <v>2630</v>
      </c>
      <c r="F284" t="s">
        <v>2676</v>
      </c>
    </row>
    <row r="285" spans="1:6">
      <c r="A285" t="s">
        <v>2802</v>
      </c>
      <c r="B285" s="2">
        <v>39762</v>
      </c>
      <c r="C285" s="1">
        <v>0.47916666666666669</v>
      </c>
      <c r="D285" t="s">
        <v>2803</v>
      </c>
      <c r="E285" t="s">
        <v>2625</v>
      </c>
      <c r="F285" t="s">
        <v>2804</v>
      </c>
    </row>
    <row r="286" spans="1:6">
      <c r="A286" t="s">
        <v>2805</v>
      </c>
      <c r="B286" s="2">
        <v>39762</v>
      </c>
      <c r="C286" s="1">
        <v>0.5</v>
      </c>
      <c r="D286" t="s">
        <v>2806</v>
      </c>
      <c r="E286" t="s">
        <v>2611</v>
      </c>
      <c r="F286" t="s">
        <v>2807</v>
      </c>
    </row>
    <row r="287" spans="1:6">
      <c r="A287" t="s">
        <v>2808</v>
      </c>
      <c r="B287" s="2">
        <v>39762</v>
      </c>
      <c r="C287" s="1">
        <v>0.52083333333333337</v>
      </c>
      <c r="D287" t="s">
        <v>2809</v>
      </c>
      <c r="E287" t="s">
        <v>2600</v>
      </c>
      <c r="F287" t="s">
        <v>2810</v>
      </c>
    </row>
    <row r="288" spans="1:6">
      <c r="A288" t="s">
        <v>2811</v>
      </c>
      <c r="B288" s="2">
        <v>39762</v>
      </c>
      <c r="C288" s="1">
        <v>0.54166666666666663</v>
      </c>
      <c r="D288" t="s">
        <v>2812</v>
      </c>
      <c r="E288" t="s">
        <v>2588</v>
      </c>
      <c r="F288" t="s">
        <v>2813</v>
      </c>
    </row>
    <row r="289" spans="1:6">
      <c r="A289" t="s">
        <v>2814</v>
      </c>
      <c r="B289" s="2">
        <v>39762</v>
      </c>
      <c r="C289" s="1">
        <v>0.5625</v>
      </c>
      <c r="D289" t="s">
        <v>2815</v>
      </c>
      <c r="E289" t="s">
        <v>2468</v>
      </c>
      <c r="F289" t="s">
        <v>2777</v>
      </c>
    </row>
    <row r="290" spans="1:6">
      <c r="A290" t="s">
        <v>2816</v>
      </c>
      <c r="B290" s="2">
        <v>39762</v>
      </c>
      <c r="C290" s="1">
        <v>0.58333333333333337</v>
      </c>
      <c r="D290" t="s">
        <v>2817</v>
      </c>
      <c r="E290" t="s">
        <v>2354</v>
      </c>
      <c r="F290" t="s">
        <v>2647</v>
      </c>
    </row>
    <row r="291" spans="1:6">
      <c r="A291" t="s">
        <v>2818</v>
      </c>
      <c r="B291" s="2">
        <v>39762</v>
      </c>
      <c r="C291" s="1">
        <v>0.60416666666666663</v>
      </c>
      <c r="D291" t="s">
        <v>2819</v>
      </c>
      <c r="E291" t="s">
        <v>2348</v>
      </c>
      <c r="F291" t="s">
        <v>2751</v>
      </c>
    </row>
    <row r="292" spans="1:6">
      <c r="A292" t="s">
        <v>2820</v>
      </c>
      <c r="B292" s="2">
        <v>39762</v>
      </c>
      <c r="C292" s="1">
        <v>0.625</v>
      </c>
      <c r="D292" t="s">
        <v>2821</v>
      </c>
      <c r="E292" t="s">
        <v>2215</v>
      </c>
      <c r="F292" t="s">
        <v>2676</v>
      </c>
    </row>
    <row r="293" spans="1:6">
      <c r="A293" t="s">
        <v>2822</v>
      </c>
      <c r="B293" s="2">
        <v>39762</v>
      </c>
      <c r="C293" s="1">
        <v>0.64583333333333337</v>
      </c>
      <c r="D293" t="s">
        <v>2823</v>
      </c>
      <c r="E293" t="s">
        <v>2208</v>
      </c>
      <c r="F293" t="s">
        <v>2623</v>
      </c>
    </row>
    <row r="294" spans="1:6">
      <c r="A294" t="s">
        <v>2824</v>
      </c>
      <c r="B294" s="2">
        <v>39762</v>
      </c>
      <c r="C294" s="1">
        <v>0.66666666666666663</v>
      </c>
      <c r="D294" t="s">
        <v>2825</v>
      </c>
      <c r="E294" t="s">
        <v>2204</v>
      </c>
      <c r="F294" t="s">
        <v>2606</v>
      </c>
    </row>
    <row r="295" spans="1:6">
      <c r="A295" t="s">
        <v>2826</v>
      </c>
      <c r="B295" s="2">
        <v>39762</v>
      </c>
      <c r="C295" s="1">
        <v>0.6875</v>
      </c>
      <c r="D295" t="s">
        <v>2827</v>
      </c>
      <c r="E295" t="s">
        <v>2204</v>
      </c>
      <c r="F295" t="s">
        <v>2589</v>
      </c>
    </row>
    <row r="296" spans="1:6">
      <c r="A296" t="s">
        <v>2828</v>
      </c>
      <c r="B296" s="2">
        <v>39762</v>
      </c>
      <c r="C296" s="1">
        <v>0.70833333333333337</v>
      </c>
      <c r="D296" t="s">
        <v>2829</v>
      </c>
      <c r="E296" t="s">
        <v>2215</v>
      </c>
      <c r="F296" t="s">
        <v>2597</v>
      </c>
    </row>
    <row r="297" spans="1:6">
      <c r="A297" t="s">
        <v>2830</v>
      </c>
      <c r="B297" s="2">
        <v>39762</v>
      </c>
      <c r="C297" s="1">
        <v>0.72916666666666663</v>
      </c>
      <c r="D297" t="s">
        <v>2490</v>
      </c>
      <c r="E297" t="s">
        <v>2230</v>
      </c>
      <c r="F297" t="s">
        <v>2631</v>
      </c>
    </row>
    <row r="298" spans="1:6">
      <c r="A298" t="s">
        <v>2831</v>
      </c>
      <c r="B298" s="2">
        <v>39762</v>
      </c>
      <c r="C298" s="1">
        <v>0.75</v>
      </c>
      <c r="D298" t="s">
        <v>2832</v>
      </c>
      <c r="E298" t="s">
        <v>2468</v>
      </c>
      <c r="F298" t="s">
        <v>2638</v>
      </c>
    </row>
    <row r="299" spans="1:6">
      <c r="A299" t="s">
        <v>2833</v>
      </c>
      <c r="B299" s="2">
        <v>39762</v>
      </c>
      <c r="C299" s="1">
        <v>0.77083333333333337</v>
      </c>
      <c r="D299" t="s">
        <v>2834</v>
      </c>
      <c r="E299" t="s">
        <v>2611</v>
      </c>
      <c r="F299" t="s">
        <v>2647</v>
      </c>
    </row>
    <row r="300" spans="1:6">
      <c r="A300" t="s">
        <v>2835</v>
      </c>
      <c r="B300" s="2">
        <v>39762</v>
      </c>
      <c r="C300" s="1">
        <v>0.79166666666666663</v>
      </c>
      <c r="D300" t="s">
        <v>2836</v>
      </c>
      <c r="E300" t="s">
        <v>2641</v>
      </c>
      <c r="F300" t="s">
        <v>2676</v>
      </c>
    </row>
    <row r="301" spans="1:6">
      <c r="A301" t="s">
        <v>2837</v>
      </c>
      <c r="B301" s="2">
        <v>39762</v>
      </c>
      <c r="C301" s="1">
        <v>0.8125</v>
      </c>
      <c r="D301" t="s">
        <v>2838</v>
      </c>
      <c r="E301" t="s">
        <v>2683</v>
      </c>
      <c r="F301" t="s">
        <v>2760</v>
      </c>
    </row>
    <row r="302" spans="1:6">
      <c r="A302" t="s">
        <v>2839</v>
      </c>
      <c r="B302" s="2">
        <v>39762</v>
      </c>
      <c r="C302" s="1">
        <v>0.83333333333333337</v>
      </c>
      <c r="D302" t="s">
        <v>2840</v>
      </c>
      <c r="E302" t="s">
        <v>2750</v>
      </c>
      <c r="F302" t="s">
        <v>2751</v>
      </c>
    </row>
    <row r="303" spans="1:6">
      <c r="A303" t="s">
        <v>2841</v>
      </c>
      <c r="B303" s="2">
        <v>39762</v>
      </c>
      <c r="C303" s="1">
        <v>0.85416666666666663</v>
      </c>
      <c r="D303" t="s">
        <v>2842</v>
      </c>
      <c r="E303" t="s">
        <v>2771</v>
      </c>
      <c r="F303" t="s">
        <v>2804</v>
      </c>
    </row>
    <row r="304" spans="1:6">
      <c r="A304" t="s">
        <v>2843</v>
      </c>
      <c r="B304" s="2">
        <v>39762</v>
      </c>
      <c r="C304" s="1">
        <v>0.875</v>
      </c>
      <c r="D304" t="s">
        <v>2844</v>
      </c>
      <c r="E304" t="s">
        <v>2784</v>
      </c>
      <c r="F304" t="s">
        <v>2845</v>
      </c>
    </row>
    <row r="305" spans="1:6">
      <c r="A305" t="s">
        <v>2846</v>
      </c>
      <c r="B305" s="2">
        <v>39762</v>
      </c>
      <c r="C305" s="1">
        <v>0.89583333333333337</v>
      </c>
      <c r="D305" t="s">
        <v>2847</v>
      </c>
      <c r="E305" t="s">
        <v>2848</v>
      </c>
      <c r="F305" t="s">
        <v>2813</v>
      </c>
    </row>
    <row r="306" spans="1:6">
      <c r="A306" t="s">
        <v>2849</v>
      </c>
      <c r="B306" s="2">
        <v>39762</v>
      </c>
      <c r="C306" s="1">
        <v>0.91666666666666663</v>
      </c>
      <c r="D306" t="s">
        <v>2850</v>
      </c>
      <c r="E306" t="s">
        <v>2851</v>
      </c>
      <c r="F306" t="s">
        <v>2852</v>
      </c>
    </row>
    <row r="307" spans="1:6">
      <c r="A307" t="s">
        <v>2853</v>
      </c>
      <c r="B307" s="2">
        <v>39762</v>
      </c>
      <c r="C307" s="1">
        <v>0.9375</v>
      </c>
      <c r="D307" t="s">
        <v>2854</v>
      </c>
      <c r="E307" t="s">
        <v>2855</v>
      </c>
      <c r="F307" t="s">
        <v>2807</v>
      </c>
    </row>
    <row r="308" spans="1:6">
      <c r="A308" t="s">
        <v>2856</v>
      </c>
      <c r="B308" s="2">
        <v>39762</v>
      </c>
      <c r="C308" s="1">
        <v>0.95833333333333337</v>
      </c>
      <c r="D308" t="s">
        <v>2857</v>
      </c>
      <c r="E308" t="s">
        <v>2858</v>
      </c>
      <c r="F308" t="s">
        <v>2859</v>
      </c>
    </row>
    <row r="309" spans="1:6">
      <c r="A309" t="s">
        <v>2860</v>
      </c>
      <c r="B309" s="2">
        <v>39762</v>
      </c>
      <c r="C309" s="1">
        <v>0.97916666666666663</v>
      </c>
      <c r="D309" t="s">
        <v>2861</v>
      </c>
      <c r="E309" t="s">
        <v>2862</v>
      </c>
      <c r="F309" t="s">
        <v>2807</v>
      </c>
    </row>
    <row r="310" spans="1:6">
      <c r="A310" t="s">
        <v>2863</v>
      </c>
      <c r="B310" s="2">
        <v>39763</v>
      </c>
      <c r="C310" s="1">
        <v>0</v>
      </c>
      <c r="D310" t="s">
        <v>2331</v>
      </c>
      <c r="E310" t="s">
        <v>2864</v>
      </c>
      <c r="F310" t="s">
        <v>2865</v>
      </c>
    </row>
    <row r="311" spans="1:6">
      <c r="A311" t="s">
        <v>2866</v>
      </c>
      <c r="B311" s="2">
        <v>39763</v>
      </c>
      <c r="C311" s="1">
        <v>2.0833333333333332E-2</v>
      </c>
      <c r="D311" t="s">
        <v>2867</v>
      </c>
      <c r="E311" t="s">
        <v>2868</v>
      </c>
      <c r="F311" t="s">
        <v>2869</v>
      </c>
    </row>
    <row r="312" spans="1:6">
      <c r="A312" t="s">
        <v>2870</v>
      </c>
      <c r="B312" s="2">
        <v>39763</v>
      </c>
      <c r="C312" s="1">
        <v>4.1666666666666664E-2</v>
      </c>
      <c r="D312" t="s">
        <v>2871</v>
      </c>
      <c r="E312" t="s">
        <v>2872</v>
      </c>
      <c r="F312" t="s">
        <v>2873</v>
      </c>
    </row>
    <row r="313" spans="1:6">
      <c r="A313" t="s">
        <v>2874</v>
      </c>
      <c r="B313" s="2">
        <v>39763</v>
      </c>
      <c r="C313" s="1">
        <v>6.25E-2</v>
      </c>
      <c r="D313" t="s">
        <v>2875</v>
      </c>
      <c r="E313" t="s">
        <v>2876</v>
      </c>
      <c r="F313" t="s">
        <v>2873</v>
      </c>
    </row>
    <row r="314" spans="1:6">
      <c r="A314" t="s">
        <v>2877</v>
      </c>
      <c r="B314" s="2">
        <v>39763</v>
      </c>
      <c r="C314" s="1">
        <v>8.3333333333333329E-2</v>
      </c>
      <c r="D314" t="s">
        <v>2878</v>
      </c>
      <c r="E314" t="s">
        <v>2879</v>
      </c>
      <c r="F314" t="s">
        <v>2880</v>
      </c>
    </row>
    <row r="315" spans="1:6">
      <c r="A315" t="s">
        <v>2881</v>
      </c>
      <c r="B315" s="2">
        <v>39763</v>
      </c>
      <c r="C315" s="1">
        <v>0.10416666666666667</v>
      </c>
      <c r="D315" t="s">
        <v>2882</v>
      </c>
      <c r="E315" t="s">
        <v>2883</v>
      </c>
      <c r="F315" t="s">
        <v>2880</v>
      </c>
    </row>
    <row r="316" spans="1:6">
      <c r="A316" t="s">
        <v>2884</v>
      </c>
      <c r="B316" s="2">
        <v>39763</v>
      </c>
      <c r="C316" s="1">
        <v>0.125</v>
      </c>
      <c r="D316" t="s">
        <v>2885</v>
      </c>
      <c r="E316" t="s">
        <v>2886</v>
      </c>
      <c r="F316" t="s">
        <v>2887</v>
      </c>
    </row>
    <row r="317" spans="1:6">
      <c r="A317" t="s">
        <v>2888</v>
      </c>
      <c r="B317" s="2">
        <v>39763</v>
      </c>
      <c r="C317" s="1">
        <v>0.14583333333333334</v>
      </c>
      <c r="D317" t="s">
        <v>2525</v>
      </c>
      <c r="E317" t="s">
        <v>2889</v>
      </c>
      <c r="F317" t="s">
        <v>2890</v>
      </c>
    </row>
    <row r="318" spans="1:6">
      <c r="A318" t="s">
        <v>2891</v>
      </c>
      <c r="B318" s="2">
        <v>39763</v>
      </c>
      <c r="C318" s="1">
        <v>0.16666666666666666</v>
      </c>
      <c r="D318" t="s">
        <v>2892</v>
      </c>
      <c r="E318" t="s">
        <v>2893</v>
      </c>
      <c r="F318" t="s">
        <v>2894</v>
      </c>
    </row>
    <row r="319" spans="1:6">
      <c r="A319" t="s">
        <v>2895</v>
      </c>
      <c r="B319" s="2">
        <v>39763</v>
      </c>
      <c r="C319" s="1">
        <v>0.1875</v>
      </c>
      <c r="D319" t="s">
        <v>2896</v>
      </c>
      <c r="E319" t="s">
        <v>2897</v>
      </c>
      <c r="F319" t="s">
        <v>2894</v>
      </c>
    </row>
    <row r="320" spans="1:6">
      <c r="A320" t="s">
        <v>2898</v>
      </c>
      <c r="B320" s="2">
        <v>39763</v>
      </c>
      <c r="C320" s="1">
        <v>0.20833333333333334</v>
      </c>
      <c r="D320" t="s">
        <v>2899</v>
      </c>
      <c r="E320" t="s">
        <v>2900</v>
      </c>
      <c r="F320" t="s">
        <v>2901</v>
      </c>
    </row>
    <row r="321" spans="1:6">
      <c r="A321" t="s">
        <v>2902</v>
      </c>
      <c r="B321" s="2">
        <v>39763</v>
      </c>
      <c r="C321" s="1">
        <v>0.22916666666666666</v>
      </c>
      <c r="D321" t="s">
        <v>2903</v>
      </c>
      <c r="E321" t="s">
        <v>2904</v>
      </c>
      <c r="F321" t="s">
        <v>2901</v>
      </c>
    </row>
    <row r="322" spans="1:6">
      <c r="A322" t="s">
        <v>2905</v>
      </c>
      <c r="B322" s="2">
        <v>39763</v>
      </c>
      <c r="C322" s="1">
        <v>0.25</v>
      </c>
      <c r="D322" t="s">
        <v>2906</v>
      </c>
      <c r="E322" t="s">
        <v>2907</v>
      </c>
      <c r="F322" t="s">
        <v>2908</v>
      </c>
    </row>
    <row r="323" spans="1:6">
      <c r="A323" t="s">
        <v>2909</v>
      </c>
      <c r="B323" s="2">
        <v>39763</v>
      </c>
      <c r="C323" s="1">
        <v>0.27083333333333331</v>
      </c>
      <c r="D323" t="s">
        <v>2910</v>
      </c>
      <c r="E323" t="s">
        <v>2911</v>
      </c>
      <c r="F323" t="s">
        <v>2912</v>
      </c>
    </row>
    <row r="324" spans="1:6">
      <c r="A324" t="s">
        <v>2913</v>
      </c>
      <c r="B324" s="2">
        <v>39763</v>
      </c>
      <c r="C324" s="1">
        <v>0.29166666666666669</v>
      </c>
      <c r="D324" t="s">
        <v>2914</v>
      </c>
      <c r="E324" t="s">
        <v>2915</v>
      </c>
      <c r="F324" t="s">
        <v>2916</v>
      </c>
    </row>
    <row r="325" spans="1:6">
      <c r="A325" t="s">
        <v>2917</v>
      </c>
      <c r="B325" s="2">
        <v>39763</v>
      </c>
      <c r="C325" s="1">
        <v>0.3125</v>
      </c>
      <c r="D325" t="s">
        <v>2918</v>
      </c>
      <c r="E325" t="s">
        <v>2919</v>
      </c>
      <c r="F325" t="s">
        <v>2920</v>
      </c>
    </row>
    <row r="326" spans="1:6">
      <c r="A326" t="s">
        <v>2921</v>
      </c>
      <c r="B326" s="2">
        <v>39763</v>
      </c>
      <c r="C326" s="1">
        <v>0.33333333333333331</v>
      </c>
      <c r="D326" t="s">
        <v>2922</v>
      </c>
      <c r="E326" t="s">
        <v>2919</v>
      </c>
      <c r="F326" t="s">
        <v>2920</v>
      </c>
    </row>
    <row r="327" spans="1:6">
      <c r="A327" t="s">
        <v>2923</v>
      </c>
      <c r="B327" s="2">
        <v>39763</v>
      </c>
      <c r="C327" s="1">
        <v>0.35416666666666669</v>
      </c>
      <c r="D327" t="s">
        <v>2924</v>
      </c>
      <c r="E327" t="s">
        <v>2886</v>
      </c>
      <c r="F327" t="s">
        <v>2901</v>
      </c>
    </row>
    <row r="328" spans="1:6">
      <c r="A328" t="s">
        <v>2925</v>
      </c>
      <c r="B328" s="2">
        <v>39763</v>
      </c>
      <c r="C328" s="1">
        <v>0.375</v>
      </c>
      <c r="D328" t="s">
        <v>2926</v>
      </c>
      <c r="E328" t="s">
        <v>2776</v>
      </c>
      <c r="F328" t="s">
        <v>2927</v>
      </c>
    </row>
    <row r="329" spans="1:6">
      <c r="A329" t="s">
        <v>2928</v>
      </c>
      <c r="B329" s="2">
        <v>39763</v>
      </c>
      <c r="C329" s="1">
        <v>0.39583333333333331</v>
      </c>
      <c r="D329" t="s">
        <v>2929</v>
      </c>
      <c r="E329" t="s">
        <v>2619</v>
      </c>
      <c r="F329" t="s">
        <v>2810</v>
      </c>
    </row>
    <row r="330" spans="1:6">
      <c r="A330" t="s">
        <v>2930</v>
      </c>
      <c r="B330" s="2">
        <v>39763</v>
      </c>
      <c r="C330" s="1">
        <v>0.41666666666666669</v>
      </c>
      <c r="D330" t="s">
        <v>2931</v>
      </c>
      <c r="E330" t="s">
        <v>2354</v>
      </c>
      <c r="F330" t="s">
        <v>2773</v>
      </c>
    </row>
    <row r="331" spans="1:6">
      <c r="A331" t="s">
        <v>2932</v>
      </c>
      <c r="B331" s="2">
        <v>39763</v>
      </c>
      <c r="C331" s="1">
        <v>0.4375</v>
      </c>
      <c r="D331" t="s">
        <v>2933</v>
      </c>
      <c r="E331" t="s">
        <v>2208</v>
      </c>
      <c r="F331" t="s">
        <v>2686</v>
      </c>
    </row>
    <row r="332" spans="1:6">
      <c r="A332" t="s">
        <v>2934</v>
      </c>
      <c r="B332" s="2">
        <v>39763</v>
      </c>
      <c r="C332" s="1">
        <v>0.45833333333333331</v>
      </c>
      <c r="D332" t="s">
        <v>2935</v>
      </c>
      <c r="E332" t="s">
        <v>2437</v>
      </c>
      <c r="F332" t="s">
        <v>2699</v>
      </c>
    </row>
    <row r="333" spans="1:6">
      <c r="A333" t="s">
        <v>2936</v>
      </c>
      <c r="B333" s="2">
        <v>39763</v>
      </c>
      <c r="C333" s="1">
        <v>0.47916666666666669</v>
      </c>
      <c r="D333" t="s">
        <v>2937</v>
      </c>
      <c r="E333" t="s">
        <v>2197</v>
      </c>
      <c r="F333" t="s">
        <v>2804</v>
      </c>
    </row>
    <row r="334" spans="1:6">
      <c r="A334" t="s">
        <v>2938</v>
      </c>
      <c r="B334" s="2">
        <v>39763</v>
      </c>
      <c r="C334" s="1">
        <v>0.5</v>
      </c>
      <c r="D334" t="s">
        <v>2939</v>
      </c>
      <c r="E334" t="s">
        <v>2197</v>
      </c>
      <c r="F334" t="s">
        <v>2647</v>
      </c>
    </row>
    <row r="335" spans="1:6">
      <c r="A335" t="s">
        <v>2940</v>
      </c>
      <c r="B335" s="2">
        <v>39763</v>
      </c>
      <c r="C335" s="1">
        <v>0.52083333333333337</v>
      </c>
      <c r="D335" t="s">
        <v>2941</v>
      </c>
      <c r="E335" t="s">
        <v>2365</v>
      </c>
      <c r="F335" t="s">
        <v>2676</v>
      </c>
    </row>
    <row r="336" spans="1:6">
      <c r="A336" t="s">
        <v>2942</v>
      </c>
      <c r="B336" s="2">
        <v>39763</v>
      </c>
      <c r="C336" s="1">
        <v>0.54166666666666663</v>
      </c>
      <c r="D336" t="s">
        <v>2943</v>
      </c>
      <c r="E336" t="s">
        <v>2365</v>
      </c>
      <c r="F336" t="s">
        <v>2739</v>
      </c>
    </row>
    <row r="337" spans="1:6">
      <c r="A337" t="s">
        <v>2944</v>
      </c>
      <c r="B337" s="2">
        <v>39763</v>
      </c>
      <c r="C337" s="1">
        <v>0.5625</v>
      </c>
      <c r="D337" t="s">
        <v>2945</v>
      </c>
      <c r="E337" t="s">
        <v>2365</v>
      </c>
      <c r="F337" t="s">
        <v>2638</v>
      </c>
    </row>
    <row r="338" spans="1:6">
      <c r="A338" t="s">
        <v>2946</v>
      </c>
      <c r="B338" s="2">
        <v>39763</v>
      </c>
      <c r="C338" s="1">
        <v>0.58333333333333337</v>
      </c>
      <c r="D338" t="s">
        <v>2947</v>
      </c>
      <c r="E338" t="s">
        <v>2197</v>
      </c>
      <c r="F338" t="s">
        <v>2948</v>
      </c>
    </row>
    <row r="339" spans="1:6">
      <c r="A339" t="s">
        <v>2949</v>
      </c>
      <c r="B339" s="2">
        <v>39763</v>
      </c>
      <c r="C339" s="1">
        <v>0.60416666666666663</v>
      </c>
      <c r="D339" t="s">
        <v>2950</v>
      </c>
      <c r="E339" t="s">
        <v>2193</v>
      </c>
      <c r="F339" t="s">
        <v>2948</v>
      </c>
    </row>
    <row r="340" spans="1:6">
      <c r="A340" t="s">
        <v>2951</v>
      </c>
      <c r="B340" s="2">
        <v>39763</v>
      </c>
      <c r="C340" s="1">
        <v>0.625</v>
      </c>
      <c r="D340" t="s">
        <v>2952</v>
      </c>
      <c r="E340" t="s">
        <v>2434</v>
      </c>
      <c r="F340" t="s">
        <v>2948</v>
      </c>
    </row>
    <row r="341" spans="1:6">
      <c r="A341" t="s">
        <v>2953</v>
      </c>
      <c r="B341" s="2">
        <v>39763</v>
      </c>
      <c r="C341" s="1">
        <v>0.64583333333333337</v>
      </c>
      <c r="D341" t="s">
        <v>2954</v>
      </c>
      <c r="E341" t="s">
        <v>2193</v>
      </c>
      <c r="F341" t="s">
        <v>2948</v>
      </c>
    </row>
    <row r="342" spans="1:6">
      <c r="A342" t="s">
        <v>2955</v>
      </c>
      <c r="B342" s="2">
        <v>39763</v>
      </c>
      <c r="C342" s="1">
        <v>0.66666666666666663</v>
      </c>
      <c r="D342" t="s">
        <v>2956</v>
      </c>
      <c r="E342" t="s">
        <v>2197</v>
      </c>
      <c r="F342" t="s">
        <v>2948</v>
      </c>
    </row>
    <row r="343" spans="1:6">
      <c r="A343" t="s">
        <v>2957</v>
      </c>
      <c r="B343" s="2">
        <v>39763</v>
      </c>
      <c r="C343" s="1">
        <v>0.6875</v>
      </c>
      <c r="D343" t="s">
        <v>2958</v>
      </c>
      <c r="E343" t="s">
        <v>2211</v>
      </c>
      <c r="F343" t="s">
        <v>2620</v>
      </c>
    </row>
    <row r="344" spans="1:6">
      <c r="A344" t="s">
        <v>2959</v>
      </c>
      <c r="B344" s="2">
        <v>39763</v>
      </c>
      <c r="C344" s="1">
        <v>0.70833333333333337</v>
      </c>
      <c r="D344" t="s">
        <v>2960</v>
      </c>
      <c r="E344" t="s">
        <v>2463</v>
      </c>
      <c r="F344" t="s">
        <v>2638</v>
      </c>
    </row>
    <row r="345" spans="1:6">
      <c r="A345" t="s">
        <v>2961</v>
      </c>
      <c r="B345" s="2">
        <v>39763</v>
      </c>
      <c r="C345" s="1">
        <v>0.72916666666666663</v>
      </c>
      <c r="D345" t="s">
        <v>2962</v>
      </c>
      <c r="E345" t="s">
        <v>2616</v>
      </c>
      <c r="F345" t="s">
        <v>2699</v>
      </c>
    </row>
    <row r="346" spans="1:6">
      <c r="A346" t="s">
        <v>2963</v>
      </c>
      <c r="B346" s="2">
        <v>39763</v>
      </c>
      <c r="C346" s="1">
        <v>0.75</v>
      </c>
      <c r="D346" t="s">
        <v>2964</v>
      </c>
      <c r="E346" t="s">
        <v>2658</v>
      </c>
      <c r="F346" t="s">
        <v>2739</v>
      </c>
    </row>
    <row r="347" spans="1:6">
      <c r="A347" t="s">
        <v>2965</v>
      </c>
      <c r="B347" s="2">
        <v>39763</v>
      </c>
      <c r="C347" s="1">
        <v>0.77083333333333337</v>
      </c>
      <c r="D347" t="s">
        <v>2966</v>
      </c>
      <c r="E347" t="s">
        <v>2738</v>
      </c>
      <c r="F347" t="s">
        <v>2777</v>
      </c>
    </row>
    <row r="348" spans="1:6">
      <c r="A348" t="s">
        <v>2967</v>
      </c>
      <c r="B348" s="2">
        <v>39763</v>
      </c>
      <c r="C348" s="1">
        <v>0.79166666666666663</v>
      </c>
      <c r="D348" t="s">
        <v>2968</v>
      </c>
      <c r="E348" t="s">
        <v>2759</v>
      </c>
      <c r="F348" t="s">
        <v>2777</v>
      </c>
    </row>
    <row r="349" spans="1:6">
      <c r="A349" t="s">
        <v>2969</v>
      </c>
      <c r="B349" s="2">
        <v>39763</v>
      </c>
      <c r="C349" s="1">
        <v>0.8125</v>
      </c>
      <c r="D349" t="s">
        <v>2970</v>
      </c>
      <c r="E349" t="s">
        <v>2766</v>
      </c>
      <c r="F349" t="s">
        <v>2777</v>
      </c>
    </row>
    <row r="350" spans="1:6">
      <c r="A350" t="s">
        <v>2971</v>
      </c>
      <c r="B350" s="2">
        <v>39763</v>
      </c>
      <c r="C350" s="1">
        <v>0.83333333333333337</v>
      </c>
      <c r="D350" t="s">
        <v>2972</v>
      </c>
      <c r="E350" t="s">
        <v>2771</v>
      </c>
      <c r="F350" t="s">
        <v>2788</v>
      </c>
    </row>
    <row r="351" spans="1:6">
      <c r="A351" t="s">
        <v>2973</v>
      </c>
      <c r="B351" s="2">
        <v>39763</v>
      </c>
      <c r="C351" s="1">
        <v>0.85416666666666663</v>
      </c>
      <c r="D351" t="s">
        <v>2974</v>
      </c>
      <c r="E351" t="s">
        <v>2784</v>
      </c>
      <c r="F351" t="s">
        <v>2810</v>
      </c>
    </row>
    <row r="352" spans="1:6">
      <c r="A352" t="s">
        <v>2975</v>
      </c>
      <c r="B352" s="2">
        <v>39763</v>
      </c>
      <c r="C352" s="1">
        <v>0.875</v>
      </c>
      <c r="D352" t="s">
        <v>2976</v>
      </c>
      <c r="E352" t="s">
        <v>2848</v>
      </c>
      <c r="F352" t="s">
        <v>2804</v>
      </c>
    </row>
    <row r="353" spans="1:6">
      <c r="A353" t="s">
        <v>2977</v>
      </c>
      <c r="B353" s="2">
        <v>39763</v>
      </c>
      <c r="C353" s="1">
        <v>0.89583333333333337</v>
      </c>
      <c r="D353" t="s">
        <v>2978</v>
      </c>
      <c r="E353" t="s">
        <v>2979</v>
      </c>
      <c r="F353" t="s">
        <v>2813</v>
      </c>
    </row>
    <row r="354" spans="1:6">
      <c r="A354" t="s">
        <v>2980</v>
      </c>
      <c r="B354" s="2">
        <v>39763</v>
      </c>
      <c r="C354" s="1">
        <v>0.91666666666666663</v>
      </c>
      <c r="D354" t="s">
        <v>2277</v>
      </c>
      <c r="E354" t="s">
        <v>2851</v>
      </c>
      <c r="F354" t="s">
        <v>2845</v>
      </c>
    </row>
    <row r="355" spans="1:6">
      <c r="A355" t="s">
        <v>2981</v>
      </c>
      <c r="B355" s="2">
        <v>39763</v>
      </c>
      <c r="C355" s="1">
        <v>0.9375</v>
      </c>
      <c r="D355" t="s">
        <v>2982</v>
      </c>
      <c r="E355" t="s">
        <v>2855</v>
      </c>
      <c r="F355" t="s">
        <v>2852</v>
      </c>
    </row>
    <row r="356" spans="1:6">
      <c r="A356" t="s">
        <v>2983</v>
      </c>
      <c r="B356" s="2">
        <v>39763</v>
      </c>
      <c r="C356" s="1">
        <v>0.95833333333333337</v>
      </c>
      <c r="D356" t="s">
        <v>2984</v>
      </c>
      <c r="E356" t="s">
        <v>2858</v>
      </c>
      <c r="F356" t="s">
        <v>2852</v>
      </c>
    </row>
    <row r="357" spans="1:6">
      <c r="A357" t="s">
        <v>2985</v>
      </c>
      <c r="B357" s="2">
        <v>39763</v>
      </c>
      <c r="C357" s="1">
        <v>0.97916666666666663</v>
      </c>
      <c r="D357" t="s">
        <v>2986</v>
      </c>
      <c r="E357" t="s">
        <v>2987</v>
      </c>
      <c r="F357" t="s">
        <v>2988</v>
      </c>
    </row>
    <row r="358" spans="1:6">
      <c r="A358" t="s">
        <v>2989</v>
      </c>
      <c r="B358" s="2">
        <v>39764</v>
      </c>
      <c r="C358" s="1">
        <v>0</v>
      </c>
      <c r="D358" t="s">
        <v>2990</v>
      </c>
      <c r="E358" t="s">
        <v>2987</v>
      </c>
      <c r="F358" t="s">
        <v>2988</v>
      </c>
    </row>
    <row r="359" spans="1:6">
      <c r="A359" t="s">
        <v>2991</v>
      </c>
      <c r="B359" s="2">
        <v>39764</v>
      </c>
      <c r="C359" s="1">
        <v>2.0833333333333332E-2</v>
      </c>
      <c r="D359" t="s">
        <v>2992</v>
      </c>
      <c r="E359" t="s">
        <v>2862</v>
      </c>
      <c r="F359" t="s">
        <v>2859</v>
      </c>
    </row>
    <row r="360" spans="1:6">
      <c r="A360" t="s">
        <v>2993</v>
      </c>
      <c r="B360" s="2">
        <v>39764</v>
      </c>
      <c r="C360" s="1">
        <v>4.1666666666666664E-2</v>
      </c>
      <c r="D360" t="s">
        <v>2994</v>
      </c>
      <c r="E360" t="s">
        <v>2995</v>
      </c>
      <c r="F360" t="s">
        <v>2865</v>
      </c>
    </row>
    <row r="361" spans="1:6">
      <c r="A361" t="s">
        <v>2996</v>
      </c>
      <c r="B361" s="2">
        <v>39764</v>
      </c>
      <c r="C361" s="1">
        <v>6.25E-2</v>
      </c>
      <c r="D361" t="s">
        <v>2997</v>
      </c>
      <c r="E361" t="s">
        <v>2864</v>
      </c>
      <c r="F361" t="s">
        <v>2865</v>
      </c>
    </row>
    <row r="362" spans="1:6">
      <c r="A362" t="s">
        <v>2998</v>
      </c>
      <c r="B362" s="2">
        <v>39764</v>
      </c>
      <c r="C362" s="1">
        <v>8.3333333333333329E-2</v>
      </c>
      <c r="D362" t="s">
        <v>2999</v>
      </c>
      <c r="E362" t="s">
        <v>2864</v>
      </c>
      <c r="F362" t="s">
        <v>3000</v>
      </c>
    </row>
    <row r="363" spans="1:6">
      <c r="A363" t="s">
        <v>3001</v>
      </c>
      <c r="B363" s="2">
        <v>39764</v>
      </c>
      <c r="C363" s="1">
        <v>0.10416666666666667</v>
      </c>
      <c r="D363" t="s">
        <v>3002</v>
      </c>
      <c r="E363" t="s">
        <v>2868</v>
      </c>
      <c r="F363" t="s">
        <v>2869</v>
      </c>
    </row>
    <row r="364" spans="1:6">
      <c r="A364" t="s">
        <v>3003</v>
      </c>
      <c r="B364" s="2">
        <v>39764</v>
      </c>
      <c r="C364" s="1">
        <v>0.125</v>
      </c>
      <c r="D364" t="s">
        <v>3004</v>
      </c>
      <c r="E364" t="s">
        <v>2868</v>
      </c>
      <c r="F364" t="s">
        <v>3000</v>
      </c>
    </row>
    <row r="365" spans="1:6">
      <c r="A365" t="s">
        <v>3005</v>
      </c>
      <c r="B365" s="2">
        <v>39764</v>
      </c>
      <c r="C365" s="1">
        <v>0.14583333333333334</v>
      </c>
      <c r="D365" t="s">
        <v>3006</v>
      </c>
      <c r="E365" t="s">
        <v>2872</v>
      </c>
      <c r="F365" t="s">
        <v>2873</v>
      </c>
    </row>
    <row r="366" spans="1:6">
      <c r="A366" t="s">
        <v>3007</v>
      </c>
      <c r="B366" s="2">
        <v>39764</v>
      </c>
      <c r="C366" s="1">
        <v>0.16666666666666666</v>
      </c>
      <c r="D366" t="s">
        <v>3008</v>
      </c>
      <c r="E366" t="s">
        <v>3009</v>
      </c>
      <c r="F366" t="s">
        <v>2869</v>
      </c>
    </row>
    <row r="367" spans="1:6">
      <c r="A367" t="s">
        <v>3010</v>
      </c>
      <c r="B367" s="2">
        <v>39764</v>
      </c>
      <c r="C367" s="1">
        <v>0.1875</v>
      </c>
      <c r="D367" t="s">
        <v>3011</v>
      </c>
      <c r="E367" t="s">
        <v>3009</v>
      </c>
      <c r="F367" t="s">
        <v>2927</v>
      </c>
    </row>
    <row r="368" spans="1:6">
      <c r="A368" t="s">
        <v>3012</v>
      </c>
      <c r="B368" s="2">
        <v>39764</v>
      </c>
      <c r="C368" s="1">
        <v>0.20833333333333334</v>
      </c>
      <c r="D368" t="s">
        <v>3013</v>
      </c>
      <c r="E368" t="s">
        <v>2876</v>
      </c>
      <c r="F368" t="s">
        <v>2927</v>
      </c>
    </row>
    <row r="369" spans="1:6">
      <c r="A369" t="s">
        <v>3014</v>
      </c>
      <c r="B369" s="2">
        <v>39764</v>
      </c>
      <c r="C369" s="1">
        <v>0.22916666666666666</v>
      </c>
      <c r="D369" t="s">
        <v>3015</v>
      </c>
      <c r="E369" t="s">
        <v>2876</v>
      </c>
      <c r="F369" t="s">
        <v>3016</v>
      </c>
    </row>
    <row r="370" spans="1:6">
      <c r="A370" t="s">
        <v>3017</v>
      </c>
      <c r="B370" s="2">
        <v>39764</v>
      </c>
      <c r="C370" s="1">
        <v>0.25</v>
      </c>
      <c r="D370" t="s">
        <v>3018</v>
      </c>
      <c r="E370" t="s">
        <v>2879</v>
      </c>
      <c r="F370" t="s">
        <v>2880</v>
      </c>
    </row>
    <row r="371" spans="1:6">
      <c r="A371" t="s">
        <v>3019</v>
      </c>
      <c r="B371" s="2">
        <v>39764</v>
      </c>
      <c r="C371" s="1">
        <v>0.27083333333333331</v>
      </c>
      <c r="D371" t="s">
        <v>3020</v>
      </c>
      <c r="E371" t="s">
        <v>2886</v>
      </c>
      <c r="F371" t="s">
        <v>3016</v>
      </c>
    </row>
    <row r="372" spans="1:6">
      <c r="A372" t="s">
        <v>3021</v>
      </c>
      <c r="B372" s="2">
        <v>39764</v>
      </c>
      <c r="C372" s="1">
        <v>0.29166666666666669</v>
      </c>
      <c r="D372" t="s">
        <v>3022</v>
      </c>
      <c r="E372" t="s">
        <v>3023</v>
      </c>
      <c r="F372" t="s">
        <v>2887</v>
      </c>
    </row>
    <row r="373" spans="1:6">
      <c r="A373" t="s">
        <v>3024</v>
      </c>
      <c r="B373" s="2">
        <v>39764</v>
      </c>
      <c r="C373" s="1">
        <v>0.3125</v>
      </c>
      <c r="D373" t="s">
        <v>3025</v>
      </c>
      <c r="E373" t="s">
        <v>2889</v>
      </c>
      <c r="F373" t="s">
        <v>3026</v>
      </c>
    </row>
    <row r="374" spans="1:6">
      <c r="A374" t="s">
        <v>3027</v>
      </c>
      <c r="B374" s="2">
        <v>39764</v>
      </c>
      <c r="C374" s="1">
        <v>0.33333333333333331</v>
      </c>
      <c r="D374" t="s">
        <v>3028</v>
      </c>
      <c r="E374" t="s">
        <v>2889</v>
      </c>
      <c r="F374" t="s">
        <v>3026</v>
      </c>
    </row>
    <row r="375" spans="1:6">
      <c r="A375" t="s">
        <v>3029</v>
      </c>
      <c r="B375" s="2">
        <v>39764</v>
      </c>
      <c r="C375" s="1">
        <v>0.35416666666666669</v>
      </c>
      <c r="D375" t="s">
        <v>3030</v>
      </c>
      <c r="E375" t="s">
        <v>2883</v>
      </c>
      <c r="F375" t="s">
        <v>3016</v>
      </c>
    </row>
    <row r="376" spans="1:6">
      <c r="A376" t="s">
        <v>3031</v>
      </c>
      <c r="B376" s="2">
        <v>39764</v>
      </c>
      <c r="C376" s="1">
        <v>0.375</v>
      </c>
      <c r="D376" t="s">
        <v>3032</v>
      </c>
      <c r="E376" t="s">
        <v>2872</v>
      </c>
      <c r="F376" t="s">
        <v>2869</v>
      </c>
    </row>
    <row r="377" spans="1:6">
      <c r="A377" t="s">
        <v>3033</v>
      </c>
      <c r="B377" s="2">
        <v>39764</v>
      </c>
      <c r="C377" s="1">
        <v>0.39583333333333331</v>
      </c>
      <c r="D377" t="s">
        <v>3034</v>
      </c>
      <c r="E377" t="s">
        <v>2862</v>
      </c>
      <c r="F377" t="s">
        <v>3016</v>
      </c>
    </row>
    <row r="378" spans="1:6">
      <c r="A378" t="s">
        <v>3035</v>
      </c>
      <c r="B378" s="2">
        <v>39764</v>
      </c>
      <c r="C378" s="1">
        <v>0.41666666666666669</v>
      </c>
      <c r="D378" t="s">
        <v>3036</v>
      </c>
      <c r="E378" t="s">
        <v>2855</v>
      </c>
      <c r="F378" t="s">
        <v>2859</v>
      </c>
    </row>
    <row r="379" spans="1:6">
      <c r="A379" t="s">
        <v>3037</v>
      </c>
      <c r="B379" s="2">
        <v>39764</v>
      </c>
      <c r="C379" s="1">
        <v>0.4375</v>
      </c>
      <c r="D379" t="s">
        <v>3038</v>
      </c>
      <c r="E379" t="s">
        <v>2784</v>
      </c>
      <c r="F379" t="s">
        <v>2988</v>
      </c>
    </row>
    <row r="380" spans="1:6">
      <c r="A380" t="s">
        <v>3039</v>
      </c>
      <c r="B380" s="2">
        <v>39764</v>
      </c>
      <c r="C380" s="1">
        <v>0.45833333333333331</v>
      </c>
      <c r="D380" t="s">
        <v>3040</v>
      </c>
      <c r="E380" t="s">
        <v>2759</v>
      </c>
      <c r="F380" t="s">
        <v>2760</v>
      </c>
    </row>
    <row r="381" spans="1:6">
      <c r="A381" t="s">
        <v>3041</v>
      </c>
      <c r="B381" s="2">
        <v>39764</v>
      </c>
      <c r="C381" s="1">
        <v>0.47916666666666669</v>
      </c>
      <c r="D381" t="s">
        <v>3042</v>
      </c>
      <c r="E381" t="s">
        <v>2738</v>
      </c>
      <c r="F381" t="s">
        <v>2804</v>
      </c>
    </row>
    <row r="382" spans="1:6">
      <c r="A382" t="s">
        <v>3043</v>
      </c>
      <c r="B382" s="2">
        <v>39764</v>
      </c>
      <c r="C382" s="1">
        <v>0.5</v>
      </c>
      <c r="D382" t="s">
        <v>3044</v>
      </c>
      <c r="E382" t="s">
        <v>2673</v>
      </c>
      <c r="F382" t="s">
        <v>2804</v>
      </c>
    </row>
    <row r="383" spans="1:6">
      <c r="A383" t="s">
        <v>3045</v>
      </c>
      <c r="B383" s="2">
        <v>39764</v>
      </c>
      <c r="C383" s="1">
        <v>0.52083333333333337</v>
      </c>
      <c r="D383" t="s">
        <v>3046</v>
      </c>
      <c r="E383" t="s">
        <v>2630</v>
      </c>
      <c r="F383" t="s">
        <v>2751</v>
      </c>
    </row>
    <row r="384" spans="1:6">
      <c r="A384" t="s">
        <v>3047</v>
      </c>
      <c r="B384" s="2">
        <v>39764</v>
      </c>
      <c r="C384" s="1">
        <v>0.54166666666666663</v>
      </c>
      <c r="D384" t="s">
        <v>3048</v>
      </c>
      <c r="E384" t="s">
        <v>2625</v>
      </c>
      <c r="F384" t="s">
        <v>2747</v>
      </c>
    </row>
    <row r="385" spans="1:6">
      <c r="A385" t="s">
        <v>3049</v>
      </c>
      <c r="B385" s="2">
        <v>39764</v>
      </c>
      <c r="C385" s="1">
        <v>0.5625</v>
      </c>
      <c r="D385" t="s">
        <v>3050</v>
      </c>
      <c r="E385" t="s">
        <v>2619</v>
      </c>
      <c r="F385" t="s">
        <v>2804</v>
      </c>
    </row>
    <row r="386" spans="1:6">
      <c r="A386" t="s">
        <v>3051</v>
      </c>
      <c r="B386" s="2">
        <v>39764</v>
      </c>
      <c r="C386" s="1">
        <v>0.58333333333333337</v>
      </c>
      <c r="D386" t="s">
        <v>3052</v>
      </c>
      <c r="E386" t="s">
        <v>2616</v>
      </c>
      <c r="F386" t="s">
        <v>2747</v>
      </c>
    </row>
    <row r="387" spans="1:6">
      <c r="A387" t="s">
        <v>3053</v>
      </c>
      <c r="B387" s="2">
        <v>39764</v>
      </c>
      <c r="C387" s="1">
        <v>0.60416666666666663</v>
      </c>
      <c r="D387" t="s">
        <v>3054</v>
      </c>
      <c r="E387" t="s">
        <v>2616</v>
      </c>
      <c r="F387" t="s">
        <v>2751</v>
      </c>
    </row>
    <row r="388" spans="1:6">
      <c r="A388" t="s">
        <v>3055</v>
      </c>
      <c r="B388" s="2">
        <v>39764</v>
      </c>
      <c r="C388" s="1">
        <v>0.625</v>
      </c>
      <c r="D388" t="s">
        <v>3056</v>
      </c>
      <c r="E388" t="s">
        <v>2619</v>
      </c>
      <c r="F388" t="s">
        <v>2747</v>
      </c>
    </row>
    <row r="389" spans="1:6">
      <c r="A389" t="s">
        <v>3057</v>
      </c>
      <c r="B389" s="2">
        <v>39764</v>
      </c>
      <c r="C389" s="1">
        <v>0.64583333333333337</v>
      </c>
      <c r="D389" t="s">
        <v>3058</v>
      </c>
      <c r="E389" t="s">
        <v>2619</v>
      </c>
      <c r="F389" t="s">
        <v>2773</v>
      </c>
    </row>
    <row r="390" spans="1:6">
      <c r="A390" t="s">
        <v>3059</v>
      </c>
      <c r="B390" s="2">
        <v>39764</v>
      </c>
      <c r="C390" s="1">
        <v>0.66666666666666663</v>
      </c>
      <c r="D390" t="s">
        <v>3060</v>
      </c>
      <c r="E390" t="s">
        <v>2625</v>
      </c>
      <c r="F390" t="s">
        <v>2751</v>
      </c>
    </row>
    <row r="391" spans="1:6">
      <c r="A391" t="s">
        <v>3061</v>
      </c>
      <c r="B391" s="2">
        <v>39764</v>
      </c>
      <c r="C391" s="1">
        <v>0.6875</v>
      </c>
      <c r="D391" t="s">
        <v>3062</v>
      </c>
      <c r="E391" t="s">
        <v>2630</v>
      </c>
      <c r="F391" t="s">
        <v>2751</v>
      </c>
    </row>
    <row r="392" spans="1:6">
      <c r="A392" t="s">
        <v>3063</v>
      </c>
      <c r="B392" s="2">
        <v>39764</v>
      </c>
      <c r="C392" s="1">
        <v>0.70833333333333337</v>
      </c>
      <c r="D392" t="s">
        <v>3064</v>
      </c>
      <c r="E392" t="s">
        <v>2658</v>
      </c>
      <c r="F392" t="s">
        <v>2777</v>
      </c>
    </row>
    <row r="393" spans="1:6">
      <c r="A393" t="s">
        <v>3065</v>
      </c>
      <c r="B393" s="2">
        <v>39764</v>
      </c>
      <c r="C393" s="1">
        <v>0.72916666666666663</v>
      </c>
      <c r="D393" t="s">
        <v>3066</v>
      </c>
      <c r="E393" t="s">
        <v>2668</v>
      </c>
      <c r="F393" t="s">
        <v>2751</v>
      </c>
    </row>
    <row r="394" spans="1:6">
      <c r="A394" t="s">
        <v>3067</v>
      </c>
      <c r="B394" s="2">
        <v>39764</v>
      </c>
      <c r="C394" s="1">
        <v>0.75</v>
      </c>
      <c r="D394" t="s">
        <v>3068</v>
      </c>
      <c r="E394" t="s">
        <v>2673</v>
      </c>
      <c r="F394" t="s">
        <v>2773</v>
      </c>
    </row>
    <row r="395" spans="1:6">
      <c r="A395" t="s">
        <v>3069</v>
      </c>
      <c r="B395" s="2">
        <v>39764</v>
      </c>
      <c r="C395" s="1">
        <v>0.77083333333333337</v>
      </c>
      <c r="D395" t="s">
        <v>3066</v>
      </c>
      <c r="E395" t="s">
        <v>3070</v>
      </c>
      <c r="F395" t="s">
        <v>2813</v>
      </c>
    </row>
    <row r="396" spans="1:6">
      <c r="A396" t="s">
        <v>3071</v>
      </c>
      <c r="B396" s="2">
        <v>39764</v>
      </c>
      <c r="C396" s="1">
        <v>0.79166666666666663</v>
      </c>
      <c r="D396" t="s">
        <v>3072</v>
      </c>
      <c r="E396" t="s">
        <v>3070</v>
      </c>
      <c r="F396" t="s">
        <v>2788</v>
      </c>
    </row>
    <row r="397" spans="1:6">
      <c r="A397" t="s">
        <v>3073</v>
      </c>
      <c r="B397" s="2">
        <v>39764</v>
      </c>
      <c r="C397" s="1">
        <v>0.8125</v>
      </c>
      <c r="D397" t="s">
        <v>3074</v>
      </c>
      <c r="E397" t="s">
        <v>2766</v>
      </c>
      <c r="F397" t="s">
        <v>2810</v>
      </c>
    </row>
    <row r="398" spans="1:6">
      <c r="A398" t="s">
        <v>3075</v>
      </c>
      <c r="B398" s="2">
        <v>39764</v>
      </c>
      <c r="C398" s="1">
        <v>0.83333333333333337</v>
      </c>
      <c r="D398" t="s">
        <v>3076</v>
      </c>
      <c r="E398" t="s">
        <v>2848</v>
      </c>
      <c r="F398" t="s">
        <v>2845</v>
      </c>
    </row>
    <row r="399" spans="1:6">
      <c r="A399" t="s">
        <v>3077</v>
      </c>
      <c r="B399" s="2">
        <v>39764</v>
      </c>
      <c r="C399" s="1">
        <v>0.85416666666666663</v>
      </c>
      <c r="D399" t="s">
        <v>3078</v>
      </c>
      <c r="E399" t="s">
        <v>2855</v>
      </c>
      <c r="F399" t="s">
        <v>2807</v>
      </c>
    </row>
    <row r="400" spans="1:6">
      <c r="A400" t="s">
        <v>3079</v>
      </c>
      <c r="B400" s="2">
        <v>39764</v>
      </c>
      <c r="C400" s="1">
        <v>0.875</v>
      </c>
      <c r="D400" t="s">
        <v>3080</v>
      </c>
      <c r="E400" t="s">
        <v>2987</v>
      </c>
      <c r="F400" t="s">
        <v>2859</v>
      </c>
    </row>
    <row r="401" spans="1:6">
      <c r="A401" t="s">
        <v>3081</v>
      </c>
      <c r="B401" s="2">
        <v>39764</v>
      </c>
      <c r="C401" s="1">
        <v>0.89583333333333337</v>
      </c>
      <c r="D401" t="s">
        <v>3082</v>
      </c>
      <c r="E401" t="s">
        <v>2995</v>
      </c>
      <c r="F401" t="s">
        <v>2865</v>
      </c>
    </row>
    <row r="402" spans="1:6">
      <c r="A402" t="s">
        <v>3083</v>
      </c>
      <c r="B402" s="2">
        <v>39764</v>
      </c>
      <c r="C402" s="1">
        <v>0.91666666666666663</v>
      </c>
      <c r="D402" t="s">
        <v>3084</v>
      </c>
      <c r="E402" t="s">
        <v>2868</v>
      </c>
      <c r="F402" t="s">
        <v>3000</v>
      </c>
    </row>
    <row r="403" spans="1:6">
      <c r="A403" t="s">
        <v>3085</v>
      </c>
      <c r="B403" s="2">
        <v>39764</v>
      </c>
      <c r="C403" s="1">
        <v>0.9375</v>
      </c>
      <c r="D403" t="s">
        <v>3086</v>
      </c>
      <c r="E403" t="s">
        <v>2872</v>
      </c>
      <c r="F403" t="s">
        <v>2869</v>
      </c>
    </row>
    <row r="404" spans="1:6">
      <c r="A404" t="s">
        <v>3087</v>
      </c>
      <c r="B404" s="2">
        <v>39764</v>
      </c>
      <c r="C404" s="1">
        <v>0.95833333333333337</v>
      </c>
      <c r="D404" t="s">
        <v>3088</v>
      </c>
      <c r="E404" t="s">
        <v>3009</v>
      </c>
      <c r="F404" t="s">
        <v>2927</v>
      </c>
    </row>
    <row r="405" spans="1:6">
      <c r="A405" t="s">
        <v>3089</v>
      </c>
      <c r="B405" s="2">
        <v>39764</v>
      </c>
      <c r="C405" s="1">
        <v>0.97916666666666663</v>
      </c>
      <c r="D405" t="s">
        <v>3090</v>
      </c>
      <c r="E405" t="s">
        <v>2876</v>
      </c>
      <c r="F405" t="s">
        <v>2880</v>
      </c>
    </row>
    <row r="406" spans="1:6">
      <c r="A406" t="s">
        <v>3091</v>
      </c>
      <c r="B406" s="2">
        <v>39765</v>
      </c>
      <c r="C406" s="1">
        <v>0</v>
      </c>
      <c r="D406" t="s">
        <v>2284</v>
      </c>
      <c r="E406" t="s">
        <v>2879</v>
      </c>
      <c r="F406" t="s">
        <v>3016</v>
      </c>
    </row>
    <row r="407" spans="1:6">
      <c r="A407" t="s">
        <v>3092</v>
      </c>
      <c r="B407" s="2">
        <v>39765</v>
      </c>
      <c r="C407" s="1">
        <v>2.0833333333333332E-2</v>
      </c>
      <c r="D407" t="s">
        <v>3093</v>
      </c>
      <c r="E407" t="s">
        <v>2883</v>
      </c>
      <c r="F407" t="s">
        <v>2890</v>
      </c>
    </row>
    <row r="408" spans="1:6">
      <c r="A408" t="s">
        <v>3094</v>
      </c>
      <c r="B408" s="2">
        <v>39765</v>
      </c>
      <c r="C408" s="1">
        <v>4.1666666666666664E-2</v>
      </c>
      <c r="D408" t="s">
        <v>3095</v>
      </c>
      <c r="E408" t="s">
        <v>2883</v>
      </c>
      <c r="F408" t="s">
        <v>2890</v>
      </c>
    </row>
    <row r="409" spans="1:6">
      <c r="A409" t="s">
        <v>3096</v>
      </c>
      <c r="B409" s="2">
        <v>39765</v>
      </c>
      <c r="C409" s="1">
        <v>6.25E-2</v>
      </c>
      <c r="D409" t="s">
        <v>3097</v>
      </c>
      <c r="E409" t="s">
        <v>2886</v>
      </c>
      <c r="F409" t="s">
        <v>3026</v>
      </c>
    </row>
    <row r="410" spans="1:6">
      <c r="A410" t="s">
        <v>3098</v>
      </c>
      <c r="B410" s="2">
        <v>39765</v>
      </c>
      <c r="C410" s="1">
        <v>8.3333333333333329E-2</v>
      </c>
      <c r="D410" t="s">
        <v>3099</v>
      </c>
      <c r="E410" t="s">
        <v>3023</v>
      </c>
      <c r="F410" t="s">
        <v>3026</v>
      </c>
    </row>
    <row r="411" spans="1:6">
      <c r="A411" t="s">
        <v>3100</v>
      </c>
      <c r="B411" s="2">
        <v>39765</v>
      </c>
      <c r="C411" s="1">
        <v>0.10416666666666667</v>
      </c>
      <c r="D411" t="s">
        <v>3101</v>
      </c>
      <c r="E411" t="s">
        <v>3023</v>
      </c>
      <c r="F411" t="s">
        <v>3026</v>
      </c>
    </row>
    <row r="412" spans="1:6">
      <c r="A412" t="s">
        <v>3102</v>
      </c>
      <c r="B412" s="2">
        <v>39765</v>
      </c>
      <c r="C412" s="1">
        <v>0.125</v>
      </c>
      <c r="D412" t="s">
        <v>3028</v>
      </c>
      <c r="E412" t="s">
        <v>3023</v>
      </c>
      <c r="F412" t="s">
        <v>2894</v>
      </c>
    </row>
    <row r="413" spans="1:6">
      <c r="A413" t="s">
        <v>3103</v>
      </c>
      <c r="B413" s="2">
        <v>39765</v>
      </c>
      <c r="C413" s="1">
        <v>0.14583333333333334</v>
      </c>
      <c r="D413" t="s">
        <v>3104</v>
      </c>
      <c r="E413" t="s">
        <v>2889</v>
      </c>
      <c r="F413" t="s">
        <v>3105</v>
      </c>
    </row>
    <row r="414" spans="1:6">
      <c r="A414" t="s">
        <v>3106</v>
      </c>
      <c r="B414" s="2">
        <v>39765</v>
      </c>
      <c r="C414" s="1">
        <v>0.16666666666666666</v>
      </c>
      <c r="D414" t="s">
        <v>3107</v>
      </c>
      <c r="E414" t="s">
        <v>2893</v>
      </c>
      <c r="F414" t="s">
        <v>2894</v>
      </c>
    </row>
    <row r="415" spans="1:6">
      <c r="A415" t="s">
        <v>3108</v>
      </c>
      <c r="B415" s="2">
        <v>39765</v>
      </c>
      <c r="C415" s="1">
        <v>0.1875</v>
      </c>
      <c r="D415" t="s">
        <v>3109</v>
      </c>
      <c r="E415" t="s">
        <v>2893</v>
      </c>
      <c r="F415" t="s">
        <v>3105</v>
      </c>
    </row>
    <row r="416" spans="1:6">
      <c r="A416" t="s">
        <v>3110</v>
      </c>
      <c r="B416" s="2">
        <v>39765</v>
      </c>
      <c r="C416" s="1">
        <v>0.20833333333333334</v>
      </c>
      <c r="D416" t="s">
        <v>3111</v>
      </c>
      <c r="E416" t="s">
        <v>2893</v>
      </c>
      <c r="F416" t="s">
        <v>3105</v>
      </c>
    </row>
    <row r="417" spans="1:6">
      <c r="A417" t="s">
        <v>3112</v>
      </c>
      <c r="B417" s="2">
        <v>39765</v>
      </c>
      <c r="C417" s="1">
        <v>0.22916666666666666</v>
      </c>
      <c r="D417" t="s">
        <v>3113</v>
      </c>
      <c r="E417" t="s">
        <v>2897</v>
      </c>
      <c r="F417" t="s">
        <v>2894</v>
      </c>
    </row>
    <row r="418" spans="1:6">
      <c r="A418" t="s">
        <v>3114</v>
      </c>
      <c r="B418" s="2">
        <v>39765</v>
      </c>
      <c r="C418" s="1">
        <v>0.25</v>
      </c>
      <c r="D418" t="s">
        <v>3115</v>
      </c>
      <c r="E418" t="s">
        <v>2897</v>
      </c>
      <c r="F418" t="s">
        <v>3105</v>
      </c>
    </row>
    <row r="419" spans="1:6">
      <c r="A419" t="s">
        <v>3116</v>
      </c>
      <c r="B419" s="2">
        <v>39765</v>
      </c>
      <c r="C419" s="1">
        <v>0.27083333333333331</v>
      </c>
      <c r="D419" t="s">
        <v>3117</v>
      </c>
      <c r="E419" t="s">
        <v>2897</v>
      </c>
      <c r="F419" t="s">
        <v>3105</v>
      </c>
    </row>
    <row r="420" spans="1:6">
      <c r="A420" t="s">
        <v>3118</v>
      </c>
      <c r="B420" s="2">
        <v>39765</v>
      </c>
      <c r="C420" s="1">
        <v>0.29166666666666669</v>
      </c>
      <c r="D420" t="s">
        <v>3119</v>
      </c>
      <c r="E420" t="s">
        <v>3120</v>
      </c>
      <c r="F420" t="s">
        <v>3105</v>
      </c>
    </row>
    <row r="421" spans="1:6">
      <c r="A421" t="s">
        <v>3121</v>
      </c>
      <c r="B421" s="2">
        <v>39765</v>
      </c>
      <c r="C421" s="1">
        <v>0.3125</v>
      </c>
      <c r="D421" t="s">
        <v>3122</v>
      </c>
      <c r="E421" t="s">
        <v>2900</v>
      </c>
      <c r="F421" t="s">
        <v>3123</v>
      </c>
    </row>
    <row r="422" spans="1:6">
      <c r="A422" t="s">
        <v>3124</v>
      </c>
      <c r="B422" s="2">
        <v>39765</v>
      </c>
      <c r="C422" s="1">
        <v>0.33333333333333331</v>
      </c>
      <c r="D422" t="s">
        <v>3125</v>
      </c>
      <c r="E422" t="s">
        <v>2900</v>
      </c>
      <c r="F422" t="s">
        <v>3123</v>
      </c>
    </row>
    <row r="423" spans="1:6">
      <c r="A423" t="s">
        <v>3126</v>
      </c>
      <c r="B423" s="2">
        <v>39765</v>
      </c>
      <c r="C423" s="1">
        <v>0.35416666666666669</v>
      </c>
      <c r="D423" t="s">
        <v>3127</v>
      </c>
      <c r="E423" t="s">
        <v>3120</v>
      </c>
      <c r="F423" t="s">
        <v>3123</v>
      </c>
    </row>
    <row r="424" spans="1:6">
      <c r="A424" t="s">
        <v>3128</v>
      </c>
      <c r="B424" s="2">
        <v>39765</v>
      </c>
      <c r="C424" s="1">
        <v>0.375</v>
      </c>
      <c r="D424" t="s">
        <v>3129</v>
      </c>
      <c r="E424" t="s">
        <v>2889</v>
      </c>
      <c r="F424" t="s">
        <v>2890</v>
      </c>
    </row>
    <row r="425" spans="1:6">
      <c r="A425" t="s">
        <v>3130</v>
      </c>
      <c r="B425" s="2">
        <v>39765</v>
      </c>
      <c r="C425" s="1">
        <v>0.39583333333333331</v>
      </c>
      <c r="D425" t="s">
        <v>3131</v>
      </c>
      <c r="E425" t="s">
        <v>2883</v>
      </c>
      <c r="F425" t="s">
        <v>2890</v>
      </c>
    </row>
    <row r="426" spans="1:6">
      <c r="A426" t="s">
        <v>3132</v>
      </c>
      <c r="B426" s="2">
        <v>39765</v>
      </c>
      <c r="C426" s="1">
        <v>0.41666666666666669</v>
      </c>
      <c r="D426" t="s">
        <v>3133</v>
      </c>
      <c r="E426" t="s">
        <v>3009</v>
      </c>
      <c r="F426" t="s">
        <v>2927</v>
      </c>
    </row>
    <row r="427" spans="1:6">
      <c r="A427" t="s">
        <v>3134</v>
      </c>
      <c r="B427" s="2">
        <v>39765</v>
      </c>
      <c r="C427" s="1">
        <v>0.4375</v>
      </c>
      <c r="D427" t="s">
        <v>3135</v>
      </c>
      <c r="E427" t="s">
        <v>2995</v>
      </c>
      <c r="F427" t="s">
        <v>2807</v>
      </c>
    </row>
    <row r="428" spans="1:6">
      <c r="A428" t="s">
        <v>3136</v>
      </c>
      <c r="B428" s="2">
        <v>39765</v>
      </c>
      <c r="C428" s="1">
        <v>0.45833333333333331</v>
      </c>
      <c r="D428" t="s">
        <v>3137</v>
      </c>
      <c r="E428" t="s">
        <v>2858</v>
      </c>
      <c r="F428" t="s">
        <v>2988</v>
      </c>
    </row>
    <row r="429" spans="1:6">
      <c r="A429" t="s">
        <v>3138</v>
      </c>
      <c r="B429" s="2">
        <v>39765</v>
      </c>
      <c r="C429" s="1">
        <v>0.47916666666666669</v>
      </c>
      <c r="D429" t="s">
        <v>3139</v>
      </c>
      <c r="E429" t="s">
        <v>2851</v>
      </c>
      <c r="F429" t="s">
        <v>2807</v>
      </c>
    </row>
    <row r="430" spans="1:6">
      <c r="A430" t="s">
        <v>3140</v>
      </c>
      <c r="B430" s="2">
        <v>39765</v>
      </c>
      <c r="C430" s="1">
        <v>0.5</v>
      </c>
      <c r="D430" t="s">
        <v>3141</v>
      </c>
      <c r="E430" t="s">
        <v>2848</v>
      </c>
      <c r="F430" t="s">
        <v>2807</v>
      </c>
    </row>
    <row r="431" spans="1:6">
      <c r="A431" t="s">
        <v>3142</v>
      </c>
      <c r="B431" s="2">
        <v>39765</v>
      </c>
      <c r="C431" s="1">
        <v>0.52083333333333337</v>
      </c>
      <c r="D431" t="s">
        <v>3143</v>
      </c>
      <c r="E431" t="s">
        <v>2776</v>
      </c>
      <c r="F431" t="s">
        <v>2988</v>
      </c>
    </row>
    <row r="432" spans="1:6">
      <c r="A432" t="s">
        <v>3144</v>
      </c>
      <c r="B432" s="2">
        <v>39765</v>
      </c>
      <c r="C432" s="1">
        <v>0.54166666666666663</v>
      </c>
      <c r="D432" t="s">
        <v>3145</v>
      </c>
      <c r="E432" t="s">
        <v>2766</v>
      </c>
      <c r="F432" t="s">
        <v>2845</v>
      </c>
    </row>
    <row r="433" spans="1:6">
      <c r="A433" t="s">
        <v>3146</v>
      </c>
      <c r="B433" s="2">
        <v>39765</v>
      </c>
      <c r="C433" s="1">
        <v>0.5625</v>
      </c>
      <c r="D433" t="s">
        <v>3147</v>
      </c>
      <c r="E433" t="s">
        <v>3070</v>
      </c>
      <c r="F433" t="s">
        <v>2810</v>
      </c>
    </row>
    <row r="434" spans="1:6">
      <c r="A434" t="s">
        <v>3148</v>
      </c>
      <c r="B434" s="2">
        <v>39765</v>
      </c>
      <c r="C434" s="1">
        <v>0.58333333333333337</v>
      </c>
      <c r="D434" t="s">
        <v>3149</v>
      </c>
      <c r="E434" t="s">
        <v>3070</v>
      </c>
      <c r="F434" t="s">
        <v>2804</v>
      </c>
    </row>
    <row r="435" spans="1:6">
      <c r="A435" t="s">
        <v>3150</v>
      </c>
      <c r="B435" s="2">
        <v>39765</v>
      </c>
      <c r="C435" s="1">
        <v>0.60416666666666663</v>
      </c>
      <c r="D435" t="s">
        <v>3151</v>
      </c>
      <c r="E435" t="s">
        <v>2744</v>
      </c>
      <c r="F435" t="s">
        <v>2845</v>
      </c>
    </row>
    <row r="436" spans="1:6">
      <c r="A436" t="s">
        <v>3152</v>
      </c>
      <c r="B436" s="2">
        <v>39765</v>
      </c>
      <c r="C436" s="1">
        <v>0.625</v>
      </c>
      <c r="D436" t="s">
        <v>3153</v>
      </c>
      <c r="E436" t="s">
        <v>2744</v>
      </c>
      <c r="F436" t="s">
        <v>2804</v>
      </c>
    </row>
    <row r="437" spans="1:6">
      <c r="A437" t="s">
        <v>3154</v>
      </c>
      <c r="B437" s="2">
        <v>39765</v>
      </c>
      <c r="C437" s="1">
        <v>0.64583333333333337</v>
      </c>
      <c r="D437" t="s">
        <v>3155</v>
      </c>
      <c r="E437" t="s">
        <v>2738</v>
      </c>
      <c r="F437" t="s">
        <v>2810</v>
      </c>
    </row>
    <row r="438" spans="1:6">
      <c r="A438" t="s">
        <v>3156</v>
      </c>
      <c r="B438" s="2">
        <v>39765</v>
      </c>
      <c r="C438" s="1">
        <v>0.66666666666666663</v>
      </c>
      <c r="D438" t="s">
        <v>3157</v>
      </c>
      <c r="E438" t="s">
        <v>2738</v>
      </c>
      <c r="F438" t="s">
        <v>2810</v>
      </c>
    </row>
    <row r="439" spans="1:6">
      <c r="A439" t="s">
        <v>3158</v>
      </c>
      <c r="B439" s="2">
        <v>39765</v>
      </c>
      <c r="C439" s="1">
        <v>0.6875</v>
      </c>
      <c r="D439" t="s">
        <v>3159</v>
      </c>
      <c r="E439" t="s">
        <v>2744</v>
      </c>
      <c r="F439" t="s">
        <v>2813</v>
      </c>
    </row>
    <row r="440" spans="1:6">
      <c r="A440" t="s">
        <v>3160</v>
      </c>
      <c r="B440" s="2">
        <v>39765</v>
      </c>
      <c r="C440" s="1">
        <v>0.70833333333333337</v>
      </c>
      <c r="D440" t="s">
        <v>3161</v>
      </c>
      <c r="E440" t="s">
        <v>3070</v>
      </c>
      <c r="F440" t="s">
        <v>2810</v>
      </c>
    </row>
    <row r="441" spans="1:6">
      <c r="A441" t="s">
        <v>3162</v>
      </c>
      <c r="B441" s="2">
        <v>39765</v>
      </c>
      <c r="C441" s="1">
        <v>0.72916666666666663</v>
      </c>
      <c r="D441" t="s">
        <v>2966</v>
      </c>
      <c r="E441" t="s">
        <v>2750</v>
      </c>
      <c r="F441" t="s">
        <v>2810</v>
      </c>
    </row>
    <row r="442" spans="1:6">
      <c r="A442" t="s">
        <v>3163</v>
      </c>
      <c r="B442" s="2">
        <v>39765</v>
      </c>
      <c r="C442" s="1">
        <v>0.75</v>
      </c>
      <c r="D442" t="s">
        <v>3164</v>
      </c>
      <c r="E442" t="s">
        <v>2750</v>
      </c>
      <c r="F442" t="s">
        <v>2810</v>
      </c>
    </row>
    <row r="443" spans="1:6">
      <c r="A443" t="s">
        <v>3165</v>
      </c>
      <c r="B443" s="2">
        <v>39765</v>
      </c>
      <c r="C443" s="1">
        <v>0.77083333333333337</v>
      </c>
      <c r="D443" t="s">
        <v>3166</v>
      </c>
      <c r="E443" t="s">
        <v>2759</v>
      </c>
      <c r="F443" t="s">
        <v>2804</v>
      </c>
    </row>
    <row r="444" spans="1:6">
      <c r="A444" t="s">
        <v>3167</v>
      </c>
      <c r="B444" s="2">
        <v>39765</v>
      </c>
      <c r="C444" s="1">
        <v>0.79166666666666663</v>
      </c>
      <c r="D444" t="s">
        <v>3168</v>
      </c>
      <c r="E444" t="s">
        <v>2784</v>
      </c>
      <c r="F444" t="s">
        <v>2845</v>
      </c>
    </row>
    <row r="445" spans="1:6">
      <c r="A445" t="s">
        <v>3169</v>
      </c>
      <c r="B445" s="2">
        <v>39765</v>
      </c>
      <c r="C445" s="1">
        <v>0.8125</v>
      </c>
      <c r="D445" t="s">
        <v>3082</v>
      </c>
      <c r="E445" t="s">
        <v>2851</v>
      </c>
      <c r="F445" t="s">
        <v>2988</v>
      </c>
    </row>
    <row r="446" spans="1:6">
      <c r="A446" t="s">
        <v>3170</v>
      </c>
      <c r="B446" s="2">
        <v>39765</v>
      </c>
      <c r="C446" s="1">
        <v>0.83333333333333337</v>
      </c>
      <c r="D446" t="s">
        <v>3171</v>
      </c>
      <c r="E446" t="s">
        <v>2987</v>
      </c>
      <c r="F446" t="s">
        <v>2807</v>
      </c>
    </row>
    <row r="447" spans="1:6">
      <c r="A447" t="s">
        <v>3172</v>
      </c>
      <c r="B447" s="2">
        <v>39765</v>
      </c>
      <c r="C447" s="1">
        <v>0.85416666666666663</v>
      </c>
      <c r="D447" t="s">
        <v>3173</v>
      </c>
      <c r="E447" t="s">
        <v>2862</v>
      </c>
      <c r="F447" t="s">
        <v>2859</v>
      </c>
    </row>
    <row r="448" spans="1:6">
      <c r="A448" t="s">
        <v>3174</v>
      </c>
      <c r="B448" s="2">
        <v>39765</v>
      </c>
      <c r="C448" s="1">
        <v>0.875</v>
      </c>
      <c r="D448" t="s">
        <v>2997</v>
      </c>
      <c r="E448" t="s">
        <v>2864</v>
      </c>
      <c r="F448" t="s">
        <v>2865</v>
      </c>
    </row>
    <row r="449" spans="1:6">
      <c r="A449" t="s">
        <v>3175</v>
      </c>
      <c r="B449" s="2">
        <v>39765</v>
      </c>
      <c r="C449" s="1">
        <v>0.89583333333333337</v>
      </c>
      <c r="D449" t="s">
        <v>3176</v>
      </c>
      <c r="E449" t="s">
        <v>2872</v>
      </c>
      <c r="F449" t="s">
        <v>2869</v>
      </c>
    </row>
    <row r="450" spans="1:6">
      <c r="A450" t="s">
        <v>3177</v>
      </c>
      <c r="B450" s="2">
        <v>39765</v>
      </c>
      <c r="C450" s="1">
        <v>0.91666666666666663</v>
      </c>
      <c r="D450" t="s">
        <v>3178</v>
      </c>
      <c r="E450" t="s">
        <v>3009</v>
      </c>
      <c r="F450" t="s">
        <v>2927</v>
      </c>
    </row>
    <row r="451" spans="1:6">
      <c r="A451" t="s">
        <v>3179</v>
      </c>
      <c r="B451" s="2">
        <v>39765</v>
      </c>
      <c r="C451" s="1">
        <v>0.9375</v>
      </c>
      <c r="D451" t="s">
        <v>3180</v>
      </c>
      <c r="E451" t="s">
        <v>2876</v>
      </c>
      <c r="F451" t="s">
        <v>2927</v>
      </c>
    </row>
    <row r="452" spans="1:6">
      <c r="A452" t="s">
        <v>3181</v>
      </c>
      <c r="B452" s="2">
        <v>39765</v>
      </c>
      <c r="C452" s="1">
        <v>0.95833333333333337</v>
      </c>
      <c r="D452" t="s">
        <v>3182</v>
      </c>
      <c r="E452" t="s">
        <v>2879</v>
      </c>
      <c r="F452" t="s">
        <v>3016</v>
      </c>
    </row>
    <row r="453" spans="1:6">
      <c r="A453" t="s">
        <v>3183</v>
      </c>
      <c r="B453" s="2">
        <v>39765</v>
      </c>
      <c r="C453" s="1">
        <v>0.97916666666666663</v>
      </c>
      <c r="D453" t="s">
        <v>3184</v>
      </c>
      <c r="E453" t="s">
        <v>2879</v>
      </c>
      <c r="F453" t="s">
        <v>2873</v>
      </c>
    </row>
    <row r="454" spans="1:6">
      <c r="A454" t="s">
        <v>3185</v>
      </c>
      <c r="B454" s="2">
        <v>39766</v>
      </c>
      <c r="C454" s="1">
        <v>0</v>
      </c>
      <c r="D454" t="s">
        <v>2247</v>
      </c>
      <c r="E454" t="s">
        <v>2883</v>
      </c>
      <c r="F454" t="s">
        <v>3016</v>
      </c>
    </row>
    <row r="455" spans="1:6">
      <c r="A455" t="s">
        <v>3186</v>
      </c>
      <c r="B455" s="2">
        <v>39766</v>
      </c>
      <c r="C455" s="1">
        <v>2.0833333333333332E-2</v>
      </c>
      <c r="D455" t="s">
        <v>3187</v>
      </c>
      <c r="E455" t="s">
        <v>2883</v>
      </c>
      <c r="F455" t="s">
        <v>3016</v>
      </c>
    </row>
    <row r="456" spans="1:6">
      <c r="A456" t="s">
        <v>3188</v>
      </c>
      <c r="B456" s="2">
        <v>39766</v>
      </c>
      <c r="C456" s="1">
        <v>4.1666666666666664E-2</v>
      </c>
      <c r="D456" t="s">
        <v>3189</v>
      </c>
      <c r="E456" t="s">
        <v>2886</v>
      </c>
      <c r="F456" t="s">
        <v>2880</v>
      </c>
    </row>
    <row r="457" spans="1:6">
      <c r="A457" t="s">
        <v>3190</v>
      </c>
      <c r="B457" s="2">
        <v>39766</v>
      </c>
      <c r="C457" s="1">
        <v>6.25E-2</v>
      </c>
      <c r="D457" t="s">
        <v>3191</v>
      </c>
      <c r="E457" t="s">
        <v>3023</v>
      </c>
      <c r="F457" t="s">
        <v>2890</v>
      </c>
    </row>
    <row r="458" spans="1:6">
      <c r="A458" t="s">
        <v>3192</v>
      </c>
      <c r="B458" s="2">
        <v>39766</v>
      </c>
      <c r="C458" s="1">
        <v>8.3333333333333329E-2</v>
      </c>
      <c r="D458" t="s">
        <v>3193</v>
      </c>
      <c r="E458" t="s">
        <v>2889</v>
      </c>
      <c r="F458" t="s">
        <v>2890</v>
      </c>
    </row>
    <row r="459" spans="1:6">
      <c r="A459" t="s">
        <v>3194</v>
      </c>
      <c r="B459" s="2">
        <v>39766</v>
      </c>
      <c r="C459" s="1">
        <v>0.10416666666666667</v>
      </c>
      <c r="D459" t="s">
        <v>3195</v>
      </c>
      <c r="E459" t="s">
        <v>2893</v>
      </c>
      <c r="F459" t="s">
        <v>2894</v>
      </c>
    </row>
    <row r="460" spans="1:6">
      <c r="A460" t="s">
        <v>3196</v>
      </c>
      <c r="B460" s="2">
        <v>39766</v>
      </c>
      <c r="C460" s="1">
        <v>0.125</v>
      </c>
      <c r="D460" t="s">
        <v>3197</v>
      </c>
      <c r="E460" t="s">
        <v>2893</v>
      </c>
      <c r="F460" t="s">
        <v>3105</v>
      </c>
    </row>
    <row r="461" spans="1:6">
      <c r="A461" t="s">
        <v>3198</v>
      </c>
      <c r="B461" s="2">
        <v>39766</v>
      </c>
      <c r="C461" s="1">
        <v>0.14583333333333334</v>
      </c>
      <c r="D461" t="s">
        <v>3199</v>
      </c>
      <c r="E461" t="s">
        <v>2893</v>
      </c>
      <c r="F461" t="s">
        <v>2894</v>
      </c>
    </row>
    <row r="462" spans="1:6">
      <c r="A462" t="s">
        <v>3200</v>
      </c>
      <c r="B462" s="2">
        <v>39766</v>
      </c>
      <c r="C462" s="1">
        <v>0.16666666666666666</v>
      </c>
      <c r="D462" t="s">
        <v>2243</v>
      </c>
      <c r="E462" t="s">
        <v>2897</v>
      </c>
      <c r="F462" t="s">
        <v>2894</v>
      </c>
    </row>
    <row r="463" spans="1:6">
      <c r="A463" t="s">
        <v>3201</v>
      </c>
      <c r="B463" s="2">
        <v>39766</v>
      </c>
      <c r="C463" s="1">
        <v>0.1875</v>
      </c>
      <c r="D463" t="s">
        <v>3202</v>
      </c>
      <c r="E463" t="s">
        <v>2897</v>
      </c>
      <c r="F463" t="s">
        <v>3105</v>
      </c>
    </row>
    <row r="464" spans="1:6">
      <c r="A464" t="s">
        <v>3203</v>
      </c>
      <c r="B464" s="2">
        <v>39766</v>
      </c>
      <c r="C464" s="1">
        <v>0.20833333333333334</v>
      </c>
      <c r="D464" t="s">
        <v>2821</v>
      </c>
      <c r="E464" t="s">
        <v>2897</v>
      </c>
      <c r="F464" t="s">
        <v>3105</v>
      </c>
    </row>
    <row r="465" spans="1:6">
      <c r="A465" t="s">
        <v>3204</v>
      </c>
      <c r="B465" s="2">
        <v>39766</v>
      </c>
      <c r="C465" s="1">
        <v>0.22916666666666666</v>
      </c>
      <c r="D465" t="s">
        <v>3205</v>
      </c>
      <c r="E465" t="s">
        <v>3120</v>
      </c>
      <c r="F465" t="s">
        <v>3123</v>
      </c>
    </row>
    <row r="466" spans="1:6">
      <c r="A466" t="s">
        <v>3206</v>
      </c>
      <c r="B466" s="2">
        <v>39766</v>
      </c>
      <c r="C466" s="1">
        <v>0.25</v>
      </c>
      <c r="D466" t="s">
        <v>3207</v>
      </c>
      <c r="E466" t="s">
        <v>3120</v>
      </c>
      <c r="F466" t="s">
        <v>3105</v>
      </c>
    </row>
    <row r="467" spans="1:6">
      <c r="A467" t="s">
        <v>3208</v>
      </c>
      <c r="B467" s="2">
        <v>39766</v>
      </c>
      <c r="C467" s="1">
        <v>0.27083333333333331</v>
      </c>
      <c r="D467" t="s">
        <v>3209</v>
      </c>
      <c r="E467" t="s">
        <v>2900</v>
      </c>
      <c r="F467" t="s">
        <v>3105</v>
      </c>
    </row>
    <row r="468" spans="1:6">
      <c r="A468" t="s">
        <v>3210</v>
      </c>
      <c r="B468" s="2">
        <v>39766</v>
      </c>
      <c r="C468" s="1">
        <v>0.29166666666666669</v>
      </c>
      <c r="D468" t="s">
        <v>3211</v>
      </c>
      <c r="E468" t="s">
        <v>2904</v>
      </c>
      <c r="F468" t="s">
        <v>3123</v>
      </c>
    </row>
    <row r="469" spans="1:6">
      <c r="A469" t="s">
        <v>3212</v>
      </c>
      <c r="B469" s="2">
        <v>39766</v>
      </c>
      <c r="C469" s="1">
        <v>0.3125</v>
      </c>
      <c r="D469" t="s">
        <v>2922</v>
      </c>
      <c r="E469" t="s">
        <v>2904</v>
      </c>
      <c r="F469" t="s">
        <v>3123</v>
      </c>
    </row>
    <row r="470" spans="1:6">
      <c r="A470" t="s">
        <v>3213</v>
      </c>
      <c r="B470" s="2">
        <v>39766</v>
      </c>
      <c r="C470" s="1">
        <v>0.33333333333333331</v>
      </c>
      <c r="D470" t="s">
        <v>3214</v>
      </c>
      <c r="E470" t="s">
        <v>2907</v>
      </c>
      <c r="F470" t="s">
        <v>2901</v>
      </c>
    </row>
    <row r="471" spans="1:6">
      <c r="A471" t="s">
        <v>3215</v>
      </c>
      <c r="B471" s="2">
        <v>39766</v>
      </c>
      <c r="C471" s="1">
        <v>0.35416666666666669</v>
      </c>
      <c r="D471" t="s">
        <v>3216</v>
      </c>
      <c r="E471" t="s">
        <v>2907</v>
      </c>
      <c r="F471" t="s">
        <v>2901</v>
      </c>
    </row>
    <row r="472" spans="1:6">
      <c r="A472" t="s">
        <v>3217</v>
      </c>
      <c r="B472" s="2">
        <v>39766</v>
      </c>
      <c r="C472" s="1">
        <v>0.375</v>
      </c>
      <c r="D472" t="s">
        <v>3218</v>
      </c>
      <c r="E472" t="s">
        <v>3120</v>
      </c>
      <c r="F472" t="s">
        <v>2894</v>
      </c>
    </row>
    <row r="473" spans="1:6">
      <c r="A473" t="s">
        <v>3219</v>
      </c>
      <c r="B473" s="2">
        <v>39766</v>
      </c>
      <c r="C473" s="1">
        <v>0.39583333333333331</v>
      </c>
      <c r="D473" t="s">
        <v>3220</v>
      </c>
      <c r="E473" t="s">
        <v>3023</v>
      </c>
      <c r="F473" t="s">
        <v>2890</v>
      </c>
    </row>
    <row r="474" spans="1:6">
      <c r="A474" t="s">
        <v>3221</v>
      </c>
      <c r="B474" s="2">
        <v>39766</v>
      </c>
      <c r="C474" s="1">
        <v>0.41666666666666669</v>
      </c>
      <c r="D474" t="s">
        <v>3222</v>
      </c>
      <c r="E474" t="s">
        <v>2876</v>
      </c>
      <c r="F474" t="s">
        <v>2887</v>
      </c>
    </row>
    <row r="475" spans="1:6">
      <c r="A475" t="s">
        <v>3223</v>
      </c>
      <c r="B475" s="2">
        <v>39766</v>
      </c>
      <c r="C475" s="1">
        <v>0.4375</v>
      </c>
      <c r="D475" t="s">
        <v>3224</v>
      </c>
      <c r="E475" t="s">
        <v>2995</v>
      </c>
      <c r="F475" t="s">
        <v>2873</v>
      </c>
    </row>
    <row r="476" spans="1:6">
      <c r="A476" t="s">
        <v>3225</v>
      </c>
      <c r="B476" s="2">
        <v>39766</v>
      </c>
      <c r="C476" s="1">
        <v>0.45833333333333331</v>
      </c>
      <c r="D476" t="s">
        <v>3226</v>
      </c>
      <c r="E476" t="s">
        <v>2851</v>
      </c>
      <c r="F476" t="s">
        <v>2869</v>
      </c>
    </row>
    <row r="477" spans="1:6">
      <c r="A477" t="s">
        <v>3227</v>
      </c>
      <c r="B477" s="2">
        <v>39766</v>
      </c>
      <c r="C477" s="1">
        <v>0.47916666666666669</v>
      </c>
      <c r="D477" t="s">
        <v>3228</v>
      </c>
      <c r="E477" t="s">
        <v>2784</v>
      </c>
      <c r="F477" t="s">
        <v>2869</v>
      </c>
    </row>
    <row r="478" spans="1:6">
      <c r="A478" t="s">
        <v>3229</v>
      </c>
      <c r="B478" s="2">
        <v>39766</v>
      </c>
      <c r="C478" s="1">
        <v>0.5</v>
      </c>
      <c r="D478" t="s">
        <v>3020</v>
      </c>
      <c r="E478" t="s">
        <v>2759</v>
      </c>
      <c r="F478" t="s">
        <v>3000</v>
      </c>
    </row>
    <row r="479" spans="1:6">
      <c r="A479" t="s">
        <v>3230</v>
      </c>
      <c r="B479" s="2">
        <v>39766</v>
      </c>
      <c r="C479" s="1">
        <v>0.52083333333333337</v>
      </c>
      <c r="D479" t="s">
        <v>3231</v>
      </c>
      <c r="E479" t="s">
        <v>2744</v>
      </c>
      <c r="F479" t="s">
        <v>2807</v>
      </c>
    </row>
    <row r="480" spans="1:6">
      <c r="A480" t="s">
        <v>3232</v>
      </c>
      <c r="B480" s="2">
        <v>39766</v>
      </c>
      <c r="C480" s="1">
        <v>0.54166666666666663</v>
      </c>
      <c r="D480" t="s">
        <v>3233</v>
      </c>
      <c r="E480" t="s">
        <v>2683</v>
      </c>
      <c r="F480" t="s">
        <v>2813</v>
      </c>
    </row>
    <row r="481" spans="1:6">
      <c r="A481" t="s">
        <v>3234</v>
      </c>
      <c r="B481" s="2">
        <v>39766</v>
      </c>
      <c r="C481" s="1">
        <v>0.5625</v>
      </c>
      <c r="D481" t="s">
        <v>3235</v>
      </c>
      <c r="E481" t="s">
        <v>2641</v>
      </c>
      <c r="F481" t="s">
        <v>2852</v>
      </c>
    </row>
    <row r="482" spans="1:6">
      <c r="A482" t="s">
        <v>3236</v>
      </c>
      <c r="B482" s="2">
        <v>39766</v>
      </c>
      <c r="C482" s="1">
        <v>0.58333333333333337</v>
      </c>
      <c r="D482" t="s">
        <v>3237</v>
      </c>
      <c r="E482" t="s">
        <v>2630</v>
      </c>
      <c r="F482" t="s">
        <v>2788</v>
      </c>
    </row>
    <row r="483" spans="1:6">
      <c r="A483" t="s">
        <v>3238</v>
      </c>
      <c r="B483" s="2">
        <v>39766</v>
      </c>
      <c r="C483" s="1">
        <v>0.60416666666666663</v>
      </c>
      <c r="D483" t="s">
        <v>3239</v>
      </c>
      <c r="E483" t="s">
        <v>2619</v>
      </c>
      <c r="F483" t="s">
        <v>2773</v>
      </c>
    </row>
    <row r="484" spans="1:6">
      <c r="A484" t="s">
        <v>3240</v>
      </c>
      <c r="B484" s="2">
        <v>39766</v>
      </c>
      <c r="C484" s="1">
        <v>0.625</v>
      </c>
      <c r="D484" t="s">
        <v>2398</v>
      </c>
      <c r="E484" t="s">
        <v>2616</v>
      </c>
      <c r="F484" t="s">
        <v>2788</v>
      </c>
    </row>
    <row r="485" spans="1:6">
      <c r="A485" t="s">
        <v>3241</v>
      </c>
      <c r="B485" s="2">
        <v>39766</v>
      </c>
      <c r="C485" s="1">
        <v>0.64583333333333337</v>
      </c>
      <c r="D485" t="s">
        <v>2984</v>
      </c>
      <c r="E485" t="s">
        <v>2619</v>
      </c>
      <c r="F485" t="s">
        <v>2777</v>
      </c>
    </row>
    <row r="486" spans="1:6">
      <c r="A486" t="s">
        <v>3242</v>
      </c>
      <c r="B486" s="2">
        <v>39766</v>
      </c>
      <c r="C486" s="1">
        <v>0.66666666666666663</v>
      </c>
      <c r="D486" t="s">
        <v>3243</v>
      </c>
      <c r="E486" t="s">
        <v>2616</v>
      </c>
      <c r="F486" t="s">
        <v>2751</v>
      </c>
    </row>
    <row r="487" spans="1:6">
      <c r="A487" t="s">
        <v>3244</v>
      </c>
      <c r="B487" s="2">
        <v>39766</v>
      </c>
      <c r="C487" s="1">
        <v>0.6875</v>
      </c>
      <c r="D487" t="s">
        <v>3245</v>
      </c>
      <c r="E487" t="s">
        <v>2630</v>
      </c>
      <c r="F487" t="s">
        <v>2773</v>
      </c>
    </row>
    <row r="488" spans="1:6">
      <c r="A488" t="s">
        <v>3246</v>
      </c>
      <c r="B488" s="2">
        <v>39766</v>
      </c>
      <c r="C488" s="1">
        <v>0.70833333333333337</v>
      </c>
      <c r="D488" t="s">
        <v>3247</v>
      </c>
      <c r="E488" t="s">
        <v>2668</v>
      </c>
      <c r="F488" t="s">
        <v>2788</v>
      </c>
    </row>
    <row r="489" spans="1:6">
      <c r="A489" t="s">
        <v>3248</v>
      </c>
      <c r="B489" s="2">
        <v>39766</v>
      </c>
      <c r="C489" s="1">
        <v>0.72916666666666663</v>
      </c>
      <c r="D489" t="s">
        <v>3131</v>
      </c>
      <c r="E489" t="s">
        <v>2744</v>
      </c>
      <c r="F489" t="s">
        <v>2804</v>
      </c>
    </row>
    <row r="490" spans="1:6">
      <c r="A490" t="s">
        <v>3249</v>
      </c>
      <c r="B490" s="2">
        <v>39766</v>
      </c>
      <c r="C490" s="1">
        <v>0.75</v>
      </c>
      <c r="D490" t="s">
        <v>3250</v>
      </c>
      <c r="E490" t="s">
        <v>2771</v>
      </c>
      <c r="F490" t="s">
        <v>2845</v>
      </c>
    </row>
    <row r="491" spans="1:6">
      <c r="A491" t="s">
        <v>3251</v>
      </c>
      <c r="B491" s="2">
        <v>39766</v>
      </c>
      <c r="C491" s="1">
        <v>0.77083333333333337</v>
      </c>
      <c r="D491" t="s">
        <v>3252</v>
      </c>
      <c r="E491" t="s">
        <v>2851</v>
      </c>
      <c r="F491" t="s">
        <v>2988</v>
      </c>
    </row>
    <row r="492" spans="1:6">
      <c r="A492" t="s">
        <v>3253</v>
      </c>
      <c r="B492" s="2">
        <v>39766</v>
      </c>
      <c r="C492" s="1">
        <v>0.79166666666666663</v>
      </c>
      <c r="D492" t="s">
        <v>3254</v>
      </c>
      <c r="E492" t="s">
        <v>2995</v>
      </c>
      <c r="F492" t="s">
        <v>2865</v>
      </c>
    </row>
    <row r="493" spans="1:6">
      <c r="A493" t="s">
        <v>3255</v>
      </c>
      <c r="B493" s="2">
        <v>39766</v>
      </c>
      <c r="C493" s="1">
        <v>0.8125</v>
      </c>
      <c r="D493" t="s">
        <v>3256</v>
      </c>
      <c r="E493" t="s">
        <v>3009</v>
      </c>
      <c r="F493" t="s">
        <v>2873</v>
      </c>
    </row>
    <row r="494" spans="1:6">
      <c r="A494" t="s">
        <v>3257</v>
      </c>
      <c r="B494" s="2">
        <v>39766</v>
      </c>
      <c r="C494" s="1">
        <v>0.83333333333333337</v>
      </c>
      <c r="D494" t="s">
        <v>2300</v>
      </c>
      <c r="E494" t="s">
        <v>2886</v>
      </c>
      <c r="F494" t="s">
        <v>2887</v>
      </c>
    </row>
    <row r="495" spans="1:6">
      <c r="A495" t="s">
        <v>3258</v>
      </c>
      <c r="B495" s="2">
        <v>39766</v>
      </c>
      <c r="C495" s="1">
        <v>0.85416666666666663</v>
      </c>
      <c r="D495" t="s">
        <v>3259</v>
      </c>
      <c r="E495" t="s">
        <v>3023</v>
      </c>
      <c r="F495" t="s">
        <v>2890</v>
      </c>
    </row>
    <row r="496" spans="1:6">
      <c r="A496" t="s">
        <v>3260</v>
      </c>
      <c r="B496" s="2">
        <v>39766</v>
      </c>
      <c r="C496" s="1">
        <v>0.875</v>
      </c>
      <c r="D496" t="s">
        <v>3261</v>
      </c>
      <c r="E496" t="s">
        <v>2889</v>
      </c>
      <c r="F496" t="s">
        <v>2890</v>
      </c>
    </row>
    <row r="497" spans="1:6">
      <c r="A497" t="s">
        <v>3262</v>
      </c>
      <c r="B497" s="2">
        <v>39766</v>
      </c>
      <c r="C497" s="1">
        <v>0.89583333333333337</v>
      </c>
      <c r="D497" t="s">
        <v>3263</v>
      </c>
      <c r="E497" t="s">
        <v>2893</v>
      </c>
      <c r="F497" t="s">
        <v>2894</v>
      </c>
    </row>
    <row r="498" spans="1:6">
      <c r="A498" t="s">
        <v>3264</v>
      </c>
      <c r="B498" s="2">
        <v>39766</v>
      </c>
      <c r="C498" s="1">
        <v>0.91666666666666663</v>
      </c>
      <c r="D498" t="s">
        <v>3265</v>
      </c>
      <c r="E498" t="s">
        <v>2893</v>
      </c>
      <c r="F498" t="s">
        <v>2894</v>
      </c>
    </row>
    <row r="499" spans="1:6">
      <c r="A499" t="s">
        <v>3266</v>
      </c>
      <c r="B499" s="2">
        <v>39766</v>
      </c>
      <c r="C499" s="1">
        <v>0.9375</v>
      </c>
      <c r="D499" t="s">
        <v>3267</v>
      </c>
      <c r="E499" t="s">
        <v>2897</v>
      </c>
      <c r="F499" t="s">
        <v>3105</v>
      </c>
    </row>
    <row r="500" spans="1:6">
      <c r="A500" t="s">
        <v>3268</v>
      </c>
      <c r="B500" s="2">
        <v>39766</v>
      </c>
      <c r="C500" s="1">
        <v>0.95833333333333337</v>
      </c>
      <c r="D500" t="s">
        <v>3269</v>
      </c>
      <c r="E500" t="s">
        <v>3120</v>
      </c>
      <c r="F500" t="s">
        <v>3105</v>
      </c>
    </row>
    <row r="501" spans="1:6">
      <c r="A501" t="s">
        <v>0</v>
      </c>
      <c r="B501" s="2">
        <v>39766</v>
      </c>
      <c r="C501" s="1">
        <v>0.97916666666666663</v>
      </c>
      <c r="D501" t="s">
        <v>3259</v>
      </c>
      <c r="E501" t="s">
        <v>2900</v>
      </c>
      <c r="F501" t="s">
        <v>1</v>
      </c>
    </row>
    <row r="502" spans="1:6">
      <c r="A502" t="s">
        <v>2</v>
      </c>
      <c r="B502" s="2">
        <v>39767</v>
      </c>
      <c r="C502" s="1">
        <v>0</v>
      </c>
      <c r="D502" t="s">
        <v>3</v>
      </c>
      <c r="E502" t="s">
        <v>2904</v>
      </c>
      <c r="F502" t="s">
        <v>1</v>
      </c>
    </row>
    <row r="503" spans="1:6">
      <c r="A503" t="s">
        <v>4</v>
      </c>
      <c r="B503" s="2">
        <v>39767</v>
      </c>
      <c r="C503" s="1">
        <v>2.0833333333333332E-2</v>
      </c>
      <c r="D503" t="s">
        <v>5</v>
      </c>
      <c r="E503" t="s">
        <v>2904</v>
      </c>
      <c r="F503" t="s">
        <v>2901</v>
      </c>
    </row>
    <row r="504" spans="1:6">
      <c r="A504" t="s">
        <v>6</v>
      </c>
      <c r="B504" s="2">
        <v>39767</v>
      </c>
      <c r="C504" s="1">
        <v>4.1666666666666664E-2</v>
      </c>
      <c r="D504" t="s">
        <v>7</v>
      </c>
      <c r="E504" t="s">
        <v>2907</v>
      </c>
      <c r="F504" t="s">
        <v>8</v>
      </c>
    </row>
    <row r="505" spans="1:6">
      <c r="A505" t="s">
        <v>9</v>
      </c>
      <c r="B505" s="2">
        <v>39767</v>
      </c>
      <c r="C505" s="1">
        <v>6.25E-2</v>
      </c>
      <c r="D505" t="s">
        <v>10</v>
      </c>
      <c r="E505" t="s">
        <v>2907</v>
      </c>
      <c r="F505" t="s">
        <v>11</v>
      </c>
    </row>
    <row r="506" spans="1:6">
      <c r="A506" t="s">
        <v>12</v>
      </c>
      <c r="B506" s="2">
        <v>39767</v>
      </c>
      <c r="C506" s="1">
        <v>8.3333333333333329E-2</v>
      </c>
      <c r="D506" t="s">
        <v>13</v>
      </c>
      <c r="E506" t="s">
        <v>14</v>
      </c>
      <c r="F506" t="s">
        <v>11</v>
      </c>
    </row>
    <row r="507" spans="1:6">
      <c r="A507" t="s">
        <v>15</v>
      </c>
      <c r="B507" s="2">
        <v>39767</v>
      </c>
      <c r="C507" s="1">
        <v>0.10416666666666667</v>
      </c>
      <c r="D507" t="s">
        <v>2117</v>
      </c>
      <c r="E507" t="s">
        <v>14</v>
      </c>
      <c r="F507" t="s">
        <v>11</v>
      </c>
    </row>
    <row r="508" spans="1:6">
      <c r="A508" t="s">
        <v>16</v>
      </c>
      <c r="B508" s="2">
        <v>39767</v>
      </c>
      <c r="C508" s="1">
        <v>0.125</v>
      </c>
      <c r="D508" t="s">
        <v>17</v>
      </c>
      <c r="E508" t="s">
        <v>2911</v>
      </c>
      <c r="F508" t="s">
        <v>2912</v>
      </c>
    </row>
    <row r="509" spans="1:6">
      <c r="A509" t="s">
        <v>18</v>
      </c>
      <c r="B509" s="2">
        <v>39767</v>
      </c>
      <c r="C509" s="1">
        <v>0.14583333333333334</v>
      </c>
      <c r="D509" t="s">
        <v>19</v>
      </c>
      <c r="E509" t="s">
        <v>2915</v>
      </c>
      <c r="F509" t="s">
        <v>20</v>
      </c>
    </row>
    <row r="510" spans="1:6">
      <c r="A510" t="s">
        <v>21</v>
      </c>
      <c r="B510" s="2">
        <v>39767</v>
      </c>
      <c r="C510" s="1">
        <v>0.16666666666666666</v>
      </c>
      <c r="D510" t="s">
        <v>22</v>
      </c>
      <c r="E510" t="s">
        <v>23</v>
      </c>
      <c r="F510" t="s">
        <v>24</v>
      </c>
    </row>
    <row r="511" spans="1:6">
      <c r="A511" t="s">
        <v>25</v>
      </c>
      <c r="B511" s="2">
        <v>39767</v>
      </c>
      <c r="C511" s="1">
        <v>0.1875</v>
      </c>
      <c r="D511" t="s">
        <v>26</v>
      </c>
      <c r="E511" t="s">
        <v>27</v>
      </c>
      <c r="F511" t="s">
        <v>28</v>
      </c>
    </row>
    <row r="512" spans="1:6">
      <c r="A512" t="s">
        <v>29</v>
      </c>
      <c r="B512" s="2">
        <v>39767</v>
      </c>
      <c r="C512" s="1">
        <v>0.20833333333333334</v>
      </c>
      <c r="D512" t="s">
        <v>30</v>
      </c>
      <c r="E512" t="s">
        <v>31</v>
      </c>
      <c r="F512" t="s">
        <v>32</v>
      </c>
    </row>
    <row r="513" spans="1:6">
      <c r="A513" t="s">
        <v>33</v>
      </c>
      <c r="B513" s="2">
        <v>39767</v>
      </c>
      <c r="C513" s="1">
        <v>0.22916666666666666</v>
      </c>
      <c r="D513" t="s">
        <v>2809</v>
      </c>
      <c r="E513" t="s">
        <v>34</v>
      </c>
      <c r="F513" t="s">
        <v>35</v>
      </c>
    </row>
    <row r="514" spans="1:6">
      <c r="A514" t="s">
        <v>36</v>
      </c>
      <c r="B514" s="2">
        <v>39767</v>
      </c>
      <c r="C514" s="1">
        <v>0.25</v>
      </c>
      <c r="D514" t="s">
        <v>37</v>
      </c>
      <c r="E514" t="s">
        <v>38</v>
      </c>
      <c r="F514" t="s">
        <v>39</v>
      </c>
    </row>
    <row r="515" spans="1:6">
      <c r="A515" t="s">
        <v>40</v>
      </c>
      <c r="B515" s="2">
        <v>39767</v>
      </c>
      <c r="C515" s="1">
        <v>0.27083333333333331</v>
      </c>
      <c r="D515" t="s">
        <v>37</v>
      </c>
      <c r="E515" t="s">
        <v>41</v>
      </c>
      <c r="F515" t="s">
        <v>42</v>
      </c>
    </row>
    <row r="516" spans="1:6">
      <c r="A516" t="s">
        <v>43</v>
      </c>
      <c r="B516" s="2">
        <v>39767</v>
      </c>
      <c r="C516" s="1">
        <v>0.29166666666666669</v>
      </c>
      <c r="D516" t="s">
        <v>44</v>
      </c>
      <c r="E516" t="s">
        <v>45</v>
      </c>
      <c r="F516" t="s">
        <v>46</v>
      </c>
    </row>
    <row r="517" spans="1:6">
      <c r="A517" t="s">
        <v>47</v>
      </c>
      <c r="B517" s="2">
        <v>39767</v>
      </c>
      <c r="C517" s="1">
        <v>0.3125</v>
      </c>
      <c r="D517" t="s">
        <v>48</v>
      </c>
      <c r="E517" t="s">
        <v>49</v>
      </c>
      <c r="F517" t="s">
        <v>50</v>
      </c>
    </row>
    <row r="518" spans="1:6">
      <c r="A518" t="s">
        <v>51</v>
      </c>
      <c r="B518" s="2">
        <v>39767</v>
      </c>
      <c r="C518" s="1">
        <v>0.33333333333333331</v>
      </c>
      <c r="D518" t="s">
        <v>2421</v>
      </c>
      <c r="E518" t="s">
        <v>52</v>
      </c>
      <c r="F518" t="s">
        <v>53</v>
      </c>
    </row>
    <row r="519" spans="1:6">
      <c r="A519" t="s">
        <v>54</v>
      </c>
      <c r="B519" s="2">
        <v>39767</v>
      </c>
      <c r="C519" s="1">
        <v>0.35416666666666669</v>
      </c>
      <c r="D519" t="s">
        <v>55</v>
      </c>
      <c r="E519" t="s">
        <v>49</v>
      </c>
      <c r="F519" t="s">
        <v>56</v>
      </c>
    </row>
    <row r="520" spans="1:6">
      <c r="A520" t="s">
        <v>57</v>
      </c>
      <c r="B520" s="2">
        <v>39767</v>
      </c>
      <c r="C520" s="1">
        <v>0.375</v>
      </c>
      <c r="D520" t="s">
        <v>58</v>
      </c>
      <c r="E520" t="s">
        <v>59</v>
      </c>
      <c r="F520" t="s">
        <v>60</v>
      </c>
    </row>
    <row r="521" spans="1:6">
      <c r="A521" t="s">
        <v>61</v>
      </c>
      <c r="B521" s="2">
        <v>39767</v>
      </c>
      <c r="C521" s="1">
        <v>0.39583333333333331</v>
      </c>
      <c r="D521" t="s">
        <v>62</v>
      </c>
      <c r="E521" t="s">
        <v>2889</v>
      </c>
      <c r="F521" t="s">
        <v>20</v>
      </c>
    </row>
    <row r="522" spans="1:6">
      <c r="A522" t="s">
        <v>63</v>
      </c>
      <c r="B522" s="2">
        <v>39767</v>
      </c>
      <c r="C522" s="1">
        <v>0.41666666666666669</v>
      </c>
      <c r="D522" t="s">
        <v>64</v>
      </c>
      <c r="E522" t="s">
        <v>2868</v>
      </c>
      <c r="F522" t="s">
        <v>1</v>
      </c>
    </row>
    <row r="523" spans="1:6">
      <c r="A523" t="s">
        <v>65</v>
      </c>
      <c r="B523" s="2">
        <v>39767</v>
      </c>
      <c r="C523" s="1">
        <v>0.4375</v>
      </c>
      <c r="D523" t="s">
        <v>66</v>
      </c>
      <c r="E523" t="s">
        <v>2784</v>
      </c>
      <c r="F523" t="s">
        <v>2887</v>
      </c>
    </row>
    <row r="524" spans="1:6">
      <c r="A524" t="s">
        <v>67</v>
      </c>
      <c r="B524" s="2">
        <v>39767</v>
      </c>
      <c r="C524" s="1">
        <v>0.45833333333333331</v>
      </c>
      <c r="D524" t="s">
        <v>68</v>
      </c>
      <c r="E524" t="s">
        <v>2738</v>
      </c>
      <c r="F524" t="s">
        <v>3000</v>
      </c>
    </row>
    <row r="525" spans="1:6">
      <c r="A525" t="s">
        <v>69</v>
      </c>
      <c r="B525" s="2">
        <v>39767</v>
      </c>
      <c r="C525" s="1">
        <v>0.47916666666666669</v>
      </c>
      <c r="D525" t="s">
        <v>70</v>
      </c>
      <c r="E525" t="s">
        <v>2668</v>
      </c>
      <c r="F525" t="s">
        <v>2807</v>
      </c>
    </row>
    <row r="526" spans="1:6">
      <c r="A526" t="s">
        <v>71</v>
      </c>
      <c r="B526" s="2">
        <v>39767</v>
      </c>
      <c r="C526" s="1">
        <v>0.5</v>
      </c>
      <c r="D526" t="s">
        <v>72</v>
      </c>
      <c r="E526" t="s">
        <v>2630</v>
      </c>
      <c r="F526" t="s">
        <v>2852</v>
      </c>
    </row>
    <row r="527" spans="1:6">
      <c r="A527" t="s">
        <v>73</v>
      </c>
      <c r="B527" s="2">
        <v>39767</v>
      </c>
      <c r="C527" s="1">
        <v>0.52083333333333337</v>
      </c>
      <c r="D527" t="s">
        <v>74</v>
      </c>
      <c r="E527" t="s">
        <v>2630</v>
      </c>
      <c r="F527" t="s">
        <v>2813</v>
      </c>
    </row>
    <row r="528" spans="1:6">
      <c r="A528" t="s">
        <v>75</v>
      </c>
      <c r="B528" s="2">
        <v>39767</v>
      </c>
      <c r="C528" s="1">
        <v>0.54166666666666663</v>
      </c>
      <c r="D528" t="s">
        <v>76</v>
      </c>
      <c r="E528" t="s">
        <v>2625</v>
      </c>
      <c r="F528" t="s">
        <v>2804</v>
      </c>
    </row>
    <row r="529" spans="1:6">
      <c r="A529" t="s">
        <v>77</v>
      </c>
      <c r="B529" s="2">
        <v>39767</v>
      </c>
      <c r="C529" s="1">
        <v>0.5625</v>
      </c>
      <c r="D529" t="s">
        <v>78</v>
      </c>
      <c r="E529" t="s">
        <v>2625</v>
      </c>
      <c r="F529" t="s">
        <v>2788</v>
      </c>
    </row>
    <row r="530" spans="1:6">
      <c r="A530" t="s">
        <v>79</v>
      </c>
      <c r="B530" s="2">
        <v>39767</v>
      </c>
      <c r="C530" s="1">
        <v>0.58333333333333337</v>
      </c>
      <c r="D530" t="s">
        <v>80</v>
      </c>
      <c r="E530" t="s">
        <v>2625</v>
      </c>
      <c r="F530" t="s">
        <v>2788</v>
      </c>
    </row>
    <row r="531" spans="1:6">
      <c r="A531" t="s">
        <v>81</v>
      </c>
      <c r="B531" s="2">
        <v>39767</v>
      </c>
      <c r="C531" s="1">
        <v>0.60416666666666663</v>
      </c>
      <c r="D531" t="s">
        <v>82</v>
      </c>
      <c r="E531" t="s">
        <v>2625</v>
      </c>
      <c r="F531" t="s">
        <v>2777</v>
      </c>
    </row>
    <row r="532" spans="1:6">
      <c r="A532" t="s">
        <v>83</v>
      </c>
      <c r="B532" s="2">
        <v>39767</v>
      </c>
      <c r="C532" s="1">
        <v>0.625</v>
      </c>
      <c r="D532" t="s">
        <v>84</v>
      </c>
      <c r="E532" t="s">
        <v>2619</v>
      </c>
      <c r="F532" t="s">
        <v>2777</v>
      </c>
    </row>
    <row r="533" spans="1:6">
      <c r="A533" t="s">
        <v>85</v>
      </c>
      <c r="B533" s="2">
        <v>39767</v>
      </c>
      <c r="C533" s="1">
        <v>0.64583333333333337</v>
      </c>
      <c r="D533" t="s">
        <v>86</v>
      </c>
      <c r="E533" t="s">
        <v>2630</v>
      </c>
      <c r="F533" t="s">
        <v>2777</v>
      </c>
    </row>
    <row r="534" spans="1:6">
      <c r="A534" t="s">
        <v>87</v>
      </c>
      <c r="B534" s="2">
        <v>39767</v>
      </c>
      <c r="C534" s="1">
        <v>0.66666666666666663</v>
      </c>
      <c r="D534" t="s">
        <v>88</v>
      </c>
      <c r="E534" t="s">
        <v>2658</v>
      </c>
      <c r="F534" t="s">
        <v>2788</v>
      </c>
    </row>
    <row r="535" spans="1:6">
      <c r="A535" t="s">
        <v>89</v>
      </c>
      <c r="B535" s="2">
        <v>39767</v>
      </c>
      <c r="C535" s="1">
        <v>0.6875</v>
      </c>
      <c r="D535" t="s">
        <v>90</v>
      </c>
      <c r="E535" t="s">
        <v>2683</v>
      </c>
      <c r="F535" t="s">
        <v>2810</v>
      </c>
    </row>
    <row r="536" spans="1:6">
      <c r="A536" t="s">
        <v>91</v>
      </c>
      <c r="B536" s="2">
        <v>39767</v>
      </c>
      <c r="C536" s="1">
        <v>0.70833333333333337</v>
      </c>
      <c r="D536" t="s">
        <v>92</v>
      </c>
      <c r="E536" t="s">
        <v>2759</v>
      </c>
      <c r="F536" t="s">
        <v>2852</v>
      </c>
    </row>
    <row r="537" spans="1:6">
      <c r="A537" t="s">
        <v>93</v>
      </c>
      <c r="B537" s="2">
        <v>39767</v>
      </c>
      <c r="C537" s="1">
        <v>0.72916666666666663</v>
      </c>
      <c r="D537" t="s">
        <v>94</v>
      </c>
      <c r="E537" t="s">
        <v>2855</v>
      </c>
      <c r="F537" t="s">
        <v>3000</v>
      </c>
    </row>
    <row r="538" spans="1:6">
      <c r="A538" t="s">
        <v>95</v>
      </c>
      <c r="B538" s="2">
        <v>39767</v>
      </c>
      <c r="C538" s="1">
        <v>0.75</v>
      </c>
      <c r="D538" t="s">
        <v>96</v>
      </c>
      <c r="E538" t="s">
        <v>2868</v>
      </c>
      <c r="F538" t="s">
        <v>2880</v>
      </c>
    </row>
    <row r="539" spans="1:6">
      <c r="A539" t="s">
        <v>97</v>
      </c>
      <c r="B539" s="2">
        <v>39767</v>
      </c>
      <c r="C539" s="1">
        <v>0.77083333333333337</v>
      </c>
      <c r="D539" t="s">
        <v>98</v>
      </c>
      <c r="E539" t="s">
        <v>2879</v>
      </c>
      <c r="F539" t="s">
        <v>2890</v>
      </c>
    </row>
    <row r="540" spans="1:6">
      <c r="A540" t="s">
        <v>99</v>
      </c>
      <c r="B540" s="2">
        <v>39767</v>
      </c>
      <c r="C540" s="1">
        <v>0.79166666666666663</v>
      </c>
      <c r="D540" t="s">
        <v>100</v>
      </c>
      <c r="E540" t="s">
        <v>2893</v>
      </c>
      <c r="F540" t="s">
        <v>2901</v>
      </c>
    </row>
    <row r="541" spans="1:6">
      <c r="A541" t="s">
        <v>101</v>
      </c>
      <c r="B541" s="2">
        <v>39767</v>
      </c>
      <c r="C541" s="1">
        <v>0.8125</v>
      </c>
      <c r="D541" t="s">
        <v>102</v>
      </c>
      <c r="E541" t="s">
        <v>2900</v>
      </c>
      <c r="F541" t="s">
        <v>11</v>
      </c>
    </row>
    <row r="542" spans="1:6">
      <c r="A542" t="s">
        <v>103</v>
      </c>
      <c r="B542" s="2">
        <v>39767</v>
      </c>
      <c r="C542" s="1">
        <v>0.83333333333333337</v>
      </c>
      <c r="D542" t="s">
        <v>104</v>
      </c>
      <c r="E542" t="s">
        <v>2911</v>
      </c>
      <c r="F542" t="s">
        <v>2916</v>
      </c>
    </row>
    <row r="543" spans="1:6">
      <c r="A543" t="s">
        <v>105</v>
      </c>
      <c r="B543" s="2">
        <v>39767</v>
      </c>
      <c r="C543" s="1">
        <v>0.85416666666666663</v>
      </c>
      <c r="D543" t="s">
        <v>106</v>
      </c>
      <c r="E543" t="s">
        <v>2919</v>
      </c>
      <c r="F543" t="s">
        <v>24</v>
      </c>
    </row>
    <row r="544" spans="1:6">
      <c r="A544" t="s">
        <v>107</v>
      </c>
      <c r="B544" s="2">
        <v>39767</v>
      </c>
      <c r="C544" s="1">
        <v>0.875</v>
      </c>
      <c r="D544" t="s">
        <v>10</v>
      </c>
      <c r="E544" t="s">
        <v>59</v>
      </c>
      <c r="F544" t="s">
        <v>28</v>
      </c>
    </row>
    <row r="545" spans="1:6">
      <c r="A545" t="s">
        <v>108</v>
      </c>
      <c r="B545" s="2">
        <v>39767</v>
      </c>
      <c r="C545" s="1">
        <v>0.89583333333333337</v>
      </c>
      <c r="D545" t="s">
        <v>109</v>
      </c>
      <c r="E545" t="s">
        <v>110</v>
      </c>
      <c r="F545" t="s">
        <v>35</v>
      </c>
    </row>
    <row r="546" spans="1:6">
      <c r="A546" t="s">
        <v>111</v>
      </c>
      <c r="B546" s="2">
        <v>39767</v>
      </c>
      <c r="C546" s="1">
        <v>0.91666666666666663</v>
      </c>
      <c r="D546" t="s">
        <v>112</v>
      </c>
      <c r="E546" t="s">
        <v>113</v>
      </c>
      <c r="F546" t="s">
        <v>60</v>
      </c>
    </row>
    <row r="547" spans="1:6">
      <c r="A547" t="s">
        <v>114</v>
      </c>
      <c r="B547" s="2">
        <v>39767</v>
      </c>
      <c r="C547" s="1">
        <v>0.9375</v>
      </c>
      <c r="D547" t="s">
        <v>115</v>
      </c>
      <c r="E547" t="s">
        <v>34</v>
      </c>
      <c r="F547" t="s">
        <v>39</v>
      </c>
    </row>
    <row r="548" spans="1:6">
      <c r="A548" t="s">
        <v>116</v>
      </c>
      <c r="B548" s="2">
        <v>39767</v>
      </c>
      <c r="C548" s="1">
        <v>0.95833333333333337</v>
      </c>
      <c r="D548" t="s">
        <v>2832</v>
      </c>
      <c r="E548" t="s">
        <v>38</v>
      </c>
      <c r="F548" t="s">
        <v>42</v>
      </c>
    </row>
    <row r="549" spans="1:6">
      <c r="A549" t="s">
        <v>117</v>
      </c>
      <c r="B549" s="2">
        <v>39767</v>
      </c>
      <c r="C549" s="1">
        <v>0.97916666666666663</v>
      </c>
      <c r="D549" t="s">
        <v>118</v>
      </c>
      <c r="E549" t="s">
        <v>119</v>
      </c>
      <c r="F549" t="s">
        <v>46</v>
      </c>
    </row>
    <row r="550" spans="1:6">
      <c r="A550" t="s">
        <v>120</v>
      </c>
      <c r="B550" s="2">
        <v>39768</v>
      </c>
      <c r="C550" s="1">
        <v>0</v>
      </c>
      <c r="D550" t="s">
        <v>121</v>
      </c>
      <c r="E550" t="s">
        <v>45</v>
      </c>
      <c r="F550" t="s">
        <v>46</v>
      </c>
    </row>
    <row r="551" spans="1:6">
      <c r="A551" t="s">
        <v>122</v>
      </c>
      <c r="B551" s="2">
        <v>39768</v>
      </c>
      <c r="C551" s="1">
        <v>2.0833333333333332E-2</v>
      </c>
      <c r="D551" t="s">
        <v>123</v>
      </c>
      <c r="E551" t="s">
        <v>124</v>
      </c>
      <c r="F551" t="s">
        <v>53</v>
      </c>
    </row>
    <row r="552" spans="1:6">
      <c r="A552" t="s">
        <v>125</v>
      </c>
      <c r="B552" s="2">
        <v>39768</v>
      </c>
      <c r="C552" s="1">
        <v>4.1666666666666664E-2</v>
      </c>
      <c r="D552" t="s">
        <v>126</v>
      </c>
      <c r="E552" t="s">
        <v>52</v>
      </c>
      <c r="F552" t="s">
        <v>56</v>
      </c>
    </row>
    <row r="553" spans="1:6">
      <c r="A553" t="s">
        <v>127</v>
      </c>
      <c r="B553" s="2">
        <v>39768</v>
      </c>
      <c r="C553" s="1">
        <v>6.25E-2</v>
      </c>
      <c r="D553" t="s">
        <v>128</v>
      </c>
      <c r="E553" t="s">
        <v>129</v>
      </c>
      <c r="F553" t="s">
        <v>130</v>
      </c>
    </row>
    <row r="554" spans="1:6">
      <c r="A554" t="s">
        <v>131</v>
      </c>
      <c r="B554" s="2">
        <v>39768</v>
      </c>
      <c r="C554" s="1">
        <v>8.3333333333333329E-2</v>
      </c>
      <c r="D554" t="s">
        <v>132</v>
      </c>
      <c r="E554" t="s">
        <v>133</v>
      </c>
      <c r="F554" t="s">
        <v>134</v>
      </c>
    </row>
    <row r="555" spans="1:6">
      <c r="A555" t="s">
        <v>135</v>
      </c>
      <c r="B555" s="2">
        <v>39768</v>
      </c>
      <c r="C555" s="1">
        <v>0.10416666666666667</v>
      </c>
      <c r="D555" t="s">
        <v>136</v>
      </c>
      <c r="E555" t="s">
        <v>137</v>
      </c>
      <c r="F555" t="s">
        <v>138</v>
      </c>
    </row>
    <row r="556" spans="1:6">
      <c r="A556" t="s">
        <v>139</v>
      </c>
      <c r="B556" s="2">
        <v>39768</v>
      </c>
      <c r="C556" s="1">
        <v>0.125</v>
      </c>
      <c r="D556" t="s">
        <v>140</v>
      </c>
      <c r="E556" t="s">
        <v>141</v>
      </c>
      <c r="F556" t="s">
        <v>142</v>
      </c>
    </row>
    <row r="557" spans="1:6">
      <c r="A557" t="s">
        <v>143</v>
      </c>
      <c r="B557" s="2">
        <v>39768</v>
      </c>
      <c r="C557" s="1">
        <v>0.14583333333333334</v>
      </c>
      <c r="D557" t="s">
        <v>144</v>
      </c>
      <c r="E557" t="s">
        <v>145</v>
      </c>
      <c r="F557" t="s">
        <v>146</v>
      </c>
    </row>
    <row r="558" spans="1:6">
      <c r="A558" t="s">
        <v>147</v>
      </c>
      <c r="B558" s="2">
        <v>39768</v>
      </c>
      <c r="C558" s="1">
        <v>0.16666666666666666</v>
      </c>
      <c r="D558" t="s">
        <v>148</v>
      </c>
      <c r="E558" t="s">
        <v>149</v>
      </c>
      <c r="F558" t="s">
        <v>150</v>
      </c>
    </row>
    <row r="559" spans="1:6">
      <c r="A559" t="s">
        <v>151</v>
      </c>
      <c r="B559" s="2">
        <v>39768</v>
      </c>
      <c r="C559" s="1">
        <v>0.1875</v>
      </c>
      <c r="D559" t="s">
        <v>152</v>
      </c>
      <c r="E559" t="s">
        <v>153</v>
      </c>
      <c r="F559" t="s">
        <v>150</v>
      </c>
    </row>
    <row r="560" spans="1:6">
      <c r="A560" t="s">
        <v>154</v>
      </c>
      <c r="B560" s="2">
        <v>39768</v>
      </c>
      <c r="C560" s="1">
        <v>0.20833333333333334</v>
      </c>
      <c r="D560" t="s">
        <v>155</v>
      </c>
      <c r="E560" t="s">
        <v>156</v>
      </c>
      <c r="F560" t="s">
        <v>150</v>
      </c>
    </row>
    <row r="561" spans="1:6">
      <c r="A561" t="s">
        <v>157</v>
      </c>
      <c r="B561" s="2">
        <v>39768</v>
      </c>
      <c r="C561" s="1">
        <v>0.22916666666666666</v>
      </c>
      <c r="D561" t="s">
        <v>158</v>
      </c>
      <c r="E561" t="s">
        <v>159</v>
      </c>
      <c r="F561" t="s">
        <v>160</v>
      </c>
    </row>
    <row r="562" spans="1:6">
      <c r="A562" t="s">
        <v>161</v>
      </c>
      <c r="B562" s="2">
        <v>39768</v>
      </c>
      <c r="C562" s="1">
        <v>0.25</v>
      </c>
      <c r="D562" t="s">
        <v>162</v>
      </c>
      <c r="E562" t="s">
        <v>163</v>
      </c>
      <c r="F562" t="s">
        <v>164</v>
      </c>
    </row>
    <row r="563" spans="1:6">
      <c r="A563" t="s">
        <v>165</v>
      </c>
      <c r="B563" s="2">
        <v>39768</v>
      </c>
      <c r="C563" s="1">
        <v>0.27083333333333331</v>
      </c>
      <c r="D563" t="s">
        <v>166</v>
      </c>
      <c r="E563" t="s">
        <v>163</v>
      </c>
      <c r="F563" t="s">
        <v>160</v>
      </c>
    </row>
    <row r="564" spans="1:6">
      <c r="A564" t="s">
        <v>167</v>
      </c>
      <c r="B564" s="2">
        <v>39768</v>
      </c>
      <c r="C564" s="1">
        <v>0.29166666666666669</v>
      </c>
      <c r="D564" t="s">
        <v>168</v>
      </c>
      <c r="E564" t="s">
        <v>159</v>
      </c>
      <c r="F564" t="s">
        <v>160</v>
      </c>
    </row>
    <row r="565" spans="1:6">
      <c r="A565" t="s">
        <v>169</v>
      </c>
      <c r="B565" s="2">
        <v>39768</v>
      </c>
      <c r="C565" s="1">
        <v>0.3125</v>
      </c>
      <c r="D565" t="s">
        <v>2117</v>
      </c>
      <c r="E565" t="s">
        <v>156</v>
      </c>
      <c r="F565" t="s">
        <v>150</v>
      </c>
    </row>
    <row r="566" spans="1:6">
      <c r="A566" t="s">
        <v>170</v>
      </c>
      <c r="B566" s="2">
        <v>39768</v>
      </c>
      <c r="C566" s="1">
        <v>0.33333333333333331</v>
      </c>
      <c r="D566" t="s">
        <v>5</v>
      </c>
      <c r="E566" t="s">
        <v>156</v>
      </c>
      <c r="F566" t="s">
        <v>150</v>
      </c>
    </row>
    <row r="567" spans="1:6">
      <c r="A567" t="s">
        <v>171</v>
      </c>
      <c r="B567" s="2">
        <v>39768</v>
      </c>
      <c r="C567" s="1">
        <v>0.35416666666666669</v>
      </c>
      <c r="D567" t="s">
        <v>172</v>
      </c>
      <c r="E567" t="s">
        <v>156</v>
      </c>
      <c r="F567" t="s">
        <v>150</v>
      </c>
    </row>
    <row r="568" spans="1:6">
      <c r="A568" t="s">
        <v>173</v>
      </c>
      <c r="B568" s="2">
        <v>39768</v>
      </c>
      <c r="C568" s="1">
        <v>0.375</v>
      </c>
      <c r="D568" t="s">
        <v>3265</v>
      </c>
      <c r="E568" t="s">
        <v>153</v>
      </c>
      <c r="F568" t="s">
        <v>174</v>
      </c>
    </row>
    <row r="569" spans="1:6">
      <c r="A569" t="s">
        <v>175</v>
      </c>
      <c r="B569" s="2">
        <v>39768</v>
      </c>
      <c r="C569" s="1">
        <v>0.39583333333333331</v>
      </c>
      <c r="D569" t="s">
        <v>176</v>
      </c>
      <c r="E569" t="s">
        <v>145</v>
      </c>
      <c r="F569" t="s">
        <v>142</v>
      </c>
    </row>
    <row r="570" spans="1:6">
      <c r="A570" t="s">
        <v>177</v>
      </c>
      <c r="B570" s="2">
        <v>39768</v>
      </c>
      <c r="C570" s="1">
        <v>0.41666666666666669</v>
      </c>
      <c r="D570" t="s">
        <v>178</v>
      </c>
      <c r="E570" t="s">
        <v>145</v>
      </c>
      <c r="F570" t="s">
        <v>138</v>
      </c>
    </row>
    <row r="571" spans="1:6">
      <c r="A571" t="s">
        <v>179</v>
      </c>
      <c r="B571" s="2">
        <v>39768</v>
      </c>
      <c r="C571" s="1">
        <v>0.4375</v>
      </c>
      <c r="D571" t="s">
        <v>180</v>
      </c>
      <c r="E571" t="s">
        <v>137</v>
      </c>
      <c r="F571" t="s">
        <v>130</v>
      </c>
    </row>
    <row r="572" spans="1:6">
      <c r="A572" t="s">
        <v>181</v>
      </c>
      <c r="B572" s="2">
        <v>39768</v>
      </c>
      <c r="C572" s="1">
        <v>0.45833333333333331</v>
      </c>
      <c r="D572" t="s">
        <v>3218</v>
      </c>
      <c r="E572" t="s">
        <v>129</v>
      </c>
      <c r="F572" t="s">
        <v>56</v>
      </c>
    </row>
    <row r="573" spans="1:6">
      <c r="A573" t="s">
        <v>182</v>
      </c>
      <c r="B573" s="2">
        <v>39768</v>
      </c>
      <c r="C573" s="1">
        <v>0.47916666666666669</v>
      </c>
      <c r="D573" t="s">
        <v>183</v>
      </c>
      <c r="E573" t="s">
        <v>124</v>
      </c>
      <c r="F573" t="s">
        <v>50</v>
      </c>
    </row>
    <row r="574" spans="1:6">
      <c r="A574" t="s">
        <v>184</v>
      </c>
      <c r="B574" s="2">
        <v>39768</v>
      </c>
      <c r="C574" s="1">
        <v>0.5</v>
      </c>
      <c r="D574" t="s">
        <v>185</v>
      </c>
      <c r="E574" t="s">
        <v>49</v>
      </c>
      <c r="F574" t="s">
        <v>50</v>
      </c>
    </row>
    <row r="575" spans="1:6">
      <c r="A575" t="s">
        <v>186</v>
      </c>
      <c r="B575" s="2">
        <v>39768</v>
      </c>
      <c r="C575" s="1">
        <v>0.52083333333333337</v>
      </c>
      <c r="D575" t="s">
        <v>187</v>
      </c>
      <c r="E575" t="s">
        <v>45</v>
      </c>
      <c r="F575" t="s">
        <v>46</v>
      </c>
    </row>
    <row r="576" spans="1:6">
      <c r="A576" t="s">
        <v>188</v>
      </c>
      <c r="B576" s="2">
        <v>39768</v>
      </c>
      <c r="C576" s="1">
        <v>0.54166666666666663</v>
      </c>
      <c r="D576" t="s">
        <v>189</v>
      </c>
      <c r="E576" t="s">
        <v>119</v>
      </c>
      <c r="F576" t="s">
        <v>42</v>
      </c>
    </row>
    <row r="577" spans="1:6">
      <c r="A577" t="s">
        <v>190</v>
      </c>
      <c r="B577" s="2">
        <v>39768</v>
      </c>
      <c r="C577" s="1">
        <v>0.5625</v>
      </c>
      <c r="D577" t="s">
        <v>191</v>
      </c>
      <c r="E577" t="s">
        <v>41</v>
      </c>
      <c r="F577" t="s">
        <v>39</v>
      </c>
    </row>
    <row r="578" spans="1:6">
      <c r="A578" t="s">
        <v>192</v>
      </c>
      <c r="B578" s="2">
        <v>39768</v>
      </c>
      <c r="C578" s="1">
        <v>0.58333333333333337</v>
      </c>
      <c r="D578" t="s">
        <v>193</v>
      </c>
      <c r="E578" t="s">
        <v>194</v>
      </c>
      <c r="F578" t="s">
        <v>195</v>
      </c>
    </row>
    <row r="579" spans="1:6">
      <c r="A579" t="s">
        <v>196</v>
      </c>
      <c r="B579" s="2">
        <v>39768</v>
      </c>
      <c r="C579" s="1">
        <v>0.60416666666666663</v>
      </c>
      <c r="D579" t="s">
        <v>197</v>
      </c>
      <c r="E579" t="s">
        <v>113</v>
      </c>
      <c r="F579" t="s">
        <v>35</v>
      </c>
    </row>
    <row r="580" spans="1:6">
      <c r="A580" t="s">
        <v>198</v>
      </c>
      <c r="B580" s="2">
        <v>39768</v>
      </c>
      <c r="C580" s="1">
        <v>0.625</v>
      </c>
      <c r="D580" t="s">
        <v>199</v>
      </c>
      <c r="E580" t="s">
        <v>34</v>
      </c>
      <c r="F580" t="s">
        <v>35</v>
      </c>
    </row>
    <row r="581" spans="1:6">
      <c r="A581" t="s">
        <v>200</v>
      </c>
      <c r="B581" s="2">
        <v>39768</v>
      </c>
      <c r="C581" s="1">
        <v>0.64583333333333337</v>
      </c>
      <c r="D581" t="s">
        <v>201</v>
      </c>
      <c r="E581" t="s">
        <v>34</v>
      </c>
      <c r="F581" t="s">
        <v>35</v>
      </c>
    </row>
    <row r="582" spans="1:6">
      <c r="A582" t="s">
        <v>202</v>
      </c>
      <c r="B582" s="2">
        <v>39768</v>
      </c>
      <c r="C582" s="1">
        <v>0.66666666666666663</v>
      </c>
      <c r="D582" t="s">
        <v>203</v>
      </c>
      <c r="E582" t="s">
        <v>34</v>
      </c>
      <c r="F582" t="s">
        <v>35</v>
      </c>
    </row>
    <row r="583" spans="1:6">
      <c r="A583" t="s">
        <v>204</v>
      </c>
      <c r="B583" s="2">
        <v>39768</v>
      </c>
      <c r="C583" s="1">
        <v>0.6875</v>
      </c>
      <c r="D583" t="s">
        <v>205</v>
      </c>
      <c r="E583" t="s">
        <v>34</v>
      </c>
      <c r="F583" t="s">
        <v>35</v>
      </c>
    </row>
    <row r="584" spans="1:6">
      <c r="A584" t="s">
        <v>206</v>
      </c>
      <c r="B584" s="2">
        <v>39768</v>
      </c>
      <c r="C584" s="1">
        <v>0.70833333333333337</v>
      </c>
      <c r="D584" t="s">
        <v>207</v>
      </c>
      <c r="E584" t="s">
        <v>194</v>
      </c>
      <c r="F584" t="s">
        <v>32</v>
      </c>
    </row>
    <row r="585" spans="1:6">
      <c r="A585" t="s">
        <v>208</v>
      </c>
      <c r="B585" s="2">
        <v>39768</v>
      </c>
      <c r="C585" s="1">
        <v>0.72916666666666663</v>
      </c>
      <c r="D585" t="s">
        <v>209</v>
      </c>
      <c r="E585" t="s">
        <v>38</v>
      </c>
      <c r="F585" t="s">
        <v>195</v>
      </c>
    </row>
    <row r="586" spans="1:6">
      <c r="A586" t="s">
        <v>210</v>
      </c>
      <c r="B586" s="2">
        <v>39768</v>
      </c>
      <c r="C586" s="1">
        <v>0.75</v>
      </c>
      <c r="D586" t="s">
        <v>211</v>
      </c>
      <c r="E586" t="s">
        <v>41</v>
      </c>
      <c r="F586" t="s">
        <v>195</v>
      </c>
    </row>
    <row r="587" spans="1:6">
      <c r="A587" t="s">
        <v>212</v>
      </c>
      <c r="B587" s="2">
        <v>39768</v>
      </c>
      <c r="C587" s="1">
        <v>0.77083333333333337</v>
      </c>
      <c r="D587" t="s">
        <v>213</v>
      </c>
      <c r="E587" t="s">
        <v>41</v>
      </c>
      <c r="F587" t="s">
        <v>195</v>
      </c>
    </row>
    <row r="588" spans="1:6">
      <c r="A588" t="s">
        <v>214</v>
      </c>
      <c r="B588" s="2">
        <v>39768</v>
      </c>
      <c r="C588" s="1">
        <v>0.79166666666666663</v>
      </c>
      <c r="D588" t="s">
        <v>3254</v>
      </c>
      <c r="E588" t="s">
        <v>119</v>
      </c>
      <c r="F588" t="s">
        <v>60</v>
      </c>
    </row>
    <row r="589" spans="1:6">
      <c r="A589" t="s">
        <v>215</v>
      </c>
      <c r="B589" s="2">
        <v>39768</v>
      </c>
      <c r="C589" s="1">
        <v>0.8125</v>
      </c>
      <c r="D589" t="s">
        <v>216</v>
      </c>
      <c r="E589" t="s">
        <v>119</v>
      </c>
      <c r="F589" t="s">
        <v>39</v>
      </c>
    </row>
    <row r="590" spans="1:6">
      <c r="A590" t="s">
        <v>217</v>
      </c>
      <c r="B590" s="2">
        <v>39768</v>
      </c>
      <c r="C590" s="1">
        <v>0.83333333333333337</v>
      </c>
      <c r="D590" t="s">
        <v>218</v>
      </c>
      <c r="E590" t="s">
        <v>119</v>
      </c>
      <c r="F590" t="s">
        <v>60</v>
      </c>
    </row>
    <row r="591" spans="1:6">
      <c r="A591" t="s">
        <v>219</v>
      </c>
      <c r="B591" s="2">
        <v>39768</v>
      </c>
      <c r="C591" s="1">
        <v>0.85416666666666663</v>
      </c>
      <c r="D591" t="s">
        <v>220</v>
      </c>
      <c r="E591" t="s">
        <v>119</v>
      </c>
      <c r="F591" t="s">
        <v>39</v>
      </c>
    </row>
    <row r="592" spans="1:6">
      <c r="A592" t="s">
        <v>221</v>
      </c>
      <c r="B592" s="2">
        <v>39768</v>
      </c>
      <c r="C592" s="1">
        <v>0.875</v>
      </c>
      <c r="D592" t="s">
        <v>222</v>
      </c>
      <c r="E592" t="s">
        <v>45</v>
      </c>
      <c r="F592" t="s">
        <v>42</v>
      </c>
    </row>
    <row r="593" spans="1:6">
      <c r="A593" t="s">
        <v>223</v>
      </c>
      <c r="B593" s="2">
        <v>39768</v>
      </c>
      <c r="C593" s="1">
        <v>0.89583333333333337</v>
      </c>
      <c r="D593" t="s">
        <v>224</v>
      </c>
      <c r="E593" t="s">
        <v>45</v>
      </c>
      <c r="F593" t="s">
        <v>42</v>
      </c>
    </row>
    <row r="594" spans="1:6">
      <c r="A594" t="s">
        <v>225</v>
      </c>
      <c r="B594" s="2">
        <v>39768</v>
      </c>
      <c r="C594" s="1">
        <v>0.91666666666666663</v>
      </c>
      <c r="D594" t="s">
        <v>226</v>
      </c>
      <c r="E594" t="s">
        <v>49</v>
      </c>
      <c r="F594" t="s">
        <v>42</v>
      </c>
    </row>
    <row r="595" spans="1:6">
      <c r="A595" t="s">
        <v>227</v>
      </c>
      <c r="B595" s="2">
        <v>39768</v>
      </c>
      <c r="C595" s="1">
        <v>0.9375</v>
      </c>
      <c r="D595" t="s">
        <v>228</v>
      </c>
      <c r="E595" t="s">
        <v>124</v>
      </c>
      <c r="F595" t="s">
        <v>46</v>
      </c>
    </row>
    <row r="596" spans="1:6">
      <c r="A596" t="s">
        <v>229</v>
      </c>
      <c r="B596" s="2">
        <v>39768</v>
      </c>
      <c r="C596" s="1">
        <v>0.95833333333333337</v>
      </c>
      <c r="D596" t="s">
        <v>230</v>
      </c>
      <c r="E596" t="s">
        <v>124</v>
      </c>
      <c r="F596" t="s">
        <v>50</v>
      </c>
    </row>
    <row r="597" spans="1:6">
      <c r="A597" t="s">
        <v>231</v>
      </c>
      <c r="B597" s="2">
        <v>39768</v>
      </c>
      <c r="C597" s="1">
        <v>0.97916666666666663</v>
      </c>
      <c r="D597" t="s">
        <v>3259</v>
      </c>
      <c r="E597" t="s">
        <v>52</v>
      </c>
      <c r="F597" t="s">
        <v>50</v>
      </c>
    </row>
    <row r="598" spans="1:6">
      <c r="A598" t="s">
        <v>232</v>
      </c>
      <c r="B598" s="2">
        <v>39769</v>
      </c>
      <c r="C598" s="1">
        <v>0</v>
      </c>
      <c r="D598" t="s">
        <v>233</v>
      </c>
      <c r="E598" t="s">
        <v>129</v>
      </c>
      <c r="F598" t="s">
        <v>234</v>
      </c>
    </row>
    <row r="599" spans="1:6">
      <c r="A599" t="s">
        <v>235</v>
      </c>
      <c r="B599" s="2">
        <v>39769</v>
      </c>
      <c r="C599" s="1">
        <v>2.0833333333333332E-2</v>
      </c>
      <c r="D599" t="s">
        <v>236</v>
      </c>
      <c r="E599" t="s">
        <v>129</v>
      </c>
      <c r="F599" t="s">
        <v>50</v>
      </c>
    </row>
    <row r="600" spans="1:6">
      <c r="A600" t="s">
        <v>237</v>
      </c>
      <c r="B600" s="2">
        <v>39769</v>
      </c>
      <c r="C600" s="1">
        <v>4.1666666666666664E-2</v>
      </c>
      <c r="D600" t="s">
        <v>238</v>
      </c>
      <c r="E600" t="s">
        <v>129</v>
      </c>
      <c r="F600" t="s">
        <v>234</v>
      </c>
    </row>
    <row r="601" spans="1:6">
      <c r="A601" t="s">
        <v>239</v>
      </c>
      <c r="B601" s="2">
        <v>39769</v>
      </c>
      <c r="C601" s="1">
        <v>6.25E-2</v>
      </c>
      <c r="D601" t="s">
        <v>240</v>
      </c>
      <c r="E601" t="s">
        <v>241</v>
      </c>
      <c r="F601" t="s">
        <v>234</v>
      </c>
    </row>
    <row r="602" spans="1:6">
      <c r="A602" t="s">
        <v>242</v>
      </c>
      <c r="B602" s="2">
        <v>39769</v>
      </c>
      <c r="C602" s="1">
        <v>8.3333333333333329E-2</v>
      </c>
      <c r="D602" t="s">
        <v>243</v>
      </c>
      <c r="E602" t="s">
        <v>133</v>
      </c>
      <c r="F602" t="s">
        <v>53</v>
      </c>
    </row>
    <row r="603" spans="1:6">
      <c r="A603" t="s">
        <v>244</v>
      </c>
      <c r="B603" s="2">
        <v>39769</v>
      </c>
      <c r="C603" s="1">
        <v>0.10416666666666667</v>
      </c>
      <c r="D603" t="s">
        <v>2373</v>
      </c>
      <c r="E603" t="s">
        <v>141</v>
      </c>
      <c r="F603" t="s">
        <v>130</v>
      </c>
    </row>
    <row r="604" spans="1:6">
      <c r="A604" t="s">
        <v>245</v>
      </c>
      <c r="B604" s="2">
        <v>39769</v>
      </c>
      <c r="C604" s="1">
        <v>0.125</v>
      </c>
      <c r="D604" t="s">
        <v>246</v>
      </c>
      <c r="E604" t="s">
        <v>145</v>
      </c>
      <c r="F604" t="s">
        <v>130</v>
      </c>
    </row>
    <row r="605" spans="1:6">
      <c r="A605" t="s">
        <v>247</v>
      </c>
      <c r="B605" s="2">
        <v>39769</v>
      </c>
      <c r="C605" s="1">
        <v>0.14583333333333334</v>
      </c>
      <c r="D605" t="s">
        <v>248</v>
      </c>
      <c r="E605" t="s">
        <v>145</v>
      </c>
      <c r="F605" t="s">
        <v>138</v>
      </c>
    </row>
    <row r="606" spans="1:6">
      <c r="A606" t="s">
        <v>249</v>
      </c>
      <c r="B606" s="2">
        <v>39769</v>
      </c>
      <c r="C606" s="1">
        <v>0.16666666666666666</v>
      </c>
      <c r="D606" t="s">
        <v>250</v>
      </c>
      <c r="E606" t="s">
        <v>145</v>
      </c>
      <c r="F606" t="s">
        <v>142</v>
      </c>
    </row>
    <row r="607" spans="1:6">
      <c r="A607" t="s">
        <v>251</v>
      </c>
      <c r="B607" s="2">
        <v>39769</v>
      </c>
      <c r="C607" s="1">
        <v>0.1875</v>
      </c>
      <c r="D607" t="s">
        <v>2305</v>
      </c>
      <c r="E607" t="s">
        <v>149</v>
      </c>
      <c r="F607" t="s">
        <v>142</v>
      </c>
    </row>
    <row r="608" spans="1:6">
      <c r="A608" t="s">
        <v>252</v>
      </c>
      <c r="B608" s="2">
        <v>39769</v>
      </c>
      <c r="C608" s="1">
        <v>0.20833333333333334</v>
      </c>
      <c r="D608" t="s">
        <v>253</v>
      </c>
      <c r="E608" t="s">
        <v>153</v>
      </c>
      <c r="F608" t="s">
        <v>174</v>
      </c>
    </row>
    <row r="609" spans="1:6">
      <c r="A609" t="s">
        <v>254</v>
      </c>
      <c r="B609" s="2">
        <v>39769</v>
      </c>
      <c r="C609" s="1">
        <v>0.22916666666666666</v>
      </c>
      <c r="D609" t="s">
        <v>255</v>
      </c>
      <c r="E609" t="s">
        <v>156</v>
      </c>
      <c r="F609" t="s">
        <v>150</v>
      </c>
    </row>
    <row r="610" spans="1:6">
      <c r="A610" t="s">
        <v>256</v>
      </c>
      <c r="B610" s="2">
        <v>39769</v>
      </c>
      <c r="C610" s="1">
        <v>0.25</v>
      </c>
      <c r="D610" t="s">
        <v>257</v>
      </c>
      <c r="E610" t="s">
        <v>163</v>
      </c>
      <c r="F610" t="s">
        <v>258</v>
      </c>
    </row>
    <row r="611" spans="1:6">
      <c r="A611" t="s">
        <v>259</v>
      </c>
      <c r="B611" s="2">
        <v>39769</v>
      </c>
      <c r="C611" s="1">
        <v>0.27083333333333331</v>
      </c>
      <c r="D611" t="s">
        <v>22</v>
      </c>
      <c r="E611" t="s">
        <v>260</v>
      </c>
      <c r="F611" t="s">
        <v>160</v>
      </c>
    </row>
    <row r="612" spans="1:6">
      <c r="A612" t="s">
        <v>261</v>
      </c>
      <c r="B612" s="2">
        <v>39769</v>
      </c>
      <c r="C612" s="1">
        <v>0.29166666666666669</v>
      </c>
      <c r="D612" t="s">
        <v>262</v>
      </c>
      <c r="E612" t="s">
        <v>263</v>
      </c>
      <c r="F612" t="s">
        <v>258</v>
      </c>
    </row>
    <row r="613" spans="1:6">
      <c r="A613" t="s">
        <v>264</v>
      </c>
      <c r="B613" s="2">
        <v>39769</v>
      </c>
      <c r="C613" s="1">
        <v>0.3125</v>
      </c>
      <c r="D613" t="s">
        <v>265</v>
      </c>
      <c r="E613" t="s">
        <v>266</v>
      </c>
      <c r="F613" t="s">
        <v>267</v>
      </c>
    </row>
    <row r="614" spans="1:6">
      <c r="A614" t="s">
        <v>268</v>
      </c>
      <c r="B614" s="2">
        <v>39769</v>
      </c>
      <c r="C614" s="1">
        <v>0.33333333333333331</v>
      </c>
      <c r="D614" t="s">
        <v>269</v>
      </c>
      <c r="E614" t="s">
        <v>266</v>
      </c>
      <c r="F614" t="s">
        <v>270</v>
      </c>
    </row>
    <row r="615" spans="1:6">
      <c r="A615" t="s">
        <v>271</v>
      </c>
      <c r="B615" s="2">
        <v>39769</v>
      </c>
      <c r="C615" s="1">
        <v>0.35416666666666669</v>
      </c>
      <c r="D615" t="s">
        <v>19</v>
      </c>
      <c r="E615" t="s">
        <v>266</v>
      </c>
      <c r="F615" t="s">
        <v>164</v>
      </c>
    </row>
    <row r="616" spans="1:6">
      <c r="A616" t="s">
        <v>272</v>
      </c>
      <c r="B616" s="2">
        <v>39769</v>
      </c>
      <c r="C616" s="1">
        <v>0.375</v>
      </c>
      <c r="D616" t="s">
        <v>273</v>
      </c>
      <c r="E616" t="s">
        <v>145</v>
      </c>
      <c r="F616" t="s">
        <v>174</v>
      </c>
    </row>
    <row r="617" spans="1:6">
      <c r="A617" t="s">
        <v>274</v>
      </c>
      <c r="B617" s="2">
        <v>39769</v>
      </c>
      <c r="C617" s="1">
        <v>0.39583333333333331</v>
      </c>
      <c r="D617" t="s">
        <v>178</v>
      </c>
      <c r="E617" t="s">
        <v>149</v>
      </c>
      <c r="F617" t="s">
        <v>174</v>
      </c>
    </row>
    <row r="618" spans="1:6">
      <c r="A618" t="s">
        <v>275</v>
      </c>
      <c r="B618" s="2">
        <v>39769</v>
      </c>
      <c r="C618" s="1">
        <v>0.41666666666666669</v>
      </c>
      <c r="D618" t="s">
        <v>276</v>
      </c>
      <c r="E618" t="s">
        <v>145</v>
      </c>
      <c r="F618" t="s">
        <v>146</v>
      </c>
    </row>
    <row r="619" spans="1:6">
      <c r="A619" t="s">
        <v>277</v>
      </c>
      <c r="B619" s="2">
        <v>39769</v>
      </c>
      <c r="C619" s="1">
        <v>0.4375</v>
      </c>
      <c r="D619" t="s">
        <v>278</v>
      </c>
      <c r="E619" t="s">
        <v>137</v>
      </c>
      <c r="F619" t="s">
        <v>138</v>
      </c>
    </row>
    <row r="620" spans="1:6">
      <c r="A620" t="s">
        <v>279</v>
      </c>
      <c r="B620" s="2">
        <v>39769</v>
      </c>
      <c r="C620" s="1">
        <v>0.45833333333333331</v>
      </c>
      <c r="D620" t="s">
        <v>280</v>
      </c>
      <c r="E620" t="s">
        <v>241</v>
      </c>
      <c r="F620" t="s">
        <v>134</v>
      </c>
    </row>
    <row r="621" spans="1:6">
      <c r="A621" t="s">
        <v>281</v>
      </c>
      <c r="B621" s="2">
        <v>39769</v>
      </c>
      <c r="C621" s="1">
        <v>0.47916666666666669</v>
      </c>
      <c r="D621" t="s">
        <v>282</v>
      </c>
      <c r="E621" t="s">
        <v>52</v>
      </c>
      <c r="F621" t="s">
        <v>56</v>
      </c>
    </row>
    <row r="622" spans="1:6">
      <c r="A622" t="s">
        <v>283</v>
      </c>
      <c r="B622" s="2">
        <v>39769</v>
      </c>
      <c r="C622" s="1">
        <v>0.5</v>
      </c>
      <c r="D622" t="s">
        <v>284</v>
      </c>
      <c r="E622" t="s">
        <v>119</v>
      </c>
      <c r="F622" t="s">
        <v>46</v>
      </c>
    </row>
    <row r="623" spans="1:6">
      <c r="A623" t="s">
        <v>285</v>
      </c>
      <c r="B623" s="2">
        <v>39769</v>
      </c>
      <c r="C623" s="1">
        <v>0.52083333333333337</v>
      </c>
      <c r="D623" t="s">
        <v>286</v>
      </c>
      <c r="E623" t="s">
        <v>38</v>
      </c>
      <c r="F623" t="s">
        <v>39</v>
      </c>
    </row>
    <row r="624" spans="1:6">
      <c r="A624" t="s">
        <v>287</v>
      </c>
      <c r="B624" s="2">
        <v>39769</v>
      </c>
      <c r="C624" s="1">
        <v>0.54166666666666663</v>
      </c>
      <c r="D624" t="s">
        <v>288</v>
      </c>
      <c r="E624" t="s">
        <v>34</v>
      </c>
      <c r="F624" t="s">
        <v>60</v>
      </c>
    </row>
    <row r="625" spans="1:6">
      <c r="A625" t="s">
        <v>289</v>
      </c>
      <c r="B625" s="2">
        <v>39769</v>
      </c>
      <c r="C625" s="1">
        <v>0.5625</v>
      </c>
      <c r="D625" t="s">
        <v>290</v>
      </c>
      <c r="E625" t="s">
        <v>194</v>
      </c>
      <c r="F625" t="s">
        <v>60</v>
      </c>
    </row>
    <row r="626" spans="1:6">
      <c r="A626" t="s">
        <v>291</v>
      </c>
      <c r="B626" s="2">
        <v>39769</v>
      </c>
      <c r="C626" s="1">
        <v>0.58333333333333337</v>
      </c>
      <c r="D626" t="s">
        <v>292</v>
      </c>
      <c r="E626" t="s">
        <v>113</v>
      </c>
      <c r="F626" t="s">
        <v>60</v>
      </c>
    </row>
    <row r="627" spans="1:6">
      <c r="A627" t="s">
        <v>293</v>
      </c>
      <c r="B627" s="2">
        <v>39769</v>
      </c>
      <c r="C627" s="1">
        <v>0.60416666666666663</v>
      </c>
      <c r="D627" t="s">
        <v>294</v>
      </c>
      <c r="E627" t="s">
        <v>34</v>
      </c>
      <c r="F627" t="s">
        <v>195</v>
      </c>
    </row>
    <row r="628" spans="1:6">
      <c r="A628" t="s">
        <v>295</v>
      </c>
      <c r="B628" s="2">
        <v>39769</v>
      </c>
      <c r="C628" s="1">
        <v>0.625</v>
      </c>
      <c r="D628" t="s">
        <v>296</v>
      </c>
      <c r="E628" t="s">
        <v>34</v>
      </c>
      <c r="F628" t="s">
        <v>195</v>
      </c>
    </row>
    <row r="629" spans="1:6">
      <c r="A629" t="s">
        <v>297</v>
      </c>
      <c r="B629" s="2">
        <v>39769</v>
      </c>
      <c r="C629" s="1">
        <v>0.64583333333333337</v>
      </c>
      <c r="D629" t="s">
        <v>3133</v>
      </c>
      <c r="E629" t="s">
        <v>113</v>
      </c>
      <c r="F629" t="s">
        <v>195</v>
      </c>
    </row>
    <row r="630" spans="1:6">
      <c r="A630" t="s">
        <v>298</v>
      </c>
      <c r="B630" s="2">
        <v>39769</v>
      </c>
      <c r="C630" s="1">
        <v>0.66666666666666663</v>
      </c>
      <c r="D630" t="s">
        <v>299</v>
      </c>
      <c r="E630" t="s">
        <v>194</v>
      </c>
      <c r="F630" t="s">
        <v>60</v>
      </c>
    </row>
    <row r="631" spans="1:6">
      <c r="A631" t="s">
        <v>300</v>
      </c>
      <c r="B631" s="2">
        <v>39769</v>
      </c>
      <c r="C631" s="1">
        <v>0.6875</v>
      </c>
      <c r="D631" t="s">
        <v>301</v>
      </c>
      <c r="E631" t="s">
        <v>41</v>
      </c>
      <c r="F631" t="s">
        <v>42</v>
      </c>
    </row>
    <row r="632" spans="1:6">
      <c r="A632" t="s">
        <v>302</v>
      </c>
      <c r="B632" s="2">
        <v>39769</v>
      </c>
      <c r="C632" s="1">
        <v>0.70833333333333337</v>
      </c>
      <c r="D632" t="s">
        <v>303</v>
      </c>
      <c r="E632" t="s">
        <v>45</v>
      </c>
      <c r="F632" t="s">
        <v>50</v>
      </c>
    </row>
    <row r="633" spans="1:6">
      <c r="A633" t="s">
        <v>304</v>
      </c>
      <c r="B633" s="2">
        <v>39769</v>
      </c>
      <c r="C633" s="1">
        <v>0.72916666666666663</v>
      </c>
      <c r="D633" t="s">
        <v>3184</v>
      </c>
      <c r="E633" t="s">
        <v>52</v>
      </c>
      <c r="F633" t="s">
        <v>234</v>
      </c>
    </row>
    <row r="634" spans="1:6">
      <c r="A634" t="s">
        <v>305</v>
      </c>
      <c r="B634" s="2">
        <v>39769</v>
      </c>
      <c r="C634" s="1">
        <v>0.75</v>
      </c>
      <c r="D634" t="s">
        <v>2410</v>
      </c>
      <c r="E634" t="s">
        <v>241</v>
      </c>
      <c r="F634" t="s">
        <v>53</v>
      </c>
    </row>
    <row r="635" spans="1:6">
      <c r="A635" t="s">
        <v>306</v>
      </c>
      <c r="B635" s="2">
        <v>39769</v>
      </c>
      <c r="C635" s="1">
        <v>0.77083333333333337</v>
      </c>
      <c r="D635" t="s">
        <v>307</v>
      </c>
      <c r="E635" t="s">
        <v>137</v>
      </c>
      <c r="F635" t="s">
        <v>130</v>
      </c>
    </row>
    <row r="636" spans="1:6">
      <c r="A636" t="s">
        <v>308</v>
      </c>
      <c r="B636" s="2">
        <v>39769</v>
      </c>
      <c r="C636" s="1">
        <v>0.79166666666666663</v>
      </c>
      <c r="D636" t="s">
        <v>189</v>
      </c>
      <c r="E636" t="s">
        <v>145</v>
      </c>
      <c r="F636" t="s">
        <v>174</v>
      </c>
    </row>
    <row r="637" spans="1:6">
      <c r="A637" t="s">
        <v>309</v>
      </c>
      <c r="B637" s="2">
        <v>39769</v>
      </c>
      <c r="C637" s="1">
        <v>0.8125</v>
      </c>
      <c r="D637" t="s">
        <v>310</v>
      </c>
      <c r="E637" t="s">
        <v>156</v>
      </c>
      <c r="F637" t="s">
        <v>160</v>
      </c>
    </row>
    <row r="638" spans="1:6">
      <c r="A638" t="s">
        <v>311</v>
      </c>
      <c r="B638" s="2">
        <v>39769</v>
      </c>
      <c r="C638" s="1">
        <v>0.83333333333333337</v>
      </c>
      <c r="D638" t="s">
        <v>312</v>
      </c>
      <c r="E638" t="s">
        <v>163</v>
      </c>
      <c r="F638" t="s">
        <v>164</v>
      </c>
    </row>
    <row r="639" spans="1:6">
      <c r="A639" t="s">
        <v>313</v>
      </c>
      <c r="B639" s="2">
        <v>39769</v>
      </c>
      <c r="C639" s="1">
        <v>0.85416666666666663</v>
      </c>
      <c r="D639" t="s">
        <v>100</v>
      </c>
      <c r="E639" t="s">
        <v>266</v>
      </c>
      <c r="F639" t="s">
        <v>314</v>
      </c>
    </row>
    <row r="640" spans="1:6">
      <c r="A640" t="s">
        <v>315</v>
      </c>
      <c r="B640" s="2">
        <v>39769</v>
      </c>
      <c r="C640" s="1">
        <v>0.875</v>
      </c>
      <c r="D640" t="s">
        <v>316</v>
      </c>
      <c r="E640" t="s">
        <v>317</v>
      </c>
      <c r="F640" t="s">
        <v>318</v>
      </c>
    </row>
    <row r="641" spans="1:6">
      <c r="A641" t="s">
        <v>319</v>
      </c>
      <c r="B641" s="2">
        <v>39769</v>
      </c>
      <c r="C641" s="1">
        <v>0.89583333333333337</v>
      </c>
      <c r="D641" t="s">
        <v>218</v>
      </c>
      <c r="E641" t="s">
        <v>320</v>
      </c>
      <c r="F641" t="s">
        <v>321</v>
      </c>
    </row>
    <row r="642" spans="1:6">
      <c r="A642" t="s">
        <v>322</v>
      </c>
      <c r="B642" s="2">
        <v>39769</v>
      </c>
      <c r="C642" s="1">
        <v>0.91666666666666663</v>
      </c>
      <c r="D642" t="s">
        <v>323</v>
      </c>
      <c r="E642" t="s">
        <v>324</v>
      </c>
      <c r="F642" t="s">
        <v>325</v>
      </c>
    </row>
    <row r="643" spans="1:6">
      <c r="A643" t="s">
        <v>326</v>
      </c>
      <c r="B643" s="2">
        <v>39769</v>
      </c>
      <c r="C643" s="1">
        <v>0.9375</v>
      </c>
      <c r="D643" t="s">
        <v>327</v>
      </c>
      <c r="E643" t="s">
        <v>328</v>
      </c>
      <c r="F643" t="s">
        <v>325</v>
      </c>
    </row>
    <row r="644" spans="1:6">
      <c r="A644" t="s">
        <v>329</v>
      </c>
      <c r="B644" s="2">
        <v>39769</v>
      </c>
      <c r="C644" s="1">
        <v>0.95833333333333337</v>
      </c>
      <c r="D644" t="s">
        <v>330</v>
      </c>
      <c r="E644" t="s">
        <v>331</v>
      </c>
      <c r="F644" t="s">
        <v>332</v>
      </c>
    </row>
    <row r="645" spans="1:6">
      <c r="A645" t="s">
        <v>333</v>
      </c>
      <c r="B645" s="2">
        <v>39769</v>
      </c>
      <c r="C645" s="1">
        <v>0.97916666666666663</v>
      </c>
      <c r="D645" t="s">
        <v>334</v>
      </c>
      <c r="E645" t="s">
        <v>335</v>
      </c>
      <c r="F645" t="s">
        <v>332</v>
      </c>
    </row>
    <row r="646" spans="1:6">
      <c r="A646" t="s">
        <v>336</v>
      </c>
      <c r="B646" s="2">
        <v>39770</v>
      </c>
      <c r="C646" s="1">
        <v>0</v>
      </c>
      <c r="D646" t="s">
        <v>337</v>
      </c>
      <c r="E646" t="s">
        <v>338</v>
      </c>
      <c r="F646" t="s">
        <v>339</v>
      </c>
    </row>
    <row r="647" spans="1:6">
      <c r="A647" t="s">
        <v>340</v>
      </c>
      <c r="B647" s="2">
        <v>39770</v>
      </c>
      <c r="C647" s="1">
        <v>2.0833333333333332E-2</v>
      </c>
      <c r="D647" t="s">
        <v>276</v>
      </c>
      <c r="E647" t="s">
        <v>341</v>
      </c>
      <c r="F647" t="s">
        <v>339</v>
      </c>
    </row>
    <row r="648" spans="1:6">
      <c r="A648" t="s">
        <v>342</v>
      </c>
      <c r="B648" s="2">
        <v>39770</v>
      </c>
      <c r="C648" s="1">
        <v>4.1666666666666664E-2</v>
      </c>
      <c r="D648" t="s">
        <v>343</v>
      </c>
      <c r="E648" t="s">
        <v>344</v>
      </c>
      <c r="F648" t="s">
        <v>345</v>
      </c>
    </row>
    <row r="649" spans="1:6">
      <c r="A649" t="s">
        <v>346</v>
      </c>
      <c r="B649" s="2">
        <v>39770</v>
      </c>
      <c r="C649" s="1">
        <v>6.25E-2</v>
      </c>
      <c r="D649" t="s">
        <v>347</v>
      </c>
      <c r="E649" t="s">
        <v>348</v>
      </c>
      <c r="F649" t="s">
        <v>345</v>
      </c>
    </row>
    <row r="650" spans="1:6">
      <c r="A650" t="s">
        <v>349</v>
      </c>
      <c r="B650" s="2">
        <v>39770</v>
      </c>
      <c r="C650" s="1">
        <v>8.3333333333333329E-2</v>
      </c>
      <c r="D650" t="s">
        <v>350</v>
      </c>
      <c r="E650" t="s">
        <v>351</v>
      </c>
      <c r="F650" t="s">
        <v>352</v>
      </c>
    </row>
    <row r="651" spans="1:6">
      <c r="A651" t="s">
        <v>353</v>
      </c>
      <c r="B651" s="2">
        <v>39770</v>
      </c>
      <c r="C651" s="1">
        <v>0.10416666666666667</v>
      </c>
      <c r="D651" t="s">
        <v>354</v>
      </c>
      <c r="E651" t="s">
        <v>355</v>
      </c>
      <c r="F651" t="s">
        <v>356</v>
      </c>
    </row>
    <row r="652" spans="1:6">
      <c r="A652" t="s">
        <v>357</v>
      </c>
      <c r="B652" s="2">
        <v>39770</v>
      </c>
      <c r="C652" s="1">
        <v>0.125</v>
      </c>
      <c r="D652" t="s">
        <v>358</v>
      </c>
      <c r="E652" t="s">
        <v>359</v>
      </c>
      <c r="F652" t="s">
        <v>360</v>
      </c>
    </row>
    <row r="653" spans="1:6">
      <c r="A653" t="s">
        <v>361</v>
      </c>
      <c r="B653" s="2">
        <v>39770</v>
      </c>
      <c r="C653" s="1">
        <v>0.14583333333333334</v>
      </c>
      <c r="D653" t="s">
        <v>362</v>
      </c>
      <c r="E653" t="s">
        <v>363</v>
      </c>
      <c r="F653" t="s">
        <v>360</v>
      </c>
    </row>
    <row r="654" spans="1:6">
      <c r="A654" t="s">
        <v>364</v>
      </c>
      <c r="B654" s="2">
        <v>39770</v>
      </c>
      <c r="C654" s="1">
        <v>0.16666666666666666</v>
      </c>
      <c r="D654" t="s">
        <v>365</v>
      </c>
      <c r="E654" t="s">
        <v>366</v>
      </c>
      <c r="F654" t="s">
        <v>367</v>
      </c>
    </row>
    <row r="655" spans="1:6">
      <c r="A655" t="s">
        <v>368</v>
      </c>
      <c r="B655" s="2">
        <v>39770</v>
      </c>
      <c r="C655" s="1">
        <v>0.1875</v>
      </c>
      <c r="D655" t="s">
        <v>369</v>
      </c>
      <c r="E655" t="s">
        <v>370</v>
      </c>
      <c r="F655" t="s">
        <v>371</v>
      </c>
    </row>
    <row r="656" spans="1:6">
      <c r="A656" t="s">
        <v>372</v>
      </c>
      <c r="B656" s="2">
        <v>39770</v>
      </c>
      <c r="C656" s="1">
        <v>0.20833333333333334</v>
      </c>
      <c r="D656" t="s">
        <v>373</v>
      </c>
      <c r="E656" t="s">
        <v>374</v>
      </c>
      <c r="F656" t="s">
        <v>375</v>
      </c>
    </row>
    <row r="657" spans="1:6">
      <c r="A657" t="s">
        <v>376</v>
      </c>
      <c r="B657" s="2">
        <v>39770</v>
      </c>
      <c r="C657" s="1">
        <v>0.22916666666666666</v>
      </c>
      <c r="D657" t="s">
        <v>377</v>
      </c>
      <c r="E657" t="s">
        <v>378</v>
      </c>
      <c r="F657" t="s">
        <v>371</v>
      </c>
    </row>
    <row r="658" spans="1:6">
      <c r="A658" t="s">
        <v>379</v>
      </c>
      <c r="B658" s="2">
        <v>39770</v>
      </c>
      <c r="C658" s="1">
        <v>0.25</v>
      </c>
      <c r="D658" t="s">
        <v>380</v>
      </c>
      <c r="E658" t="s">
        <v>381</v>
      </c>
      <c r="F658" t="s">
        <v>382</v>
      </c>
    </row>
    <row r="659" spans="1:6">
      <c r="A659" t="s">
        <v>383</v>
      </c>
      <c r="B659" s="2">
        <v>39770</v>
      </c>
      <c r="C659" s="1">
        <v>0.27083333333333331</v>
      </c>
      <c r="D659" t="s">
        <v>384</v>
      </c>
      <c r="E659" t="s">
        <v>385</v>
      </c>
      <c r="F659" t="s">
        <v>386</v>
      </c>
    </row>
    <row r="660" spans="1:6">
      <c r="A660" t="s">
        <v>387</v>
      </c>
      <c r="B660" s="2">
        <v>39770</v>
      </c>
      <c r="C660" s="1">
        <v>0.29166666666666669</v>
      </c>
      <c r="D660" t="s">
        <v>388</v>
      </c>
      <c r="E660" t="s">
        <v>389</v>
      </c>
      <c r="F660" t="s">
        <v>390</v>
      </c>
    </row>
    <row r="661" spans="1:6">
      <c r="A661" t="s">
        <v>391</v>
      </c>
      <c r="B661" s="2">
        <v>39770</v>
      </c>
      <c r="C661" s="1">
        <v>0.3125</v>
      </c>
      <c r="D661" t="s">
        <v>392</v>
      </c>
      <c r="E661" t="s">
        <v>393</v>
      </c>
      <c r="F661" t="s">
        <v>394</v>
      </c>
    </row>
    <row r="662" spans="1:6">
      <c r="A662" t="s">
        <v>395</v>
      </c>
      <c r="B662" s="2">
        <v>39770</v>
      </c>
      <c r="C662" s="1">
        <v>0.33333333333333331</v>
      </c>
      <c r="D662" t="s">
        <v>396</v>
      </c>
      <c r="E662" t="s">
        <v>397</v>
      </c>
      <c r="F662" t="s">
        <v>398</v>
      </c>
    </row>
    <row r="663" spans="1:6">
      <c r="A663" t="s">
        <v>399</v>
      </c>
      <c r="B663" s="2">
        <v>39770</v>
      </c>
      <c r="C663" s="1">
        <v>0.35416666666666669</v>
      </c>
      <c r="D663" t="s">
        <v>400</v>
      </c>
      <c r="E663" t="s">
        <v>401</v>
      </c>
      <c r="F663" t="s">
        <v>394</v>
      </c>
    </row>
    <row r="664" spans="1:6">
      <c r="A664" t="s">
        <v>402</v>
      </c>
      <c r="B664" s="2">
        <v>39770</v>
      </c>
      <c r="C664" s="1">
        <v>0.375</v>
      </c>
      <c r="D664" t="s">
        <v>403</v>
      </c>
      <c r="E664" t="s">
        <v>355</v>
      </c>
      <c r="F664" t="s">
        <v>404</v>
      </c>
    </row>
    <row r="665" spans="1:6">
      <c r="A665" t="s">
        <v>405</v>
      </c>
      <c r="B665" s="2">
        <v>39770</v>
      </c>
      <c r="C665" s="1">
        <v>0.39583333333333331</v>
      </c>
      <c r="D665" t="s">
        <v>406</v>
      </c>
      <c r="E665" t="s">
        <v>266</v>
      </c>
      <c r="F665" t="s">
        <v>345</v>
      </c>
    </row>
    <row r="666" spans="1:6">
      <c r="A666" t="s">
        <v>407</v>
      </c>
      <c r="B666" s="2">
        <v>39770</v>
      </c>
      <c r="C666" s="1">
        <v>0.41666666666666669</v>
      </c>
      <c r="D666" t="s">
        <v>408</v>
      </c>
      <c r="E666" t="s">
        <v>241</v>
      </c>
      <c r="F666" t="s">
        <v>321</v>
      </c>
    </row>
    <row r="667" spans="1:6">
      <c r="A667" t="s">
        <v>409</v>
      </c>
      <c r="B667" s="2">
        <v>39770</v>
      </c>
      <c r="C667" s="1">
        <v>0.4375</v>
      </c>
      <c r="D667" t="s">
        <v>410</v>
      </c>
      <c r="E667" t="s">
        <v>38</v>
      </c>
      <c r="F667" t="s">
        <v>318</v>
      </c>
    </row>
    <row r="668" spans="1:6">
      <c r="A668" t="s">
        <v>411</v>
      </c>
      <c r="B668" s="2">
        <v>39770</v>
      </c>
      <c r="C668" s="1">
        <v>0.45833333333333331</v>
      </c>
      <c r="D668" t="s">
        <v>412</v>
      </c>
      <c r="E668" t="s">
        <v>113</v>
      </c>
      <c r="F668" t="s">
        <v>413</v>
      </c>
    </row>
    <row r="669" spans="1:6">
      <c r="A669" t="s">
        <v>414</v>
      </c>
      <c r="B669" s="2">
        <v>39770</v>
      </c>
      <c r="C669" s="1">
        <v>0.47916666666666669</v>
      </c>
      <c r="D669" t="s">
        <v>415</v>
      </c>
      <c r="E669" t="s">
        <v>31</v>
      </c>
      <c r="F669" t="s">
        <v>321</v>
      </c>
    </row>
    <row r="670" spans="1:6">
      <c r="A670" t="s">
        <v>416</v>
      </c>
      <c r="B670" s="2">
        <v>39770</v>
      </c>
      <c r="C670" s="1">
        <v>0.5</v>
      </c>
      <c r="D670" t="s">
        <v>417</v>
      </c>
      <c r="E670" t="s">
        <v>113</v>
      </c>
      <c r="F670" t="s">
        <v>352</v>
      </c>
    </row>
    <row r="671" spans="1:6">
      <c r="A671" t="s">
        <v>418</v>
      </c>
      <c r="B671" s="2">
        <v>39770</v>
      </c>
      <c r="C671" s="1">
        <v>0.52083333333333337</v>
      </c>
      <c r="D671" t="s">
        <v>419</v>
      </c>
      <c r="E671" t="s">
        <v>194</v>
      </c>
      <c r="F671" t="s">
        <v>325</v>
      </c>
    </row>
    <row r="672" spans="1:6">
      <c r="A672" t="s">
        <v>420</v>
      </c>
      <c r="B672" s="2">
        <v>39770</v>
      </c>
      <c r="C672" s="1">
        <v>0.54166666666666663</v>
      </c>
      <c r="D672" t="s">
        <v>421</v>
      </c>
      <c r="E672" t="s">
        <v>194</v>
      </c>
      <c r="F672" t="s">
        <v>318</v>
      </c>
    </row>
    <row r="673" spans="1:6">
      <c r="A673" t="s">
        <v>422</v>
      </c>
      <c r="B673" s="2">
        <v>39770</v>
      </c>
      <c r="C673" s="1">
        <v>0.5625</v>
      </c>
      <c r="D673" t="s">
        <v>423</v>
      </c>
      <c r="E673" t="s">
        <v>38</v>
      </c>
      <c r="F673" t="s">
        <v>314</v>
      </c>
    </row>
    <row r="674" spans="1:6">
      <c r="A674" t="s">
        <v>424</v>
      </c>
      <c r="B674" s="2">
        <v>39770</v>
      </c>
      <c r="C674" s="1">
        <v>0.58333333333333337</v>
      </c>
      <c r="D674" t="s">
        <v>425</v>
      </c>
      <c r="E674" t="s">
        <v>113</v>
      </c>
      <c r="F674" t="s">
        <v>270</v>
      </c>
    </row>
    <row r="675" spans="1:6">
      <c r="A675" t="s">
        <v>426</v>
      </c>
      <c r="B675" s="2">
        <v>39770</v>
      </c>
      <c r="C675" s="1">
        <v>0.60416666666666663</v>
      </c>
      <c r="D675" t="s">
        <v>427</v>
      </c>
      <c r="E675" t="s">
        <v>110</v>
      </c>
      <c r="F675" t="s">
        <v>258</v>
      </c>
    </row>
    <row r="676" spans="1:6">
      <c r="A676" t="s">
        <v>428</v>
      </c>
      <c r="B676" s="2">
        <v>39770</v>
      </c>
      <c r="C676" s="1">
        <v>0.625</v>
      </c>
      <c r="D676" t="s">
        <v>429</v>
      </c>
      <c r="E676" t="s">
        <v>31</v>
      </c>
      <c r="F676" t="s">
        <v>150</v>
      </c>
    </row>
    <row r="677" spans="1:6">
      <c r="A677" t="s">
        <v>430</v>
      </c>
      <c r="B677" s="2">
        <v>39770</v>
      </c>
      <c r="C677" s="1">
        <v>0.64583333333333337</v>
      </c>
      <c r="D677" t="s">
        <v>431</v>
      </c>
      <c r="E677" t="s">
        <v>34</v>
      </c>
      <c r="F677" t="s">
        <v>174</v>
      </c>
    </row>
    <row r="678" spans="1:6">
      <c r="A678" t="s">
        <v>432</v>
      </c>
      <c r="B678" s="2">
        <v>39770</v>
      </c>
      <c r="C678" s="1">
        <v>0.66666666666666663</v>
      </c>
      <c r="D678" t="s">
        <v>433</v>
      </c>
      <c r="E678" t="s">
        <v>194</v>
      </c>
      <c r="F678" t="s">
        <v>160</v>
      </c>
    </row>
    <row r="679" spans="1:6">
      <c r="A679" t="s">
        <v>434</v>
      </c>
      <c r="B679" s="2">
        <v>39770</v>
      </c>
      <c r="C679" s="1">
        <v>0.6875</v>
      </c>
      <c r="D679" t="s">
        <v>435</v>
      </c>
      <c r="E679" t="s">
        <v>45</v>
      </c>
      <c r="F679" t="s">
        <v>258</v>
      </c>
    </row>
    <row r="680" spans="1:6">
      <c r="A680" t="s">
        <v>436</v>
      </c>
      <c r="B680" s="2">
        <v>39770</v>
      </c>
      <c r="C680" s="1">
        <v>0.70833333333333337</v>
      </c>
      <c r="D680" t="s">
        <v>437</v>
      </c>
      <c r="E680" t="s">
        <v>141</v>
      </c>
      <c r="F680" t="s">
        <v>270</v>
      </c>
    </row>
    <row r="681" spans="1:6">
      <c r="A681" t="s">
        <v>438</v>
      </c>
      <c r="B681" s="2">
        <v>39770</v>
      </c>
      <c r="C681" s="1">
        <v>0.72916666666666663</v>
      </c>
      <c r="D681" t="s">
        <v>439</v>
      </c>
      <c r="E681" t="s">
        <v>263</v>
      </c>
      <c r="F681" t="s">
        <v>267</v>
      </c>
    </row>
    <row r="682" spans="1:6">
      <c r="A682" t="s">
        <v>440</v>
      </c>
      <c r="B682" s="2">
        <v>39770</v>
      </c>
      <c r="C682" s="1">
        <v>0.75</v>
      </c>
      <c r="D682" t="s">
        <v>441</v>
      </c>
      <c r="E682" t="s">
        <v>442</v>
      </c>
      <c r="F682" t="s">
        <v>318</v>
      </c>
    </row>
    <row r="683" spans="1:6">
      <c r="A683" t="s">
        <v>443</v>
      </c>
      <c r="B683" s="2">
        <v>39770</v>
      </c>
      <c r="C683" s="1">
        <v>0.77083333333333337</v>
      </c>
      <c r="D683" t="s">
        <v>444</v>
      </c>
      <c r="E683" t="s">
        <v>324</v>
      </c>
      <c r="F683" t="s">
        <v>413</v>
      </c>
    </row>
    <row r="684" spans="1:6">
      <c r="A684" t="s">
        <v>445</v>
      </c>
      <c r="B684" s="2">
        <v>39770</v>
      </c>
      <c r="C684" s="1">
        <v>0.79166666666666663</v>
      </c>
      <c r="D684" t="s">
        <v>446</v>
      </c>
      <c r="E684" t="s">
        <v>335</v>
      </c>
      <c r="F684" t="s">
        <v>447</v>
      </c>
    </row>
    <row r="685" spans="1:6">
      <c r="A685" t="s">
        <v>448</v>
      </c>
      <c r="B685" s="2">
        <v>39770</v>
      </c>
      <c r="C685" s="1">
        <v>0.8125</v>
      </c>
      <c r="D685" t="s">
        <v>449</v>
      </c>
      <c r="E685" t="s">
        <v>450</v>
      </c>
      <c r="F685" t="s">
        <v>352</v>
      </c>
    </row>
    <row r="686" spans="1:6">
      <c r="A686" t="s">
        <v>451</v>
      </c>
      <c r="B686" s="2">
        <v>39770</v>
      </c>
      <c r="C686" s="1">
        <v>0.83333333333333337</v>
      </c>
      <c r="D686" t="s">
        <v>452</v>
      </c>
      <c r="E686" t="s">
        <v>453</v>
      </c>
      <c r="F686" t="s">
        <v>454</v>
      </c>
    </row>
    <row r="687" spans="1:6">
      <c r="A687" t="s">
        <v>455</v>
      </c>
      <c r="B687" s="2">
        <v>39770</v>
      </c>
      <c r="C687" s="1">
        <v>0.85416666666666663</v>
      </c>
      <c r="D687" t="s">
        <v>456</v>
      </c>
      <c r="E687" t="s">
        <v>355</v>
      </c>
      <c r="F687" t="s">
        <v>360</v>
      </c>
    </row>
    <row r="688" spans="1:6">
      <c r="A688" t="s">
        <v>457</v>
      </c>
      <c r="B688" s="2">
        <v>39770</v>
      </c>
      <c r="C688" s="1">
        <v>0.875</v>
      </c>
      <c r="D688" t="s">
        <v>458</v>
      </c>
      <c r="E688" t="s">
        <v>359</v>
      </c>
      <c r="F688" t="s">
        <v>367</v>
      </c>
    </row>
    <row r="689" spans="1:6">
      <c r="A689" t="s">
        <v>459</v>
      </c>
      <c r="B689" s="2">
        <v>39770</v>
      </c>
      <c r="C689" s="1">
        <v>0.89583333333333337</v>
      </c>
      <c r="D689" t="s">
        <v>460</v>
      </c>
      <c r="E689" t="s">
        <v>363</v>
      </c>
      <c r="F689" t="s">
        <v>461</v>
      </c>
    </row>
    <row r="690" spans="1:6">
      <c r="A690" t="s">
        <v>462</v>
      </c>
      <c r="B690" s="2">
        <v>39770</v>
      </c>
      <c r="C690" s="1">
        <v>0.91666666666666663</v>
      </c>
      <c r="D690" t="s">
        <v>463</v>
      </c>
      <c r="E690" t="s">
        <v>363</v>
      </c>
      <c r="F690" t="s">
        <v>367</v>
      </c>
    </row>
    <row r="691" spans="1:6">
      <c r="A691" t="s">
        <v>464</v>
      </c>
      <c r="B691" s="2">
        <v>39770</v>
      </c>
      <c r="C691" s="1">
        <v>0.9375</v>
      </c>
      <c r="D691" t="s">
        <v>465</v>
      </c>
      <c r="E691" t="s">
        <v>366</v>
      </c>
      <c r="F691" t="s">
        <v>461</v>
      </c>
    </row>
    <row r="692" spans="1:6">
      <c r="A692" t="s">
        <v>466</v>
      </c>
      <c r="B692" s="2">
        <v>39770</v>
      </c>
      <c r="C692" s="1">
        <v>0.95833333333333337</v>
      </c>
      <c r="D692" t="s">
        <v>467</v>
      </c>
      <c r="E692" t="s">
        <v>468</v>
      </c>
      <c r="F692" t="s">
        <v>461</v>
      </c>
    </row>
    <row r="693" spans="1:6">
      <c r="A693" t="s">
        <v>469</v>
      </c>
      <c r="B693" s="2">
        <v>39770</v>
      </c>
      <c r="C693" s="1">
        <v>0.97916666666666663</v>
      </c>
      <c r="D693" t="s">
        <v>470</v>
      </c>
      <c r="E693" t="s">
        <v>468</v>
      </c>
      <c r="F693" t="s">
        <v>471</v>
      </c>
    </row>
    <row r="694" spans="1:6">
      <c r="A694" t="s">
        <v>472</v>
      </c>
      <c r="B694" s="2">
        <v>39771</v>
      </c>
      <c r="C694" s="1">
        <v>0</v>
      </c>
      <c r="D694" t="s">
        <v>473</v>
      </c>
      <c r="E694" t="s">
        <v>468</v>
      </c>
      <c r="F694" t="s">
        <v>375</v>
      </c>
    </row>
    <row r="695" spans="1:6">
      <c r="A695" t="s">
        <v>474</v>
      </c>
      <c r="B695" s="2">
        <v>39771</v>
      </c>
      <c r="C695" s="1">
        <v>2.0833333333333332E-2</v>
      </c>
      <c r="D695" t="s">
        <v>475</v>
      </c>
      <c r="E695" t="s">
        <v>468</v>
      </c>
      <c r="F695" t="s">
        <v>471</v>
      </c>
    </row>
    <row r="696" spans="1:6">
      <c r="A696" t="s">
        <v>476</v>
      </c>
      <c r="B696" s="2">
        <v>39771</v>
      </c>
      <c r="C696" s="1">
        <v>4.1666666666666664E-2</v>
      </c>
      <c r="D696" t="s">
        <v>477</v>
      </c>
      <c r="E696" t="s">
        <v>370</v>
      </c>
      <c r="F696" t="s">
        <v>461</v>
      </c>
    </row>
    <row r="697" spans="1:6">
      <c r="A697" t="s">
        <v>478</v>
      </c>
      <c r="B697" s="2">
        <v>39771</v>
      </c>
      <c r="C697" s="1">
        <v>6.25E-2</v>
      </c>
      <c r="D697" t="s">
        <v>479</v>
      </c>
      <c r="E697" t="s">
        <v>374</v>
      </c>
      <c r="F697" t="s">
        <v>404</v>
      </c>
    </row>
    <row r="698" spans="1:6">
      <c r="A698" t="s">
        <v>480</v>
      </c>
      <c r="B698" s="2">
        <v>39771</v>
      </c>
      <c r="C698" s="1">
        <v>8.3333333333333329E-2</v>
      </c>
      <c r="D698" t="s">
        <v>481</v>
      </c>
      <c r="E698" t="s">
        <v>482</v>
      </c>
      <c r="F698" t="s">
        <v>382</v>
      </c>
    </row>
    <row r="699" spans="1:6">
      <c r="A699" t="s">
        <v>483</v>
      </c>
      <c r="B699" s="2">
        <v>39771</v>
      </c>
      <c r="C699" s="1">
        <v>0.10416666666666667</v>
      </c>
      <c r="D699" t="s">
        <v>484</v>
      </c>
      <c r="E699" t="s">
        <v>482</v>
      </c>
      <c r="F699" t="s">
        <v>371</v>
      </c>
    </row>
    <row r="700" spans="1:6">
      <c r="A700" t="s">
        <v>485</v>
      </c>
      <c r="B700" s="2">
        <v>39771</v>
      </c>
      <c r="C700" s="1">
        <v>0.125</v>
      </c>
      <c r="D700" t="s">
        <v>486</v>
      </c>
      <c r="E700" t="s">
        <v>482</v>
      </c>
      <c r="F700" t="s">
        <v>382</v>
      </c>
    </row>
    <row r="701" spans="1:6">
      <c r="A701" t="s">
        <v>487</v>
      </c>
      <c r="B701" s="2">
        <v>39771</v>
      </c>
      <c r="C701" s="1">
        <v>0.14583333333333334</v>
      </c>
      <c r="D701" t="s">
        <v>488</v>
      </c>
      <c r="E701" t="s">
        <v>489</v>
      </c>
      <c r="F701" t="s">
        <v>382</v>
      </c>
    </row>
    <row r="702" spans="1:6">
      <c r="A702" t="s">
        <v>490</v>
      </c>
      <c r="B702" s="2">
        <v>39771</v>
      </c>
      <c r="C702" s="1">
        <v>0.16666666666666666</v>
      </c>
      <c r="D702" t="s">
        <v>491</v>
      </c>
      <c r="E702" t="s">
        <v>492</v>
      </c>
      <c r="F702" t="s">
        <v>493</v>
      </c>
    </row>
    <row r="703" spans="1:6">
      <c r="A703" t="s">
        <v>494</v>
      </c>
      <c r="B703" s="2">
        <v>39771</v>
      </c>
      <c r="C703" s="1">
        <v>0.1875</v>
      </c>
      <c r="D703" t="s">
        <v>495</v>
      </c>
      <c r="E703" t="s">
        <v>389</v>
      </c>
      <c r="F703" t="s">
        <v>493</v>
      </c>
    </row>
    <row r="704" spans="1:6">
      <c r="A704" t="s">
        <v>496</v>
      </c>
      <c r="B704" s="2">
        <v>39771</v>
      </c>
      <c r="C704" s="1">
        <v>0.20833333333333334</v>
      </c>
      <c r="D704" t="s">
        <v>497</v>
      </c>
      <c r="E704" t="s">
        <v>498</v>
      </c>
      <c r="F704" t="s">
        <v>499</v>
      </c>
    </row>
    <row r="705" spans="1:6">
      <c r="A705" t="s">
        <v>500</v>
      </c>
      <c r="B705" s="2">
        <v>39771</v>
      </c>
      <c r="C705" s="1">
        <v>0.22916666666666666</v>
      </c>
      <c r="D705" t="s">
        <v>501</v>
      </c>
      <c r="E705" t="s">
        <v>498</v>
      </c>
      <c r="F705" t="s">
        <v>390</v>
      </c>
    </row>
    <row r="706" spans="1:6">
      <c r="A706" t="s">
        <v>502</v>
      </c>
      <c r="B706" s="2">
        <v>39771</v>
      </c>
      <c r="C706" s="1">
        <v>0.25</v>
      </c>
      <c r="D706" t="s">
        <v>503</v>
      </c>
      <c r="E706" t="s">
        <v>498</v>
      </c>
      <c r="F706" t="s">
        <v>504</v>
      </c>
    </row>
    <row r="707" spans="1:6">
      <c r="A707" t="s">
        <v>505</v>
      </c>
      <c r="B707" s="2">
        <v>39771</v>
      </c>
      <c r="C707" s="1">
        <v>0.27083333333333331</v>
      </c>
      <c r="D707" t="s">
        <v>506</v>
      </c>
      <c r="E707" t="s">
        <v>498</v>
      </c>
      <c r="F707" t="s">
        <v>390</v>
      </c>
    </row>
    <row r="708" spans="1:6">
      <c r="A708" t="s">
        <v>507</v>
      </c>
      <c r="B708" s="2">
        <v>39771</v>
      </c>
      <c r="C708" s="1">
        <v>0.29166666666666669</v>
      </c>
      <c r="D708" t="s">
        <v>508</v>
      </c>
      <c r="E708" t="s">
        <v>498</v>
      </c>
      <c r="F708" t="s">
        <v>504</v>
      </c>
    </row>
    <row r="709" spans="1:6">
      <c r="A709" t="s">
        <v>509</v>
      </c>
      <c r="B709" s="2">
        <v>39771</v>
      </c>
      <c r="C709" s="1">
        <v>0.3125</v>
      </c>
      <c r="D709" t="s">
        <v>510</v>
      </c>
      <c r="E709" t="s">
        <v>393</v>
      </c>
      <c r="F709" t="s">
        <v>390</v>
      </c>
    </row>
    <row r="710" spans="1:6">
      <c r="A710" t="s">
        <v>511</v>
      </c>
      <c r="B710" s="2">
        <v>39771</v>
      </c>
      <c r="C710" s="1">
        <v>0.33333333333333331</v>
      </c>
      <c r="D710" t="s">
        <v>512</v>
      </c>
      <c r="E710" t="s">
        <v>393</v>
      </c>
      <c r="F710" t="s">
        <v>504</v>
      </c>
    </row>
    <row r="711" spans="1:6">
      <c r="A711" t="s">
        <v>513</v>
      </c>
      <c r="B711" s="2">
        <v>39771</v>
      </c>
      <c r="C711" s="1">
        <v>0.35416666666666669</v>
      </c>
      <c r="D711" t="s">
        <v>458</v>
      </c>
      <c r="E711" t="s">
        <v>498</v>
      </c>
      <c r="F711" t="s">
        <v>493</v>
      </c>
    </row>
    <row r="712" spans="1:6">
      <c r="A712" t="s">
        <v>514</v>
      </c>
      <c r="B712" s="2">
        <v>39771</v>
      </c>
      <c r="C712" s="1">
        <v>0.375</v>
      </c>
      <c r="D712" t="s">
        <v>515</v>
      </c>
      <c r="E712" t="s">
        <v>385</v>
      </c>
      <c r="F712" t="s">
        <v>499</v>
      </c>
    </row>
    <row r="713" spans="1:6">
      <c r="A713" t="s">
        <v>516</v>
      </c>
      <c r="B713" s="2">
        <v>39771</v>
      </c>
      <c r="C713" s="1">
        <v>0.39583333333333331</v>
      </c>
      <c r="D713" t="s">
        <v>517</v>
      </c>
      <c r="E713" t="s">
        <v>482</v>
      </c>
      <c r="F713" t="s">
        <v>386</v>
      </c>
    </row>
    <row r="714" spans="1:6">
      <c r="A714" t="s">
        <v>518</v>
      </c>
      <c r="B714" s="2">
        <v>39771</v>
      </c>
      <c r="C714" s="1">
        <v>0.41666666666666669</v>
      </c>
      <c r="D714" t="s">
        <v>519</v>
      </c>
      <c r="E714" t="s">
        <v>370</v>
      </c>
      <c r="F714" t="s">
        <v>360</v>
      </c>
    </row>
    <row r="715" spans="1:6">
      <c r="A715" t="s">
        <v>520</v>
      </c>
      <c r="B715" s="2">
        <v>39771</v>
      </c>
      <c r="C715" s="1">
        <v>0.4375</v>
      </c>
      <c r="D715" t="s">
        <v>521</v>
      </c>
      <c r="E715" t="s">
        <v>468</v>
      </c>
      <c r="F715" t="s">
        <v>404</v>
      </c>
    </row>
    <row r="716" spans="1:6">
      <c r="A716" t="s">
        <v>522</v>
      </c>
      <c r="B716" s="2">
        <v>39771</v>
      </c>
      <c r="C716" s="1">
        <v>0.45833333333333331</v>
      </c>
      <c r="D716" t="s">
        <v>523</v>
      </c>
      <c r="E716" t="s">
        <v>348</v>
      </c>
      <c r="F716" t="s">
        <v>367</v>
      </c>
    </row>
    <row r="717" spans="1:6">
      <c r="A717" t="s">
        <v>524</v>
      </c>
      <c r="B717" s="2">
        <v>39771</v>
      </c>
      <c r="C717" s="1">
        <v>0.47916666666666669</v>
      </c>
      <c r="D717" t="s">
        <v>525</v>
      </c>
      <c r="E717" t="s">
        <v>331</v>
      </c>
      <c r="F717" t="s">
        <v>345</v>
      </c>
    </row>
    <row r="718" spans="1:6">
      <c r="A718" t="s">
        <v>526</v>
      </c>
      <c r="B718" s="2">
        <v>39771</v>
      </c>
      <c r="C718" s="1">
        <v>0.5</v>
      </c>
      <c r="D718" t="s">
        <v>527</v>
      </c>
      <c r="E718" t="s">
        <v>528</v>
      </c>
      <c r="F718" t="s">
        <v>413</v>
      </c>
    </row>
    <row r="719" spans="1:6">
      <c r="A719" t="s">
        <v>529</v>
      </c>
      <c r="B719" s="2">
        <v>39771</v>
      </c>
      <c r="C719" s="1">
        <v>0.52083333333333337</v>
      </c>
      <c r="D719" t="s">
        <v>530</v>
      </c>
      <c r="E719" t="s">
        <v>442</v>
      </c>
      <c r="F719" t="s">
        <v>345</v>
      </c>
    </row>
    <row r="720" spans="1:6">
      <c r="A720" t="s">
        <v>531</v>
      </c>
      <c r="B720" s="2">
        <v>39771</v>
      </c>
      <c r="C720" s="1">
        <v>0.54166666666666663</v>
      </c>
      <c r="D720" t="s">
        <v>532</v>
      </c>
      <c r="E720" t="s">
        <v>442</v>
      </c>
      <c r="F720" t="s">
        <v>318</v>
      </c>
    </row>
    <row r="721" spans="1:6">
      <c r="A721" t="s">
        <v>533</v>
      </c>
      <c r="B721" s="2">
        <v>39771</v>
      </c>
      <c r="C721" s="1">
        <v>0.5625</v>
      </c>
      <c r="D721" t="s">
        <v>534</v>
      </c>
      <c r="E721" t="s">
        <v>163</v>
      </c>
      <c r="F721" t="s">
        <v>318</v>
      </c>
    </row>
    <row r="722" spans="1:6">
      <c r="A722" t="s">
        <v>535</v>
      </c>
      <c r="B722" s="2">
        <v>39771</v>
      </c>
      <c r="C722" s="1">
        <v>0.58333333333333337</v>
      </c>
      <c r="D722" t="s">
        <v>536</v>
      </c>
      <c r="E722" t="s">
        <v>156</v>
      </c>
      <c r="F722" t="s">
        <v>314</v>
      </c>
    </row>
    <row r="723" spans="1:6">
      <c r="A723" t="s">
        <v>537</v>
      </c>
      <c r="B723" s="2">
        <v>39771</v>
      </c>
      <c r="C723" s="1">
        <v>0.60416666666666663</v>
      </c>
      <c r="D723" t="s">
        <v>538</v>
      </c>
      <c r="E723" t="s">
        <v>153</v>
      </c>
      <c r="F723" t="s">
        <v>267</v>
      </c>
    </row>
    <row r="724" spans="1:6">
      <c r="A724" t="s">
        <v>539</v>
      </c>
      <c r="B724" s="2">
        <v>39771</v>
      </c>
      <c r="C724" s="1">
        <v>0.625</v>
      </c>
      <c r="D724" t="s">
        <v>540</v>
      </c>
      <c r="E724" t="s">
        <v>156</v>
      </c>
      <c r="F724" t="s">
        <v>267</v>
      </c>
    </row>
    <row r="725" spans="1:6">
      <c r="A725" t="s">
        <v>541</v>
      </c>
      <c r="B725" s="2">
        <v>39771</v>
      </c>
      <c r="C725" s="1">
        <v>0.64583333333333337</v>
      </c>
      <c r="D725" t="s">
        <v>542</v>
      </c>
      <c r="E725" t="s">
        <v>156</v>
      </c>
      <c r="F725" t="s">
        <v>267</v>
      </c>
    </row>
    <row r="726" spans="1:6">
      <c r="A726" t="s">
        <v>543</v>
      </c>
      <c r="B726" s="2">
        <v>39771</v>
      </c>
      <c r="C726" s="1">
        <v>0.66666666666666663</v>
      </c>
      <c r="D726" t="s">
        <v>544</v>
      </c>
      <c r="E726" t="s">
        <v>153</v>
      </c>
      <c r="F726" t="s">
        <v>270</v>
      </c>
    </row>
    <row r="727" spans="1:6">
      <c r="A727" t="s">
        <v>545</v>
      </c>
      <c r="B727" s="2">
        <v>39771</v>
      </c>
      <c r="C727" s="1">
        <v>0.6875</v>
      </c>
      <c r="D727" t="s">
        <v>546</v>
      </c>
      <c r="E727" t="s">
        <v>149</v>
      </c>
      <c r="F727" t="s">
        <v>164</v>
      </c>
    </row>
    <row r="728" spans="1:6">
      <c r="A728" t="s">
        <v>547</v>
      </c>
      <c r="B728" s="2">
        <v>39771</v>
      </c>
      <c r="C728" s="1">
        <v>0.70833333333333337</v>
      </c>
      <c r="D728" t="s">
        <v>548</v>
      </c>
      <c r="E728" t="s">
        <v>163</v>
      </c>
      <c r="F728" t="s">
        <v>267</v>
      </c>
    </row>
    <row r="729" spans="1:6">
      <c r="A729" t="s">
        <v>549</v>
      </c>
      <c r="B729" s="2">
        <v>39771</v>
      </c>
      <c r="C729" s="1">
        <v>0.72916666666666663</v>
      </c>
      <c r="D729" t="s">
        <v>550</v>
      </c>
      <c r="E729" t="s">
        <v>528</v>
      </c>
      <c r="F729" t="s">
        <v>318</v>
      </c>
    </row>
    <row r="730" spans="1:6">
      <c r="A730" t="s">
        <v>551</v>
      </c>
      <c r="B730" s="2">
        <v>39771</v>
      </c>
      <c r="C730" s="1">
        <v>0.75</v>
      </c>
      <c r="D730" t="s">
        <v>552</v>
      </c>
      <c r="E730" t="s">
        <v>324</v>
      </c>
      <c r="F730" t="s">
        <v>553</v>
      </c>
    </row>
    <row r="731" spans="1:6">
      <c r="A731" t="s">
        <v>554</v>
      </c>
      <c r="B731" s="2">
        <v>39771</v>
      </c>
      <c r="C731" s="1">
        <v>0.77083333333333337</v>
      </c>
      <c r="D731" t="s">
        <v>555</v>
      </c>
      <c r="E731" t="s">
        <v>328</v>
      </c>
      <c r="F731" t="s">
        <v>321</v>
      </c>
    </row>
    <row r="732" spans="1:6">
      <c r="A732" t="s">
        <v>556</v>
      </c>
      <c r="B732" s="2">
        <v>39771</v>
      </c>
      <c r="C732" s="1">
        <v>0.79166666666666663</v>
      </c>
      <c r="D732" t="s">
        <v>557</v>
      </c>
      <c r="E732" t="s">
        <v>331</v>
      </c>
      <c r="F732" t="s">
        <v>558</v>
      </c>
    </row>
    <row r="733" spans="1:6">
      <c r="A733" t="s">
        <v>559</v>
      </c>
      <c r="B733" s="2">
        <v>39771</v>
      </c>
      <c r="C733" s="1">
        <v>0.8125</v>
      </c>
      <c r="D733" t="s">
        <v>479</v>
      </c>
      <c r="E733" t="s">
        <v>335</v>
      </c>
      <c r="F733" t="s">
        <v>558</v>
      </c>
    </row>
    <row r="734" spans="1:6">
      <c r="A734" t="s">
        <v>560</v>
      </c>
      <c r="B734" s="2">
        <v>39771</v>
      </c>
      <c r="C734" s="1">
        <v>0.83333333333333337</v>
      </c>
      <c r="D734" t="s">
        <v>561</v>
      </c>
      <c r="E734" t="s">
        <v>338</v>
      </c>
      <c r="F734" t="s">
        <v>558</v>
      </c>
    </row>
    <row r="735" spans="1:6">
      <c r="A735" t="s">
        <v>562</v>
      </c>
      <c r="B735" s="2">
        <v>39771</v>
      </c>
      <c r="C735" s="1">
        <v>0.85416666666666663</v>
      </c>
      <c r="D735" t="s">
        <v>563</v>
      </c>
      <c r="E735" t="s">
        <v>338</v>
      </c>
      <c r="F735" t="s">
        <v>332</v>
      </c>
    </row>
    <row r="736" spans="1:6">
      <c r="A736" t="s">
        <v>564</v>
      </c>
      <c r="B736" s="2">
        <v>39771</v>
      </c>
      <c r="C736" s="1">
        <v>0.875</v>
      </c>
      <c r="D736" t="s">
        <v>565</v>
      </c>
      <c r="E736" t="s">
        <v>566</v>
      </c>
      <c r="F736" t="s">
        <v>339</v>
      </c>
    </row>
    <row r="737" spans="1:6">
      <c r="A737" t="s">
        <v>567</v>
      </c>
      <c r="B737" s="2">
        <v>39771</v>
      </c>
      <c r="C737" s="1">
        <v>0.89583333333333337</v>
      </c>
      <c r="D737" t="s">
        <v>486</v>
      </c>
      <c r="E737" t="s">
        <v>566</v>
      </c>
      <c r="F737" t="s">
        <v>339</v>
      </c>
    </row>
    <row r="738" spans="1:6">
      <c r="A738" t="s">
        <v>568</v>
      </c>
      <c r="B738" s="2">
        <v>39771</v>
      </c>
      <c r="C738" s="1">
        <v>0.91666666666666663</v>
      </c>
      <c r="D738" t="s">
        <v>569</v>
      </c>
      <c r="E738" t="s">
        <v>566</v>
      </c>
      <c r="F738" t="s">
        <v>345</v>
      </c>
    </row>
    <row r="739" spans="1:6">
      <c r="A739" t="s">
        <v>570</v>
      </c>
      <c r="B739" s="2">
        <v>39771</v>
      </c>
      <c r="C739" s="1">
        <v>0.9375</v>
      </c>
      <c r="D739" t="s">
        <v>571</v>
      </c>
      <c r="E739" t="s">
        <v>566</v>
      </c>
      <c r="F739" t="s">
        <v>339</v>
      </c>
    </row>
    <row r="740" spans="1:6">
      <c r="A740" t="s">
        <v>572</v>
      </c>
      <c r="B740" s="2">
        <v>39771</v>
      </c>
      <c r="C740" s="1">
        <v>0.95833333333333337</v>
      </c>
      <c r="D740" t="s">
        <v>573</v>
      </c>
      <c r="E740" t="s">
        <v>566</v>
      </c>
      <c r="F740" t="s">
        <v>413</v>
      </c>
    </row>
    <row r="741" spans="1:6">
      <c r="A741" t="s">
        <v>574</v>
      </c>
      <c r="B741" s="2">
        <v>39771</v>
      </c>
      <c r="C741" s="1">
        <v>0.97916666666666663</v>
      </c>
      <c r="D741" t="s">
        <v>575</v>
      </c>
      <c r="E741" t="s">
        <v>341</v>
      </c>
      <c r="F741" t="s">
        <v>332</v>
      </c>
    </row>
    <row r="742" spans="1:6">
      <c r="A742" t="s">
        <v>576</v>
      </c>
      <c r="B742" s="2">
        <v>39772</v>
      </c>
      <c r="C742" s="1">
        <v>0</v>
      </c>
      <c r="D742" t="s">
        <v>577</v>
      </c>
      <c r="E742" t="s">
        <v>341</v>
      </c>
      <c r="F742" t="s">
        <v>332</v>
      </c>
    </row>
    <row r="743" spans="1:6">
      <c r="A743" t="s">
        <v>578</v>
      </c>
      <c r="B743" s="2">
        <v>39772</v>
      </c>
      <c r="C743" s="1">
        <v>2.0833333333333332E-2</v>
      </c>
      <c r="D743" t="s">
        <v>579</v>
      </c>
      <c r="E743" t="s">
        <v>566</v>
      </c>
      <c r="F743" t="s">
        <v>332</v>
      </c>
    </row>
    <row r="744" spans="1:6">
      <c r="A744" t="s">
        <v>580</v>
      </c>
      <c r="B744" s="2">
        <v>39772</v>
      </c>
      <c r="C744" s="1">
        <v>4.1666666666666664E-2</v>
      </c>
      <c r="D744" t="s">
        <v>581</v>
      </c>
      <c r="E744" t="s">
        <v>341</v>
      </c>
      <c r="F744" t="s">
        <v>332</v>
      </c>
    </row>
    <row r="745" spans="1:6">
      <c r="A745" t="s">
        <v>582</v>
      </c>
      <c r="B745" s="2">
        <v>39772</v>
      </c>
      <c r="C745" s="1">
        <v>6.25E-2</v>
      </c>
      <c r="D745" t="s">
        <v>583</v>
      </c>
      <c r="E745" t="s">
        <v>341</v>
      </c>
      <c r="F745" t="s">
        <v>339</v>
      </c>
    </row>
    <row r="746" spans="1:6">
      <c r="A746" t="s">
        <v>584</v>
      </c>
      <c r="B746" s="2">
        <v>39772</v>
      </c>
      <c r="C746" s="1">
        <v>8.3333333333333329E-2</v>
      </c>
      <c r="D746" t="s">
        <v>585</v>
      </c>
      <c r="E746" t="s">
        <v>341</v>
      </c>
      <c r="F746" t="s">
        <v>332</v>
      </c>
    </row>
    <row r="747" spans="1:6">
      <c r="A747" t="s">
        <v>586</v>
      </c>
      <c r="B747" s="2">
        <v>39772</v>
      </c>
      <c r="C747" s="1">
        <v>0.10416666666666667</v>
      </c>
      <c r="D747" t="s">
        <v>587</v>
      </c>
      <c r="E747" t="s">
        <v>341</v>
      </c>
      <c r="F747" t="s">
        <v>332</v>
      </c>
    </row>
    <row r="748" spans="1:6">
      <c r="A748" t="s">
        <v>588</v>
      </c>
      <c r="B748" s="2">
        <v>39772</v>
      </c>
      <c r="C748" s="1">
        <v>0.125</v>
      </c>
      <c r="D748" t="s">
        <v>497</v>
      </c>
      <c r="E748" t="s">
        <v>344</v>
      </c>
      <c r="F748" t="s">
        <v>339</v>
      </c>
    </row>
    <row r="749" spans="1:6">
      <c r="A749" t="s">
        <v>589</v>
      </c>
      <c r="B749" s="2">
        <v>39772</v>
      </c>
      <c r="C749" s="1">
        <v>0.14583333333333334</v>
      </c>
      <c r="D749" t="s">
        <v>590</v>
      </c>
      <c r="E749" t="s">
        <v>344</v>
      </c>
      <c r="F749" t="s">
        <v>345</v>
      </c>
    </row>
    <row r="750" spans="1:6">
      <c r="A750" t="s">
        <v>591</v>
      </c>
      <c r="B750" s="2">
        <v>39772</v>
      </c>
      <c r="C750" s="1">
        <v>0.16666666666666666</v>
      </c>
      <c r="D750" t="s">
        <v>592</v>
      </c>
      <c r="E750" t="s">
        <v>344</v>
      </c>
      <c r="F750" t="s">
        <v>339</v>
      </c>
    </row>
    <row r="751" spans="1:6">
      <c r="A751" t="s">
        <v>593</v>
      </c>
      <c r="B751" s="2">
        <v>39772</v>
      </c>
      <c r="C751" s="1">
        <v>0.1875</v>
      </c>
      <c r="D751" t="s">
        <v>594</v>
      </c>
      <c r="E751" t="s">
        <v>344</v>
      </c>
      <c r="F751" t="s">
        <v>332</v>
      </c>
    </row>
    <row r="752" spans="1:6">
      <c r="A752" t="s">
        <v>595</v>
      </c>
      <c r="B752" s="2">
        <v>39772</v>
      </c>
      <c r="C752" s="1">
        <v>0.20833333333333334</v>
      </c>
      <c r="D752" t="s">
        <v>596</v>
      </c>
      <c r="E752" t="s">
        <v>344</v>
      </c>
      <c r="F752" t="s">
        <v>339</v>
      </c>
    </row>
    <row r="753" spans="1:6">
      <c r="A753" t="s">
        <v>597</v>
      </c>
      <c r="B753" s="2">
        <v>39772</v>
      </c>
      <c r="C753" s="1">
        <v>0.22916666666666666</v>
      </c>
      <c r="D753" t="s">
        <v>598</v>
      </c>
      <c r="E753" t="s">
        <v>450</v>
      </c>
      <c r="F753" t="s">
        <v>345</v>
      </c>
    </row>
    <row r="754" spans="1:6">
      <c r="A754" t="s">
        <v>599</v>
      </c>
      <c r="B754" s="2">
        <v>39772</v>
      </c>
      <c r="C754" s="1">
        <v>0.25</v>
      </c>
      <c r="D754" t="s">
        <v>600</v>
      </c>
      <c r="E754" t="s">
        <v>450</v>
      </c>
      <c r="F754" t="s">
        <v>345</v>
      </c>
    </row>
    <row r="755" spans="1:6">
      <c r="A755" t="s">
        <v>601</v>
      </c>
      <c r="B755" s="2">
        <v>39772</v>
      </c>
      <c r="C755" s="1">
        <v>0.27083333333333331</v>
      </c>
      <c r="D755" t="s">
        <v>602</v>
      </c>
      <c r="E755" t="s">
        <v>450</v>
      </c>
      <c r="F755" t="s">
        <v>447</v>
      </c>
    </row>
    <row r="756" spans="1:6">
      <c r="A756" t="s">
        <v>603</v>
      </c>
      <c r="B756" s="2">
        <v>39772</v>
      </c>
      <c r="C756" s="1">
        <v>0.29166666666666669</v>
      </c>
      <c r="D756" t="s">
        <v>604</v>
      </c>
      <c r="E756" t="s">
        <v>344</v>
      </c>
      <c r="F756" t="s">
        <v>447</v>
      </c>
    </row>
    <row r="757" spans="1:6">
      <c r="A757" t="s">
        <v>605</v>
      </c>
      <c r="B757" s="2">
        <v>39772</v>
      </c>
      <c r="C757" s="1">
        <v>0.3125</v>
      </c>
      <c r="D757" t="s">
        <v>606</v>
      </c>
      <c r="E757" t="s">
        <v>344</v>
      </c>
      <c r="F757" t="s">
        <v>447</v>
      </c>
    </row>
    <row r="758" spans="1:6">
      <c r="A758" t="s">
        <v>607</v>
      </c>
      <c r="B758" s="2">
        <v>39772</v>
      </c>
      <c r="C758" s="1">
        <v>0.33333333333333331</v>
      </c>
      <c r="D758" t="s">
        <v>608</v>
      </c>
      <c r="E758" t="s">
        <v>344</v>
      </c>
      <c r="F758" t="s">
        <v>447</v>
      </c>
    </row>
    <row r="759" spans="1:6">
      <c r="A759" t="s">
        <v>609</v>
      </c>
      <c r="B759" s="2">
        <v>39772</v>
      </c>
      <c r="C759" s="1">
        <v>0.35416666666666669</v>
      </c>
      <c r="D759" t="s">
        <v>610</v>
      </c>
      <c r="E759" t="s">
        <v>344</v>
      </c>
      <c r="F759" t="s">
        <v>345</v>
      </c>
    </row>
    <row r="760" spans="1:6">
      <c r="A760" t="s">
        <v>611</v>
      </c>
      <c r="B760" s="2">
        <v>39772</v>
      </c>
      <c r="C760" s="1">
        <v>0.375</v>
      </c>
      <c r="D760" t="s">
        <v>612</v>
      </c>
      <c r="E760" t="s">
        <v>344</v>
      </c>
      <c r="F760" t="s">
        <v>339</v>
      </c>
    </row>
    <row r="761" spans="1:6">
      <c r="A761" t="s">
        <v>613</v>
      </c>
      <c r="B761" s="2">
        <v>39772</v>
      </c>
      <c r="C761" s="1">
        <v>0.39583333333333331</v>
      </c>
      <c r="D761" t="s">
        <v>3060</v>
      </c>
      <c r="E761" t="s">
        <v>566</v>
      </c>
      <c r="F761" t="s">
        <v>332</v>
      </c>
    </row>
    <row r="762" spans="1:6">
      <c r="A762" t="s">
        <v>614</v>
      </c>
      <c r="B762" s="2">
        <v>39772</v>
      </c>
      <c r="C762" s="1">
        <v>0.41666666666666669</v>
      </c>
      <c r="D762" t="s">
        <v>615</v>
      </c>
      <c r="E762" t="s">
        <v>616</v>
      </c>
      <c r="F762" t="s">
        <v>617</v>
      </c>
    </row>
    <row r="763" spans="1:6">
      <c r="A763" t="s">
        <v>618</v>
      </c>
      <c r="B763" s="2">
        <v>39772</v>
      </c>
      <c r="C763" s="1">
        <v>0.4375</v>
      </c>
      <c r="D763" t="s">
        <v>619</v>
      </c>
      <c r="E763" t="s">
        <v>620</v>
      </c>
      <c r="F763" t="s">
        <v>553</v>
      </c>
    </row>
    <row r="764" spans="1:6">
      <c r="A764" t="s">
        <v>621</v>
      </c>
      <c r="B764" s="2">
        <v>39772</v>
      </c>
      <c r="C764" s="1">
        <v>0.45833333333333331</v>
      </c>
      <c r="D764" t="s">
        <v>622</v>
      </c>
      <c r="E764" t="s">
        <v>320</v>
      </c>
      <c r="F764" t="s">
        <v>318</v>
      </c>
    </row>
    <row r="765" spans="1:6">
      <c r="A765" t="s">
        <v>623</v>
      </c>
      <c r="B765" s="2">
        <v>39772</v>
      </c>
      <c r="C765" s="1">
        <v>0.47916666666666669</v>
      </c>
      <c r="D765" t="s">
        <v>624</v>
      </c>
      <c r="E765" t="s">
        <v>320</v>
      </c>
      <c r="F765" t="s">
        <v>318</v>
      </c>
    </row>
    <row r="766" spans="1:6">
      <c r="A766" t="s">
        <v>625</v>
      </c>
      <c r="B766" s="2">
        <v>39772</v>
      </c>
      <c r="C766" s="1">
        <v>0.5</v>
      </c>
      <c r="D766" t="s">
        <v>626</v>
      </c>
      <c r="E766" t="s">
        <v>320</v>
      </c>
      <c r="F766" t="s">
        <v>318</v>
      </c>
    </row>
    <row r="767" spans="1:6">
      <c r="A767" t="s">
        <v>627</v>
      </c>
      <c r="B767" s="2">
        <v>39772</v>
      </c>
      <c r="C767" s="1">
        <v>0.52083333333333337</v>
      </c>
      <c r="D767" t="s">
        <v>628</v>
      </c>
      <c r="E767" t="s">
        <v>317</v>
      </c>
      <c r="F767" t="s">
        <v>629</v>
      </c>
    </row>
    <row r="768" spans="1:6">
      <c r="A768" t="s">
        <v>630</v>
      </c>
      <c r="B768" s="2">
        <v>39772</v>
      </c>
      <c r="C768" s="1">
        <v>0.54166666666666663</v>
      </c>
      <c r="D768" t="s">
        <v>631</v>
      </c>
      <c r="E768" t="s">
        <v>442</v>
      </c>
      <c r="F768" t="s">
        <v>314</v>
      </c>
    </row>
    <row r="769" spans="1:6">
      <c r="A769" t="s">
        <v>632</v>
      </c>
      <c r="B769" s="2">
        <v>39772</v>
      </c>
      <c r="C769" s="1">
        <v>0.5625</v>
      </c>
      <c r="D769" t="s">
        <v>633</v>
      </c>
      <c r="E769" t="s">
        <v>159</v>
      </c>
      <c r="F769" t="s">
        <v>160</v>
      </c>
    </row>
    <row r="770" spans="1:6">
      <c r="A770" t="s">
        <v>634</v>
      </c>
      <c r="B770" s="2">
        <v>39772</v>
      </c>
      <c r="C770" s="1">
        <v>0.58333333333333337</v>
      </c>
      <c r="D770" t="s">
        <v>635</v>
      </c>
      <c r="E770" t="s">
        <v>141</v>
      </c>
      <c r="F770" t="s">
        <v>142</v>
      </c>
    </row>
    <row r="771" spans="1:6">
      <c r="A771" t="s">
        <v>636</v>
      </c>
      <c r="B771" s="2">
        <v>39772</v>
      </c>
      <c r="C771" s="1">
        <v>0.60416666666666663</v>
      </c>
      <c r="D771" t="s">
        <v>637</v>
      </c>
      <c r="E771" t="s">
        <v>241</v>
      </c>
      <c r="F771" t="s">
        <v>174</v>
      </c>
    </row>
    <row r="772" spans="1:6">
      <c r="A772" t="s">
        <v>638</v>
      </c>
      <c r="B772" s="2">
        <v>39772</v>
      </c>
      <c r="C772" s="1">
        <v>0.625</v>
      </c>
      <c r="D772" t="s">
        <v>2943</v>
      </c>
      <c r="E772" t="s">
        <v>52</v>
      </c>
      <c r="F772" t="s">
        <v>146</v>
      </c>
    </row>
    <row r="773" spans="1:6">
      <c r="A773" t="s">
        <v>639</v>
      </c>
      <c r="B773" s="2">
        <v>39772</v>
      </c>
      <c r="C773" s="1">
        <v>0.64583333333333337</v>
      </c>
      <c r="D773" t="s">
        <v>640</v>
      </c>
      <c r="E773" t="s">
        <v>124</v>
      </c>
      <c r="F773" t="s">
        <v>130</v>
      </c>
    </row>
    <row r="774" spans="1:6">
      <c r="A774" t="s">
        <v>641</v>
      </c>
      <c r="B774" s="2">
        <v>39772</v>
      </c>
      <c r="C774" s="1">
        <v>0.66666666666666663</v>
      </c>
      <c r="D774" t="s">
        <v>642</v>
      </c>
      <c r="E774" t="s">
        <v>52</v>
      </c>
      <c r="F774" t="s">
        <v>138</v>
      </c>
    </row>
    <row r="775" spans="1:6">
      <c r="A775" t="s">
        <v>643</v>
      </c>
      <c r="B775" s="2">
        <v>39772</v>
      </c>
      <c r="C775" s="1">
        <v>0.6875</v>
      </c>
      <c r="D775" t="s">
        <v>644</v>
      </c>
      <c r="E775" t="s">
        <v>52</v>
      </c>
      <c r="F775" t="s">
        <v>138</v>
      </c>
    </row>
    <row r="776" spans="1:6">
      <c r="A776" t="s">
        <v>645</v>
      </c>
      <c r="B776" s="2">
        <v>39772</v>
      </c>
      <c r="C776" s="1">
        <v>0.70833333333333337</v>
      </c>
      <c r="D776" t="s">
        <v>646</v>
      </c>
      <c r="E776" t="s">
        <v>129</v>
      </c>
      <c r="F776" t="s">
        <v>321</v>
      </c>
    </row>
    <row r="777" spans="1:6">
      <c r="A777" t="s">
        <v>647</v>
      </c>
      <c r="B777" s="2">
        <v>39772</v>
      </c>
      <c r="C777" s="1">
        <v>0.72916666666666663</v>
      </c>
      <c r="D777" t="s">
        <v>648</v>
      </c>
      <c r="E777" t="s">
        <v>133</v>
      </c>
      <c r="F777" t="s">
        <v>164</v>
      </c>
    </row>
    <row r="778" spans="1:6">
      <c r="A778" t="s">
        <v>649</v>
      </c>
      <c r="B778" s="2">
        <v>39772</v>
      </c>
      <c r="C778" s="1">
        <v>0.75</v>
      </c>
      <c r="D778" t="s">
        <v>650</v>
      </c>
      <c r="E778" t="s">
        <v>241</v>
      </c>
      <c r="F778" t="s">
        <v>146</v>
      </c>
    </row>
    <row r="779" spans="1:6">
      <c r="A779" t="s">
        <v>651</v>
      </c>
      <c r="B779" s="2">
        <v>39772</v>
      </c>
      <c r="C779" s="1">
        <v>0.77083333333333337</v>
      </c>
      <c r="D779" t="s">
        <v>652</v>
      </c>
      <c r="E779" t="s">
        <v>241</v>
      </c>
      <c r="F779" t="s">
        <v>142</v>
      </c>
    </row>
    <row r="780" spans="1:6">
      <c r="A780" t="s">
        <v>653</v>
      </c>
      <c r="B780" s="2">
        <v>39772</v>
      </c>
      <c r="C780" s="1">
        <v>0.79166666666666663</v>
      </c>
      <c r="D780" t="s">
        <v>654</v>
      </c>
      <c r="E780" t="s">
        <v>241</v>
      </c>
      <c r="F780" t="s">
        <v>138</v>
      </c>
    </row>
    <row r="781" spans="1:6">
      <c r="A781" t="s">
        <v>655</v>
      </c>
      <c r="B781" s="2">
        <v>39772</v>
      </c>
      <c r="C781" s="1">
        <v>0.8125</v>
      </c>
      <c r="D781" t="s">
        <v>656</v>
      </c>
      <c r="E781" t="s">
        <v>133</v>
      </c>
      <c r="F781" t="s">
        <v>146</v>
      </c>
    </row>
    <row r="782" spans="1:6">
      <c r="A782" t="s">
        <v>657</v>
      </c>
      <c r="B782" s="2">
        <v>39772</v>
      </c>
      <c r="C782" s="1">
        <v>0.83333333333333337</v>
      </c>
      <c r="D782" t="s">
        <v>658</v>
      </c>
      <c r="E782" t="s">
        <v>137</v>
      </c>
      <c r="F782" t="s">
        <v>142</v>
      </c>
    </row>
    <row r="783" spans="1:6">
      <c r="A783" t="s">
        <v>659</v>
      </c>
      <c r="B783" s="2">
        <v>39772</v>
      </c>
      <c r="C783" s="1">
        <v>0.85416666666666663</v>
      </c>
      <c r="D783" t="s">
        <v>660</v>
      </c>
      <c r="E783" t="s">
        <v>133</v>
      </c>
      <c r="F783" t="s">
        <v>138</v>
      </c>
    </row>
    <row r="784" spans="1:6">
      <c r="A784" t="s">
        <v>661</v>
      </c>
      <c r="B784" s="2">
        <v>39772</v>
      </c>
      <c r="C784" s="1">
        <v>0.875</v>
      </c>
      <c r="D784" t="s">
        <v>2960</v>
      </c>
      <c r="E784" t="s">
        <v>141</v>
      </c>
      <c r="F784" t="s">
        <v>142</v>
      </c>
    </row>
    <row r="785" spans="1:6">
      <c r="A785" t="s">
        <v>662</v>
      </c>
      <c r="B785" s="2">
        <v>39772</v>
      </c>
      <c r="C785" s="1">
        <v>0.89583333333333337</v>
      </c>
      <c r="D785" t="s">
        <v>663</v>
      </c>
      <c r="E785" t="s">
        <v>156</v>
      </c>
      <c r="F785" t="s">
        <v>174</v>
      </c>
    </row>
    <row r="786" spans="1:6">
      <c r="A786" t="s">
        <v>664</v>
      </c>
      <c r="B786" s="2">
        <v>39772</v>
      </c>
      <c r="C786" s="1">
        <v>0.91666666666666663</v>
      </c>
      <c r="D786" t="s">
        <v>665</v>
      </c>
      <c r="E786" t="s">
        <v>260</v>
      </c>
      <c r="F786" t="s">
        <v>258</v>
      </c>
    </row>
    <row r="787" spans="1:6">
      <c r="A787" t="s">
        <v>666</v>
      </c>
      <c r="B787" s="2">
        <v>39772</v>
      </c>
      <c r="C787" s="1">
        <v>0.9375</v>
      </c>
      <c r="D787" t="s">
        <v>667</v>
      </c>
      <c r="E787" t="s">
        <v>266</v>
      </c>
      <c r="F787" t="s">
        <v>270</v>
      </c>
    </row>
    <row r="788" spans="1:6">
      <c r="A788" t="s">
        <v>668</v>
      </c>
      <c r="B788" s="2">
        <v>39772</v>
      </c>
      <c r="C788" s="1">
        <v>0.95833333333333337</v>
      </c>
      <c r="D788" t="s">
        <v>669</v>
      </c>
      <c r="E788" t="s">
        <v>442</v>
      </c>
      <c r="F788" t="s">
        <v>164</v>
      </c>
    </row>
    <row r="789" spans="1:6">
      <c r="A789" t="s">
        <v>670</v>
      </c>
      <c r="B789" s="2">
        <v>39772</v>
      </c>
      <c r="C789" s="1">
        <v>0.97916666666666663</v>
      </c>
      <c r="D789" t="s">
        <v>671</v>
      </c>
      <c r="E789" t="s">
        <v>528</v>
      </c>
      <c r="F789" t="s">
        <v>267</v>
      </c>
    </row>
    <row r="790" spans="1:6">
      <c r="A790" t="s">
        <v>672</v>
      </c>
      <c r="B790" s="2">
        <v>39773</v>
      </c>
      <c r="C790" s="1">
        <v>0</v>
      </c>
      <c r="D790" t="s">
        <v>673</v>
      </c>
      <c r="E790" t="s">
        <v>317</v>
      </c>
      <c r="F790" t="s">
        <v>314</v>
      </c>
    </row>
    <row r="791" spans="1:6">
      <c r="A791" t="s">
        <v>674</v>
      </c>
      <c r="B791" s="2">
        <v>39773</v>
      </c>
      <c r="C791" s="1">
        <v>2.0833333333333332E-2</v>
      </c>
      <c r="D791" t="s">
        <v>675</v>
      </c>
      <c r="E791" t="s">
        <v>620</v>
      </c>
      <c r="F791" t="s">
        <v>629</v>
      </c>
    </row>
    <row r="792" spans="1:6">
      <c r="A792" t="s">
        <v>676</v>
      </c>
      <c r="B792" s="2">
        <v>39773</v>
      </c>
      <c r="C792" s="1">
        <v>4.1666666666666664E-2</v>
      </c>
      <c r="D792" t="s">
        <v>677</v>
      </c>
      <c r="E792" t="s">
        <v>324</v>
      </c>
      <c r="F792" t="s">
        <v>318</v>
      </c>
    </row>
    <row r="793" spans="1:6">
      <c r="A793" t="s">
        <v>678</v>
      </c>
      <c r="B793" s="2">
        <v>39773</v>
      </c>
      <c r="C793" s="1">
        <v>6.25E-2</v>
      </c>
      <c r="D793" t="s">
        <v>679</v>
      </c>
      <c r="E793" t="s">
        <v>680</v>
      </c>
      <c r="F793" t="s">
        <v>553</v>
      </c>
    </row>
    <row r="794" spans="1:6">
      <c r="A794" t="s">
        <v>681</v>
      </c>
      <c r="B794" s="2">
        <v>39773</v>
      </c>
      <c r="C794" s="1">
        <v>8.3333333333333329E-2</v>
      </c>
      <c r="D794" t="s">
        <v>682</v>
      </c>
      <c r="E794" t="s">
        <v>328</v>
      </c>
      <c r="F794" t="s">
        <v>325</v>
      </c>
    </row>
    <row r="795" spans="1:6">
      <c r="A795" t="s">
        <v>683</v>
      </c>
      <c r="B795" s="2">
        <v>39773</v>
      </c>
      <c r="C795" s="1">
        <v>0.10416666666666667</v>
      </c>
      <c r="D795" t="s">
        <v>684</v>
      </c>
      <c r="E795" t="s">
        <v>616</v>
      </c>
      <c r="F795" t="s">
        <v>617</v>
      </c>
    </row>
    <row r="796" spans="1:6">
      <c r="A796" t="s">
        <v>685</v>
      </c>
      <c r="B796" s="2">
        <v>39773</v>
      </c>
      <c r="C796" s="1">
        <v>0.125</v>
      </c>
      <c r="D796" t="s">
        <v>686</v>
      </c>
      <c r="E796" t="s">
        <v>344</v>
      </c>
      <c r="F796" t="s">
        <v>345</v>
      </c>
    </row>
    <row r="797" spans="1:6">
      <c r="A797" t="s">
        <v>687</v>
      </c>
      <c r="B797" s="2">
        <v>39773</v>
      </c>
      <c r="C797" s="1">
        <v>0.14583333333333334</v>
      </c>
      <c r="D797" t="s">
        <v>688</v>
      </c>
      <c r="E797" t="s">
        <v>351</v>
      </c>
      <c r="F797" t="s">
        <v>356</v>
      </c>
    </row>
    <row r="798" spans="1:6">
      <c r="A798" t="s">
        <v>689</v>
      </c>
      <c r="B798" s="2">
        <v>39773</v>
      </c>
      <c r="C798" s="1">
        <v>0.16666666666666666</v>
      </c>
      <c r="D798" t="s">
        <v>690</v>
      </c>
      <c r="E798" t="s">
        <v>355</v>
      </c>
      <c r="F798" t="s">
        <v>356</v>
      </c>
    </row>
    <row r="799" spans="1:6">
      <c r="A799" t="s">
        <v>691</v>
      </c>
      <c r="B799" s="2">
        <v>39773</v>
      </c>
      <c r="C799" s="1">
        <v>0.1875</v>
      </c>
      <c r="D799" t="s">
        <v>692</v>
      </c>
      <c r="E799" t="s">
        <v>359</v>
      </c>
      <c r="F799" t="s">
        <v>454</v>
      </c>
    </row>
    <row r="800" spans="1:6">
      <c r="A800" t="s">
        <v>693</v>
      </c>
      <c r="B800" s="2">
        <v>39773</v>
      </c>
      <c r="C800" s="1">
        <v>0.20833333333333334</v>
      </c>
      <c r="D800" t="s">
        <v>694</v>
      </c>
      <c r="E800" t="s">
        <v>363</v>
      </c>
      <c r="F800" t="s">
        <v>360</v>
      </c>
    </row>
    <row r="801" spans="1:6">
      <c r="A801" t="s">
        <v>695</v>
      </c>
      <c r="B801" s="2">
        <v>39773</v>
      </c>
      <c r="C801" s="1">
        <v>0.22916666666666666</v>
      </c>
      <c r="D801" t="s">
        <v>696</v>
      </c>
      <c r="E801" t="s">
        <v>468</v>
      </c>
      <c r="F801" t="s">
        <v>471</v>
      </c>
    </row>
    <row r="802" spans="1:6">
      <c r="A802" t="s">
        <v>697</v>
      </c>
      <c r="B802" s="2">
        <v>39773</v>
      </c>
      <c r="C802" s="1">
        <v>0.25</v>
      </c>
      <c r="D802" t="s">
        <v>698</v>
      </c>
      <c r="E802" t="s">
        <v>378</v>
      </c>
      <c r="F802" t="s">
        <v>499</v>
      </c>
    </row>
    <row r="803" spans="1:6">
      <c r="A803" t="s">
        <v>699</v>
      </c>
      <c r="B803" s="2">
        <v>39773</v>
      </c>
      <c r="C803" s="1">
        <v>0.27083333333333331</v>
      </c>
      <c r="D803" t="s">
        <v>700</v>
      </c>
      <c r="E803" t="s">
        <v>381</v>
      </c>
      <c r="F803" t="s">
        <v>386</v>
      </c>
    </row>
    <row r="804" spans="1:6">
      <c r="A804" t="s">
        <v>701</v>
      </c>
      <c r="B804" s="2">
        <v>39773</v>
      </c>
      <c r="C804" s="1">
        <v>0.29166666666666669</v>
      </c>
      <c r="D804" t="s">
        <v>702</v>
      </c>
      <c r="E804" t="s">
        <v>381</v>
      </c>
      <c r="F804" t="s">
        <v>404</v>
      </c>
    </row>
    <row r="805" spans="1:6">
      <c r="A805" t="s">
        <v>703</v>
      </c>
      <c r="B805" s="2">
        <v>39773</v>
      </c>
      <c r="C805" s="1">
        <v>0.3125</v>
      </c>
      <c r="D805" t="s">
        <v>704</v>
      </c>
      <c r="E805" t="s">
        <v>374</v>
      </c>
      <c r="F805" t="s">
        <v>404</v>
      </c>
    </row>
    <row r="806" spans="1:6">
      <c r="A806" t="s">
        <v>705</v>
      </c>
      <c r="B806" s="2">
        <v>39773</v>
      </c>
      <c r="C806" s="1">
        <v>0.33333333333333331</v>
      </c>
      <c r="D806" t="s">
        <v>706</v>
      </c>
      <c r="E806" t="s">
        <v>707</v>
      </c>
      <c r="F806" t="s">
        <v>471</v>
      </c>
    </row>
    <row r="807" spans="1:6">
      <c r="A807" t="s">
        <v>708</v>
      </c>
      <c r="B807" s="2">
        <v>39773</v>
      </c>
      <c r="C807" s="1">
        <v>0.35416666666666669</v>
      </c>
      <c r="D807" t="s">
        <v>709</v>
      </c>
      <c r="E807" t="s">
        <v>359</v>
      </c>
      <c r="F807" t="s">
        <v>360</v>
      </c>
    </row>
    <row r="808" spans="1:6">
      <c r="A808" t="s">
        <v>710</v>
      </c>
      <c r="B808" s="2">
        <v>39773</v>
      </c>
      <c r="C808" s="1">
        <v>0.375</v>
      </c>
      <c r="D808" t="s">
        <v>711</v>
      </c>
      <c r="E808" t="s">
        <v>341</v>
      </c>
      <c r="F808" t="s">
        <v>712</v>
      </c>
    </row>
    <row r="809" spans="1:6">
      <c r="A809" t="s">
        <v>713</v>
      </c>
      <c r="B809" s="2">
        <v>39773</v>
      </c>
      <c r="C809" s="1">
        <v>0.39583333333333331</v>
      </c>
      <c r="D809" t="s">
        <v>714</v>
      </c>
      <c r="E809" t="s">
        <v>328</v>
      </c>
      <c r="F809" t="s">
        <v>558</v>
      </c>
    </row>
    <row r="810" spans="1:6">
      <c r="A810" t="s">
        <v>715</v>
      </c>
      <c r="B810" s="2">
        <v>39773</v>
      </c>
      <c r="C810" s="1">
        <v>0.41666666666666669</v>
      </c>
      <c r="D810" t="s">
        <v>716</v>
      </c>
      <c r="E810" t="s">
        <v>317</v>
      </c>
      <c r="F810" t="s">
        <v>325</v>
      </c>
    </row>
    <row r="811" spans="1:6">
      <c r="A811" t="s">
        <v>717</v>
      </c>
      <c r="B811" s="2">
        <v>39773</v>
      </c>
      <c r="C811" s="1">
        <v>0.4375</v>
      </c>
      <c r="D811" t="s">
        <v>477</v>
      </c>
      <c r="E811" t="s">
        <v>260</v>
      </c>
      <c r="F811" t="s">
        <v>267</v>
      </c>
    </row>
    <row r="812" spans="1:6">
      <c r="A812" t="s">
        <v>718</v>
      </c>
      <c r="B812" s="2">
        <v>39773</v>
      </c>
      <c r="C812" s="1">
        <v>0.45833333333333331</v>
      </c>
      <c r="D812" t="s">
        <v>506</v>
      </c>
      <c r="E812" t="s">
        <v>149</v>
      </c>
      <c r="F812" t="s">
        <v>270</v>
      </c>
    </row>
    <row r="813" spans="1:6">
      <c r="A813" t="s">
        <v>719</v>
      </c>
      <c r="B813" s="2">
        <v>39773</v>
      </c>
      <c r="C813" s="1">
        <v>0.47916666666666669</v>
      </c>
      <c r="D813" t="s">
        <v>720</v>
      </c>
      <c r="E813" t="s">
        <v>129</v>
      </c>
      <c r="F813" t="s">
        <v>164</v>
      </c>
    </row>
    <row r="814" spans="1:6">
      <c r="A814" t="s">
        <v>721</v>
      </c>
      <c r="B814" s="2">
        <v>39773</v>
      </c>
      <c r="C814" s="1">
        <v>0.5</v>
      </c>
      <c r="D814" t="s">
        <v>722</v>
      </c>
      <c r="E814" t="s">
        <v>49</v>
      </c>
      <c r="F814" t="s">
        <v>142</v>
      </c>
    </row>
    <row r="815" spans="1:6">
      <c r="A815" t="s">
        <v>723</v>
      </c>
      <c r="B815" s="2">
        <v>39773</v>
      </c>
      <c r="C815" s="1">
        <v>0.52083333333333337</v>
      </c>
      <c r="D815" t="s">
        <v>724</v>
      </c>
      <c r="E815" t="s">
        <v>49</v>
      </c>
      <c r="F815" t="s">
        <v>150</v>
      </c>
    </row>
    <row r="816" spans="1:6">
      <c r="A816" t="s">
        <v>725</v>
      </c>
      <c r="B816" s="2">
        <v>39773</v>
      </c>
      <c r="C816" s="1">
        <v>0.54166666666666663</v>
      </c>
      <c r="D816" t="s">
        <v>726</v>
      </c>
      <c r="E816" t="s">
        <v>49</v>
      </c>
      <c r="F816" t="s">
        <v>150</v>
      </c>
    </row>
    <row r="817" spans="1:6">
      <c r="A817" t="s">
        <v>727</v>
      </c>
      <c r="B817" s="2">
        <v>39773</v>
      </c>
      <c r="C817" s="1">
        <v>0.5625</v>
      </c>
      <c r="D817" t="s">
        <v>728</v>
      </c>
      <c r="E817" t="s">
        <v>45</v>
      </c>
      <c r="F817" t="s">
        <v>174</v>
      </c>
    </row>
    <row r="818" spans="1:6">
      <c r="A818" t="s">
        <v>729</v>
      </c>
      <c r="B818" s="2">
        <v>39773</v>
      </c>
      <c r="C818" s="1">
        <v>0.58333333333333337</v>
      </c>
      <c r="D818" t="s">
        <v>730</v>
      </c>
      <c r="E818" t="s">
        <v>45</v>
      </c>
      <c r="F818" t="s">
        <v>146</v>
      </c>
    </row>
    <row r="819" spans="1:6">
      <c r="A819" t="s">
        <v>731</v>
      </c>
      <c r="B819" s="2">
        <v>39773</v>
      </c>
      <c r="C819" s="1">
        <v>0.60416666666666663</v>
      </c>
      <c r="D819" t="s">
        <v>732</v>
      </c>
      <c r="E819" t="s">
        <v>129</v>
      </c>
      <c r="F819" t="s">
        <v>629</v>
      </c>
    </row>
    <row r="820" spans="1:6">
      <c r="A820" t="s">
        <v>733</v>
      </c>
      <c r="B820" s="2">
        <v>39773</v>
      </c>
      <c r="C820" s="1">
        <v>0.625</v>
      </c>
      <c r="D820" t="s">
        <v>734</v>
      </c>
      <c r="E820" t="s">
        <v>137</v>
      </c>
      <c r="F820" t="s">
        <v>258</v>
      </c>
    </row>
    <row r="821" spans="1:6">
      <c r="A821" t="s">
        <v>735</v>
      </c>
      <c r="B821" s="2">
        <v>39773</v>
      </c>
      <c r="C821" s="1">
        <v>0.64583333333333337</v>
      </c>
      <c r="D821" t="s">
        <v>644</v>
      </c>
      <c r="E821" t="s">
        <v>141</v>
      </c>
      <c r="F821" t="s">
        <v>150</v>
      </c>
    </row>
    <row r="822" spans="1:6">
      <c r="A822" t="s">
        <v>736</v>
      </c>
      <c r="B822" s="2">
        <v>39773</v>
      </c>
      <c r="C822" s="1">
        <v>0.66666666666666663</v>
      </c>
      <c r="D822" t="s">
        <v>737</v>
      </c>
      <c r="E822" t="s">
        <v>137</v>
      </c>
      <c r="F822" t="s">
        <v>174</v>
      </c>
    </row>
    <row r="823" spans="1:6">
      <c r="A823" t="s">
        <v>738</v>
      </c>
      <c r="B823" s="2">
        <v>39773</v>
      </c>
      <c r="C823" s="1">
        <v>0.6875</v>
      </c>
      <c r="D823" t="s">
        <v>739</v>
      </c>
      <c r="E823" t="s">
        <v>145</v>
      </c>
      <c r="F823" t="s">
        <v>150</v>
      </c>
    </row>
    <row r="824" spans="1:6">
      <c r="A824" t="s">
        <v>740</v>
      </c>
      <c r="B824" s="2">
        <v>39773</v>
      </c>
      <c r="C824" s="1">
        <v>0.70833333333333337</v>
      </c>
      <c r="D824" t="s">
        <v>741</v>
      </c>
      <c r="E824" t="s">
        <v>149</v>
      </c>
      <c r="F824" t="s">
        <v>160</v>
      </c>
    </row>
    <row r="825" spans="1:6">
      <c r="A825" t="s">
        <v>742</v>
      </c>
      <c r="B825" s="2">
        <v>39773</v>
      </c>
      <c r="C825" s="1">
        <v>0.72916666666666663</v>
      </c>
      <c r="D825" t="s">
        <v>743</v>
      </c>
      <c r="E825" t="s">
        <v>149</v>
      </c>
      <c r="F825" t="s">
        <v>160</v>
      </c>
    </row>
    <row r="826" spans="1:6">
      <c r="A826" t="s">
        <v>744</v>
      </c>
      <c r="B826" s="2">
        <v>39773</v>
      </c>
      <c r="C826" s="1">
        <v>0.75</v>
      </c>
      <c r="D826" t="s">
        <v>745</v>
      </c>
      <c r="E826" t="s">
        <v>141</v>
      </c>
      <c r="F826" t="s">
        <v>150</v>
      </c>
    </row>
    <row r="827" spans="1:6">
      <c r="A827" t="s">
        <v>746</v>
      </c>
      <c r="B827" s="2">
        <v>39773</v>
      </c>
      <c r="C827" s="1">
        <v>0.77083333333333337</v>
      </c>
      <c r="D827" t="s">
        <v>747</v>
      </c>
      <c r="E827" t="s">
        <v>145</v>
      </c>
      <c r="F827" t="s">
        <v>150</v>
      </c>
    </row>
    <row r="828" spans="1:6">
      <c r="A828" t="s">
        <v>748</v>
      </c>
      <c r="B828" s="2">
        <v>39773</v>
      </c>
      <c r="C828" s="1">
        <v>0.79166666666666663</v>
      </c>
      <c r="D828" t="s">
        <v>749</v>
      </c>
      <c r="E828" t="s">
        <v>159</v>
      </c>
      <c r="F828" t="s">
        <v>267</v>
      </c>
    </row>
    <row r="829" spans="1:6">
      <c r="A829" t="s">
        <v>750</v>
      </c>
      <c r="B829" s="2">
        <v>39773</v>
      </c>
      <c r="C829" s="1">
        <v>0.8125</v>
      </c>
      <c r="D829" t="s">
        <v>751</v>
      </c>
      <c r="E829" t="s">
        <v>266</v>
      </c>
      <c r="F829" t="s">
        <v>318</v>
      </c>
    </row>
    <row r="830" spans="1:6">
      <c r="A830" t="s">
        <v>752</v>
      </c>
      <c r="B830" s="2">
        <v>39773</v>
      </c>
      <c r="C830" s="1">
        <v>0.83333333333333337</v>
      </c>
      <c r="D830" t="s">
        <v>753</v>
      </c>
      <c r="E830" t="s">
        <v>442</v>
      </c>
      <c r="F830" t="s">
        <v>629</v>
      </c>
    </row>
    <row r="831" spans="1:6">
      <c r="A831" t="s">
        <v>754</v>
      </c>
      <c r="B831" s="2">
        <v>39773</v>
      </c>
      <c r="C831" s="1">
        <v>0.85416666666666663</v>
      </c>
      <c r="D831" t="s">
        <v>755</v>
      </c>
      <c r="E831" t="s">
        <v>528</v>
      </c>
      <c r="F831" t="s">
        <v>629</v>
      </c>
    </row>
    <row r="832" spans="1:6">
      <c r="A832" t="s">
        <v>756</v>
      </c>
      <c r="B832" s="2">
        <v>39773</v>
      </c>
      <c r="C832" s="1">
        <v>0.875</v>
      </c>
      <c r="D832" t="s">
        <v>757</v>
      </c>
      <c r="E832" t="s">
        <v>620</v>
      </c>
      <c r="F832" t="s">
        <v>553</v>
      </c>
    </row>
    <row r="833" spans="1:6">
      <c r="A833" t="s">
        <v>758</v>
      </c>
      <c r="B833" s="2">
        <v>39773</v>
      </c>
      <c r="C833" s="1">
        <v>0.89583333333333337</v>
      </c>
      <c r="D833" t="s">
        <v>759</v>
      </c>
      <c r="E833" t="s">
        <v>331</v>
      </c>
      <c r="F833" t="s">
        <v>339</v>
      </c>
    </row>
    <row r="834" spans="1:6">
      <c r="A834" t="s">
        <v>760</v>
      </c>
      <c r="B834" s="2">
        <v>39773</v>
      </c>
      <c r="C834" s="1">
        <v>0.91666666666666663</v>
      </c>
      <c r="D834" t="s">
        <v>761</v>
      </c>
      <c r="E834" t="s">
        <v>344</v>
      </c>
      <c r="F834" t="s">
        <v>447</v>
      </c>
    </row>
    <row r="835" spans="1:6">
      <c r="A835" t="s">
        <v>762</v>
      </c>
      <c r="B835" s="2">
        <v>39773</v>
      </c>
      <c r="C835" s="1">
        <v>0.9375</v>
      </c>
      <c r="D835" t="s">
        <v>763</v>
      </c>
      <c r="E835" t="s">
        <v>351</v>
      </c>
      <c r="F835" t="s">
        <v>352</v>
      </c>
    </row>
    <row r="836" spans="1:6">
      <c r="A836" t="s">
        <v>764</v>
      </c>
      <c r="B836" s="2">
        <v>39773</v>
      </c>
      <c r="C836" s="1">
        <v>0.95833333333333337</v>
      </c>
      <c r="D836" t="s">
        <v>765</v>
      </c>
      <c r="E836" t="s">
        <v>355</v>
      </c>
      <c r="F836" t="s">
        <v>461</v>
      </c>
    </row>
    <row r="837" spans="1:6">
      <c r="A837" t="s">
        <v>766</v>
      </c>
      <c r="B837" s="2">
        <v>39773</v>
      </c>
      <c r="C837" s="1">
        <v>0.97916666666666663</v>
      </c>
      <c r="D837" t="s">
        <v>767</v>
      </c>
      <c r="E837" t="s">
        <v>359</v>
      </c>
      <c r="F837" t="s">
        <v>471</v>
      </c>
    </row>
    <row r="838" spans="1:6">
      <c r="A838" t="s">
        <v>768</v>
      </c>
      <c r="B838" s="2">
        <v>39774</v>
      </c>
      <c r="C838" s="1">
        <v>0</v>
      </c>
      <c r="D838" t="s">
        <v>769</v>
      </c>
      <c r="E838" t="s">
        <v>468</v>
      </c>
      <c r="F838" t="s">
        <v>461</v>
      </c>
    </row>
    <row r="839" spans="1:6">
      <c r="A839" t="s">
        <v>770</v>
      </c>
      <c r="B839" s="2">
        <v>39774</v>
      </c>
      <c r="C839" s="1">
        <v>2.0833333333333332E-2</v>
      </c>
      <c r="D839" t="s">
        <v>771</v>
      </c>
      <c r="E839" t="s">
        <v>707</v>
      </c>
      <c r="F839" t="s">
        <v>461</v>
      </c>
    </row>
    <row r="840" spans="1:6">
      <c r="A840" t="s">
        <v>772</v>
      </c>
      <c r="B840" s="2">
        <v>39774</v>
      </c>
      <c r="C840" s="1">
        <v>4.1666666666666664E-2</v>
      </c>
      <c r="D840" t="s">
        <v>773</v>
      </c>
      <c r="E840" t="s">
        <v>707</v>
      </c>
      <c r="F840" t="s">
        <v>461</v>
      </c>
    </row>
    <row r="841" spans="1:6">
      <c r="A841" t="s">
        <v>774</v>
      </c>
      <c r="B841" s="2">
        <v>39774</v>
      </c>
      <c r="C841" s="1">
        <v>6.25E-2</v>
      </c>
      <c r="D841" t="s">
        <v>775</v>
      </c>
      <c r="E841" t="s">
        <v>374</v>
      </c>
      <c r="F841" t="s">
        <v>375</v>
      </c>
    </row>
    <row r="842" spans="1:6">
      <c r="A842" t="s">
        <v>776</v>
      </c>
      <c r="B842" s="2">
        <v>39774</v>
      </c>
      <c r="C842" s="1">
        <v>8.3333333333333329E-2</v>
      </c>
      <c r="D842" t="s">
        <v>777</v>
      </c>
      <c r="E842" t="s">
        <v>378</v>
      </c>
      <c r="F842" t="s">
        <v>375</v>
      </c>
    </row>
    <row r="843" spans="1:6">
      <c r="A843" t="s">
        <v>778</v>
      </c>
      <c r="B843" s="2">
        <v>39774</v>
      </c>
      <c r="C843" s="1">
        <v>0.10416666666666667</v>
      </c>
      <c r="D843" t="s">
        <v>779</v>
      </c>
      <c r="E843" t="s">
        <v>482</v>
      </c>
      <c r="F843" t="s">
        <v>375</v>
      </c>
    </row>
    <row r="844" spans="1:6">
      <c r="A844" t="s">
        <v>780</v>
      </c>
      <c r="B844" s="2">
        <v>39774</v>
      </c>
      <c r="C844" s="1">
        <v>0.125</v>
      </c>
      <c r="D844" t="s">
        <v>781</v>
      </c>
      <c r="E844" t="s">
        <v>381</v>
      </c>
      <c r="F844" t="s">
        <v>371</v>
      </c>
    </row>
    <row r="845" spans="1:6">
      <c r="A845" t="s">
        <v>782</v>
      </c>
      <c r="B845" s="2">
        <v>39774</v>
      </c>
      <c r="C845" s="1">
        <v>0.14583333333333334</v>
      </c>
      <c r="D845" t="s">
        <v>783</v>
      </c>
      <c r="E845" t="s">
        <v>489</v>
      </c>
      <c r="F845" t="s">
        <v>386</v>
      </c>
    </row>
    <row r="846" spans="1:6">
      <c r="A846" t="s">
        <v>784</v>
      </c>
      <c r="B846" s="2">
        <v>39774</v>
      </c>
      <c r="C846" s="1">
        <v>0.16666666666666666</v>
      </c>
      <c r="D846" t="s">
        <v>785</v>
      </c>
      <c r="E846" t="s">
        <v>492</v>
      </c>
      <c r="F846" t="s">
        <v>386</v>
      </c>
    </row>
    <row r="847" spans="1:6">
      <c r="A847" t="s">
        <v>786</v>
      </c>
      <c r="B847" s="2">
        <v>39774</v>
      </c>
      <c r="C847" s="1">
        <v>0.1875</v>
      </c>
      <c r="D847" t="s">
        <v>787</v>
      </c>
      <c r="E847" t="s">
        <v>389</v>
      </c>
      <c r="F847" t="s">
        <v>499</v>
      </c>
    </row>
    <row r="848" spans="1:6">
      <c r="A848" t="s">
        <v>788</v>
      </c>
      <c r="B848" s="2">
        <v>39774</v>
      </c>
      <c r="C848" s="1">
        <v>0.20833333333333334</v>
      </c>
      <c r="D848" t="s">
        <v>789</v>
      </c>
      <c r="E848" t="s">
        <v>393</v>
      </c>
      <c r="F848" t="s">
        <v>390</v>
      </c>
    </row>
    <row r="849" spans="1:6">
      <c r="A849" t="s">
        <v>790</v>
      </c>
      <c r="B849" s="2">
        <v>39774</v>
      </c>
      <c r="C849" s="1">
        <v>0.22916666666666666</v>
      </c>
      <c r="D849" t="s">
        <v>791</v>
      </c>
      <c r="E849" t="s">
        <v>401</v>
      </c>
      <c r="F849" t="s">
        <v>792</v>
      </c>
    </row>
    <row r="850" spans="1:6">
      <c r="A850" t="s">
        <v>793</v>
      </c>
      <c r="B850" s="2">
        <v>39774</v>
      </c>
      <c r="C850" s="1">
        <v>0.25</v>
      </c>
      <c r="D850" t="s">
        <v>794</v>
      </c>
      <c r="E850" t="s">
        <v>795</v>
      </c>
      <c r="F850" t="s">
        <v>398</v>
      </c>
    </row>
    <row r="851" spans="1:6">
      <c r="A851" t="s">
        <v>796</v>
      </c>
      <c r="B851" s="2">
        <v>39774</v>
      </c>
      <c r="C851" s="1">
        <v>0.27083333333333331</v>
      </c>
      <c r="D851" t="s">
        <v>797</v>
      </c>
      <c r="E851" t="s">
        <v>798</v>
      </c>
      <c r="F851" t="s">
        <v>792</v>
      </c>
    </row>
    <row r="852" spans="1:6">
      <c r="A852" t="s">
        <v>799</v>
      </c>
      <c r="B852" s="2">
        <v>39774</v>
      </c>
      <c r="C852" s="1">
        <v>0.29166666666666669</v>
      </c>
      <c r="D852" t="s">
        <v>800</v>
      </c>
      <c r="E852" t="s">
        <v>795</v>
      </c>
      <c r="F852" t="s">
        <v>398</v>
      </c>
    </row>
    <row r="853" spans="1:6">
      <c r="A853" t="s">
        <v>801</v>
      </c>
      <c r="B853" s="2">
        <v>39774</v>
      </c>
      <c r="C853" s="1">
        <v>0.3125</v>
      </c>
      <c r="D853" t="s">
        <v>802</v>
      </c>
      <c r="E853" t="s">
        <v>795</v>
      </c>
      <c r="F853" t="s">
        <v>390</v>
      </c>
    </row>
    <row r="854" spans="1:6">
      <c r="A854" t="s">
        <v>803</v>
      </c>
      <c r="B854" s="2">
        <v>39774</v>
      </c>
      <c r="C854" s="1">
        <v>0.33333333333333331</v>
      </c>
      <c r="D854" t="s">
        <v>804</v>
      </c>
      <c r="E854" t="s">
        <v>798</v>
      </c>
      <c r="F854" t="s">
        <v>398</v>
      </c>
    </row>
    <row r="855" spans="1:6">
      <c r="A855" t="s">
        <v>805</v>
      </c>
      <c r="B855" s="2">
        <v>39774</v>
      </c>
      <c r="C855" s="1">
        <v>0.35416666666666669</v>
      </c>
      <c r="D855" t="s">
        <v>3072</v>
      </c>
      <c r="E855" t="s">
        <v>798</v>
      </c>
      <c r="F855" t="s">
        <v>792</v>
      </c>
    </row>
    <row r="856" spans="1:6">
      <c r="A856" t="s">
        <v>806</v>
      </c>
      <c r="B856" s="2">
        <v>39774</v>
      </c>
      <c r="C856" s="1">
        <v>0.375</v>
      </c>
      <c r="D856" t="s">
        <v>807</v>
      </c>
      <c r="E856" t="s">
        <v>795</v>
      </c>
      <c r="F856" t="s">
        <v>390</v>
      </c>
    </row>
    <row r="857" spans="1:6">
      <c r="A857" t="s">
        <v>808</v>
      </c>
      <c r="B857" s="2">
        <v>39774</v>
      </c>
      <c r="C857" s="1">
        <v>0.39583333333333331</v>
      </c>
      <c r="D857" t="s">
        <v>809</v>
      </c>
      <c r="E857" t="s">
        <v>393</v>
      </c>
      <c r="F857" t="s">
        <v>504</v>
      </c>
    </row>
    <row r="858" spans="1:6">
      <c r="A858" t="s">
        <v>810</v>
      </c>
      <c r="B858" s="2">
        <v>39774</v>
      </c>
      <c r="C858" s="1">
        <v>0.41666666666666669</v>
      </c>
      <c r="D858" t="s">
        <v>811</v>
      </c>
      <c r="E858" t="s">
        <v>389</v>
      </c>
      <c r="F858" t="s">
        <v>493</v>
      </c>
    </row>
    <row r="859" spans="1:6">
      <c r="A859" t="s">
        <v>812</v>
      </c>
      <c r="B859" s="2">
        <v>39774</v>
      </c>
      <c r="C859" s="1">
        <v>0.4375</v>
      </c>
      <c r="D859" t="s">
        <v>813</v>
      </c>
      <c r="E859" t="s">
        <v>351</v>
      </c>
      <c r="F859" t="s">
        <v>461</v>
      </c>
    </row>
    <row r="860" spans="1:6">
      <c r="A860" t="s">
        <v>814</v>
      </c>
      <c r="B860" s="2">
        <v>39774</v>
      </c>
      <c r="C860" s="1">
        <v>0.45833333333333331</v>
      </c>
      <c r="D860" t="s">
        <v>815</v>
      </c>
      <c r="E860" t="s">
        <v>341</v>
      </c>
      <c r="F860" t="s">
        <v>356</v>
      </c>
    </row>
    <row r="861" spans="1:6">
      <c r="A861" t="s">
        <v>816</v>
      </c>
      <c r="B861" s="2">
        <v>39774</v>
      </c>
      <c r="C861" s="1">
        <v>0.47916666666666669</v>
      </c>
      <c r="D861" t="s">
        <v>817</v>
      </c>
      <c r="E861" t="s">
        <v>355</v>
      </c>
      <c r="F861" t="s">
        <v>367</v>
      </c>
    </row>
    <row r="862" spans="1:6">
      <c r="A862" t="s">
        <v>818</v>
      </c>
      <c r="B862" s="2">
        <v>39774</v>
      </c>
      <c r="C862" s="1">
        <v>0.5</v>
      </c>
      <c r="D862" t="s">
        <v>3052</v>
      </c>
      <c r="E862" t="s">
        <v>707</v>
      </c>
      <c r="F862" t="s">
        <v>471</v>
      </c>
    </row>
    <row r="863" spans="1:6">
      <c r="A863" t="s">
        <v>819</v>
      </c>
      <c r="B863" s="2">
        <v>39774</v>
      </c>
      <c r="C863" s="1">
        <v>0.52083333333333337</v>
      </c>
      <c r="D863" t="s">
        <v>820</v>
      </c>
      <c r="E863" t="s">
        <v>374</v>
      </c>
      <c r="F863" t="s">
        <v>375</v>
      </c>
    </row>
    <row r="864" spans="1:6">
      <c r="A864" t="s">
        <v>821</v>
      </c>
      <c r="B864" s="2">
        <v>39774</v>
      </c>
      <c r="C864" s="1">
        <v>0.54166666666666663</v>
      </c>
      <c r="D864" t="s">
        <v>822</v>
      </c>
      <c r="E864" t="s">
        <v>370</v>
      </c>
      <c r="F864" t="s">
        <v>471</v>
      </c>
    </row>
    <row r="865" spans="1:6">
      <c r="A865" t="s">
        <v>823</v>
      </c>
      <c r="B865" s="2">
        <v>39774</v>
      </c>
      <c r="C865" s="1">
        <v>0.5625</v>
      </c>
      <c r="D865" t="s">
        <v>824</v>
      </c>
      <c r="E865" t="s">
        <v>374</v>
      </c>
      <c r="F865" t="s">
        <v>461</v>
      </c>
    </row>
    <row r="866" spans="1:6">
      <c r="A866" t="s">
        <v>825</v>
      </c>
      <c r="B866" s="2">
        <v>39774</v>
      </c>
      <c r="C866" s="1">
        <v>0.58333333333333337</v>
      </c>
      <c r="D866" t="s">
        <v>826</v>
      </c>
      <c r="E866" t="s">
        <v>374</v>
      </c>
      <c r="F866" t="s">
        <v>471</v>
      </c>
    </row>
    <row r="867" spans="1:6">
      <c r="A867" t="s">
        <v>827</v>
      </c>
      <c r="B867" s="2">
        <v>39774</v>
      </c>
      <c r="C867" s="1">
        <v>0.60416666666666663</v>
      </c>
      <c r="D867" t="s">
        <v>488</v>
      </c>
      <c r="E867" t="s">
        <v>381</v>
      </c>
      <c r="F867" t="s">
        <v>375</v>
      </c>
    </row>
    <row r="868" spans="1:6">
      <c r="A868" t="s">
        <v>828</v>
      </c>
      <c r="B868" s="2">
        <v>39774</v>
      </c>
      <c r="C868" s="1">
        <v>0.625</v>
      </c>
      <c r="D868" t="s">
        <v>829</v>
      </c>
      <c r="E868" t="s">
        <v>381</v>
      </c>
      <c r="F868" t="s">
        <v>404</v>
      </c>
    </row>
    <row r="869" spans="1:6">
      <c r="A869" t="s">
        <v>830</v>
      </c>
      <c r="B869" s="2">
        <v>39774</v>
      </c>
      <c r="C869" s="1">
        <v>0.64583333333333337</v>
      </c>
      <c r="D869" t="s">
        <v>831</v>
      </c>
      <c r="E869" t="s">
        <v>492</v>
      </c>
      <c r="F869" t="s">
        <v>382</v>
      </c>
    </row>
    <row r="870" spans="1:6">
      <c r="A870" t="s">
        <v>832</v>
      </c>
      <c r="B870" s="2">
        <v>39774</v>
      </c>
      <c r="C870" s="1">
        <v>0.66666666666666663</v>
      </c>
      <c r="D870" t="s">
        <v>833</v>
      </c>
      <c r="E870" t="s">
        <v>389</v>
      </c>
      <c r="F870" t="s">
        <v>499</v>
      </c>
    </row>
    <row r="871" spans="1:6">
      <c r="A871" t="s">
        <v>834</v>
      </c>
      <c r="B871" s="2">
        <v>39774</v>
      </c>
      <c r="C871" s="1">
        <v>0.6875</v>
      </c>
      <c r="D871" t="s">
        <v>835</v>
      </c>
      <c r="E871" t="s">
        <v>393</v>
      </c>
      <c r="F871" t="s">
        <v>493</v>
      </c>
    </row>
    <row r="872" spans="1:6">
      <c r="A872" t="s">
        <v>836</v>
      </c>
      <c r="B872" s="2">
        <v>39774</v>
      </c>
      <c r="C872" s="1">
        <v>0.70833333333333337</v>
      </c>
      <c r="D872" t="s">
        <v>837</v>
      </c>
      <c r="E872" t="s">
        <v>798</v>
      </c>
      <c r="F872" t="s">
        <v>398</v>
      </c>
    </row>
    <row r="873" spans="1:6">
      <c r="A873" t="s">
        <v>838</v>
      </c>
      <c r="B873" s="2">
        <v>39774</v>
      </c>
      <c r="C873" s="1">
        <v>0.72916666666666663</v>
      </c>
      <c r="D873" t="s">
        <v>839</v>
      </c>
      <c r="E873" t="s">
        <v>840</v>
      </c>
      <c r="F873" t="s">
        <v>841</v>
      </c>
    </row>
    <row r="874" spans="1:6">
      <c r="A874" t="s">
        <v>842</v>
      </c>
      <c r="B874" s="2">
        <v>39774</v>
      </c>
      <c r="C874" s="1">
        <v>0.75</v>
      </c>
      <c r="D874" t="s">
        <v>843</v>
      </c>
      <c r="E874" t="s">
        <v>844</v>
      </c>
      <c r="F874" t="s">
        <v>845</v>
      </c>
    </row>
    <row r="875" spans="1:6">
      <c r="A875" t="s">
        <v>846</v>
      </c>
      <c r="B875" s="2">
        <v>39774</v>
      </c>
      <c r="C875" s="1">
        <v>0.77083333333333337</v>
      </c>
      <c r="D875" t="s">
        <v>847</v>
      </c>
      <c r="E875" t="s">
        <v>848</v>
      </c>
      <c r="F875" t="s">
        <v>849</v>
      </c>
    </row>
    <row r="876" spans="1:6">
      <c r="A876" t="s">
        <v>850</v>
      </c>
      <c r="B876" s="2">
        <v>39774</v>
      </c>
      <c r="C876" s="1">
        <v>0.79166666666666663</v>
      </c>
      <c r="D876" t="s">
        <v>851</v>
      </c>
      <c r="E876" t="s">
        <v>852</v>
      </c>
      <c r="F876" t="s">
        <v>853</v>
      </c>
    </row>
    <row r="877" spans="1:6">
      <c r="A877" t="s">
        <v>854</v>
      </c>
      <c r="B877" s="2">
        <v>39774</v>
      </c>
      <c r="C877" s="1">
        <v>0.8125</v>
      </c>
      <c r="D877" t="s">
        <v>855</v>
      </c>
      <c r="E877" t="s">
        <v>852</v>
      </c>
      <c r="F877" t="s">
        <v>853</v>
      </c>
    </row>
    <row r="878" spans="1:6">
      <c r="A878" t="s">
        <v>856</v>
      </c>
      <c r="B878" s="2">
        <v>39774</v>
      </c>
      <c r="C878" s="1">
        <v>0.83333333333333337</v>
      </c>
      <c r="D878" t="s">
        <v>857</v>
      </c>
      <c r="E878" t="s">
        <v>858</v>
      </c>
      <c r="F878" t="s">
        <v>853</v>
      </c>
    </row>
    <row r="879" spans="1:6">
      <c r="A879" t="s">
        <v>859</v>
      </c>
      <c r="B879" s="2">
        <v>39774</v>
      </c>
      <c r="C879" s="1">
        <v>0.85416666666666663</v>
      </c>
      <c r="D879" t="s">
        <v>781</v>
      </c>
      <c r="E879" t="s">
        <v>860</v>
      </c>
      <c r="F879" t="s">
        <v>861</v>
      </c>
    </row>
    <row r="880" spans="1:6">
      <c r="A880" t="s">
        <v>862</v>
      </c>
      <c r="B880" s="2">
        <v>39774</v>
      </c>
      <c r="C880" s="1">
        <v>0.875</v>
      </c>
      <c r="D880" t="s">
        <v>863</v>
      </c>
      <c r="E880" t="s">
        <v>864</v>
      </c>
      <c r="F880" t="s">
        <v>861</v>
      </c>
    </row>
    <row r="881" spans="1:6">
      <c r="A881" t="s">
        <v>865</v>
      </c>
      <c r="B881" s="2">
        <v>39774</v>
      </c>
      <c r="C881" s="1">
        <v>0.89583333333333337</v>
      </c>
      <c r="D881" t="s">
        <v>866</v>
      </c>
      <c r="E881" t="s">
        <v>864</v>
      </c>
      <c r="F881" t="s">
        <v>861</v>
      </c>
    </row>
    <row r="882" spans="1:6">
      <c r="A882" t="s">
        <v>867</v>
      </c>
      <c r="B882" s="2">
        <v>39774</v>
      </c>
      <c r="C882" s="1">
        <v>0.91666666666666663</v>
      </c>
      <c r="D882" t="s">
        <v>868</v>
      </c>
      <c r="E882" t="s">
        <v>864</v>
      </c>
      <c r="F882" t="s">
        <v>861</v>
      </c>
    </row>
    <row r="883" spans="1:6">
      <c r="A883" t="s">
        <v>869</v>
      </c>
      <c r="B883" s="2">
        <v>39774</v>
      </c>
      <c r="C883" s="1">
        <v>0.9375</v>
      </c>
      <c r="D883" t="s">
        <v>870</v>
      </c>
      <c r="E883" t="s">
        <v>860</v>
      </c>
      <c r="F883" t="s">
        <v>861</v>
      </c>
    </row>
    <row r="884" spans="1:6">
      <c r="A884" t="s">
        <v>871</v>
      </c>
      <c r="B884" s="2">
        <v>39774</v>
      </c>
      <c r="C884" s="1">
        <v>0.95833333333333337</v>
      </c>
      <c r="D884" t="s">
        <v>872</v>
      </c>
      <c r="E884" t="s">
        <v>864</v>
      </c>
      <c r="F884" t="s">
        <v>873</v>
      </c>
    </row>
    <row r="885" spans="1:6">
      <c r="A885" t="s">
        <v>874</v>
      </c>
      <c r="B885" s="2">
        <v>39774</v>
      </c>
      <c r="C885" s="1">
        <v>0.97916666666666663</v>
      </c>
      <c r="D885" t="s">
        <v>667</v>
      </c>
      <c r="E885" t="s">
        <v>875</v>
      </c>
      <c r="F885" t="s">
        <v>876</v>
      </c>
    </row>
    <row r="886" spans="1:6">
      <c r="A886" t="s">
        <v>877</v>
      </c>
      <c r="B886" s="2">
        <v>39775</v>
      </c>
      <c r="C886" s="1">
        <v>0</v>
      </c>
      <c r="D886" t="s">
        <v>878</v>
      </c>
      <c r="E886" t="s">
        <v>879</v>
      </c>
      <c r="F886" t="s">
        <v>880</v>
      </c>
    </row>
    <row r="887" spans="1:6">
      <c r="A887" t="s">
        <v>881</v>
      </c>
      <c r="B887" s="2">
        <v>39775</v>
      </c>
      <c r="C887" s="1">
        <v>2.0833333333333332E-2</v>
      </c>
      <c r="D887" t="s">
        <v>882</v>
      </c>
      <c r="E887" t="s">
        <v>883</v>
      </c>
      <c r="F887" t="s">
        <v>884</v>
      </c>
    </row>
    <row r="888" spans="1:6">
      <c r="A888" t="s">
        <v>885</v>
      </c>
      <c r="B888" s="2">
        <v>39775</v>
      </c>
      <c r="C888" s="1">
        <v>4.1666666666666664E-2</v>
      </c>
      <c r="D888" t="s">
        <v>886</v>
      </c>
      <c r="E888" t="s">
        <v>883</v>
      </c>
      <c r="F888" t="s">
        <v>880</v>
      </c>
    </row>
    <row r="889" spans="1:6">
      <c r="A889" t="s">
        <v>887</v>
      </c>
      <c r="B889" s="2">
        <v>39775</v>
      </c>
      <c r="C889" s="1">
        <v>6.25E-2</v>
      </c>
      <c r="D889" t="s">
        <v>3058</v>
      </c>
      <c r="E889" t="s">
        <v>879</v>
      </c>
      <c r="F889" t="s">
        <v>880</v>
      </c>
    </row>
    <row r="890" spans="1:6">
      <c r="A890" t="s">
        <v>888</v>
      </c>
      <c r="B890" s="2">
        <v>39775</v>
      </c>
      <c r="C890" s="1">
        <v>8.3333333333333329E-2</v>
      </c>
      <c r="D890" t="s">
        <v>889</v>
      </c>
      <c r="E890" t="s">
        <v>883</v>
      </c>
      <c r="F890" t="s">
        <v>880</v>
      </c>
    </row>
    <row r="891" spans="1:6">
      <c r="A891" t="s">
        <v>890</v>
      </c>
      <c r="B891" s="2">
        <v>39775</v>
      </c>
      <c r="C891" s="1">
        <v>0.10416666666666667</v>
      </c>
      <c r="D891" t="s">
        <v>891</v>
      </c>
      <c r="E891" t="s">
        <v>883</v>
      </c>
      <c r="F891" t="s">
        <v>880</v>
      </c>
    </row>
    <row r="892" spans="1:6">
      <c r="A892" t="s">
        <v>892</v>
      </c>
      <c r="B892" s="2">
        <v>39775</v>
      </c>
      <c r="C892" s="1">
        <v>0.125</v>
      </c>
      <c r="D892" t="s">
        <v>893</v>
      </c>
      <c r="E892" t="s">
        <v>883</v>
      </c>
      <c r="F892" t="s">
        <v>894</v>
      </c>
    </row>
    <row r="893" spans="1:6">
      <c r="A893" t="s">
        <v>895</v>
      </c>
      <c r="B893" s="2">
        <v>39775</v>
      </c>
      <c r="C893" s="1">
        <v>0.14583333333333334</v>
      </c>
      <c r="D893" t="s">
        <v>896</v>
      </c>
      <c r="E893" t="s">
        <v>897</v>
      </c>
      <c r="F893" t="s">
        <v>898</v>
      </c>
    </row>
    <row r="894" spans="1:6">
      <c r="A894" t="s">
        <v>899</v>
      </c>
      <c r="B894" s="2">
        <v>39775</v>
      </c>
      <c r="C894" s="1">
        <v>0.16666666666666666</v>
      </c>
      <c r="D894" t="s">
        <v>900</v>
      </c>
      <c r="E894" t="s">
        <v>901</v>
      </c>
      <c r="F894" t="s">
        <v>902</v>
      </c>
    </row>
    <row r="895" spans="1:6">
      <c r="A895" t="s">
        <v>903</v>
      </c>
      <c r="B895" s="2">
        <v>39775</v>
      </c>
      <c r="C895" s="1">
        <v>0.1875</v>
      </c>
      <c r="D895" t="s">
        <v>904</v>
      </c>
      <c r="E895" t="s">
        <v>905</v>
      </c>
      <c r="F895" t="s">
        <v>902</v>
      </c>
    </row>
    <row r="896" spans="1:6">
      <c r="A896" t="s">
        <v>906</v>
      </c>
      <c r="B896" s="2">
        <v>39775</v>
      </c>
      <c r="C896" s="1">
        <v>0.20833333333333334</v>
      </c>
      <c r="D896" t="s">
        <v>907</v>
      </c>
      <c r="E896" t="s">
        <v>908</v>
      </c>
      <c r="F896" t="s">
        <v>909</v>
      </c>
    </row>
    <row r="897" spans="1:6">
      <c r="A897" t="s">
        <v>910</v>
      </c>
      <c r="B897" s="2">
        <v>39775</v>
      </c>
      <c r="C897" s="1">
        <v>0.22916666666666666</v>
      </c>
      <c r="D897" t="s">
        <v>491</v>
      </c>
      <c r="E897" t="s">
        <v>911</v>
      </c>
      <c r="F897" t="s">
        <v>912</v>
      </c>
    </row>
    <row r="898" spans="1:6">
      <c r="A898" t="s">
        <v>913</v>
      </c>
      <c r="B898" s="2">
        <v>39775</v>
      </c>
      <c r="C898" s="1">
        <v>0.25</v>
      </c>
      <c r="D898" t="s">
        <v>914</v>
      </c>
      <c r="E898" t="s">
        <v>915</v>
      </c>
      <c r="F898" t="s">
        <v>912</v>
      </c>
    </row>
    <row r="899" spans="1:6">
      <c r="A899" t="s">
        <v>916</v>
      </c>
      <c r="B899" s="2">
        <v>39775</v>
      </c>
      <c r="C899" s="1">
        <v>0.27083333333333331</v>
      </c>
      <c r="D899" t="s">
        <v>2931</v>
      </c>
      <c r="E899" t="s">
        <v>917</v>
      </c>
      <c r="F899" t="s">
        <v>918</v>
      </c>
    </row>
    <row r="900" spans="1:6">
      <c r="A900" t="s">
        <v>919</v>
      </c>
      <c r="B900" s="2">
        <v>39775</v>
      </c>
      <c r="C900" s="1">
        <v>0.29166666666666669</v>
      </c>
      <c r="D900" t="s">
        <v>920</v>
      </c>
      <c r="E900" t="s">
        <v>915</v>
      </c>
      <c r="F900" t="s">
        <v>912</v>
      </c>
    </row>
    <row r="901" spans="1:6">
      <c r="A901" t="s">
        <v>921</v>
      </c>
      <c r="B901" s="2">
        <v>39775</v>
      </c>
      <c r="C901" s="1">
        <v>0.3125</v>
      </c>
      <c r="D901" t="s">
        <v>922</v>
      </c>
      <c r="E901" t="s">
        <v>908</v>
      </c>
      <c r="F901" t="s">
        <v>923</v>
      </c>
    </row>
    <row r="902" spans="1:6">
      <c r="A902" t="s">
        <v>924</v>
      </c>
      <c r="B902" s="2">
        <v>39775</v>
      </c>
      <c r="C902" s="1">
        <v>0.33333333333333331</v>
      </c>
      <c r="D902" t="s">
        <v>925</v>
      </c>
      <c r="E902" t="s">
        <v>926</v>
      </c>
      <c r="F902" t="s">
        <v>902</v>
      </c>
    </row>
    <row r="903" spans="1:6">
      <c r="A903" t="s">
        <v>927</v>
      </c>
      <c r="B903" s="2">
        <v>39775</v>
      </c>
      <c r="C903" s="1">
        <v>0.35416666666666669</v>
      </c>
      <c r="D903" t="s">
        <v>928</v>
      </c>
      <c r="E903" t="s">
        <v>879</v>
      </c>
      <c r="F903" t="s">
        <v>929</v>
      </c>
    </row>
    <row r="904" spans="1:6">
      <c r="A904" t="s">
        <v>930</v>
      </c>
      <c r="B904" s="2">
        <v>39775</v>
      </c>
      <c r="C904" s="1">
        <v>0.375</v>
      </c>
      <c r="D904" t="s">
        <v>931</v>
      </c>
      <c r="E904" t="s">
        <v>932</v>
      </c>
      <c r="F904" t="s">
        <v>902</v>
      </c>
    </row>
    <row r="905" spans="1:6">
      <c r="A905" t="s">
        <v>933</v>
      </c>
      <c r="B905" s="2">
        <v>39775</v>
      </c>
      <c r="C905" s="1">
        <v>0.39583333333333331</v>
      </c>
      <c r="D905" t="s">
        <v>934</v>
      </c>
      <c r="E905" t="s">
        <v>852</v>
      </c>
      <c r="F905" t="s">
        <v>884</v>
      </c>
    </row>
    <row r="906" spans="1:6">
      <c r="A906" t="s">
        <v>935</v>
      </c>
      <c r="B906" s="2">
        <v>39775</v>
      </c>
      <c r="C906" s="1">
        <v>0.41666666666666669</v>
      </c>
      <c r="D906" t="s">
        <v>936</v>
      </c>
      <c r="E906" t="s">
        <v>844</v>
      </c>
      <c r="F906" t="s">
        <v>880</v>
      </c>
    </row>
    <row r="907" spans="1:6">
      <c r="A907" t="s">
        <v>937</v>
      </c>
      <c r="B907" s="2">
        <v>39775</v>
      </c>
      <c r="C907" s="1">
        <v>0.4375</v>
      </c>
      <c r="D907" t="s">
        <v>938</v>
      </c>
      <c r="E907" t="s">
        <v>844</v>
      </c>
      <c r="F907" t="s">
        <v>939</v>
      </c>
    </row>
    <row r="908" spans="1:6">
      <c r="A908" t="s">
        <v>940</v>
      </c>
      <c r="B908" s="2">
        <v>39775</v>
      </c>
      <c r="C908" s="1">
        <v>0.45833333333333331</v>
      </c>
      <c r="D908" t="s">
        <v>941</v>
      </c>
      <c r="E908" t="s">
        <v>795</v>
      </c>
      <c r="F908" t="s">
        <v>849</v>
      </c>
    </row>
    <row r="909" spans="1:6">
      <c r="A909" t="s">
        <v>942</v>
      </c>
      <c r="B909" s="2">
        <v>39775</v>
      </c>
      <c r="C909" s="1">
        <v>0.47916666666666669</v>
      </c>
      <c r="D909" t="s">
        <v>542</v>
      </c>
      <c r="E909" t="s">
        <v>795</v>
      </c>
      <c r="F909" t="s">
        <v>943</v>
      </c>
    </row>
    <row r="910" spans="1:6">
      <c r="A910" t="s">
        <v>944</v>
      </c>
      <c r="B910" s="2">
        <v>39775</v>
      </c>
      <c r="C910" s="1">
        <v>0.5</v>
      </c>
      <c r="D910" t="s">
        <v>536</v>
      </c>
      <c r="E910" t="s">
        <v>393</v>
      </c>
      <c r="F910" t="s">
        <v>849</v>
      </c>
    </row>
    <row r="911" spans="1:6">
      <c r="A911" t="s">
        <v>945</v>
      </c>
      <c r="B911" s="2">
        <v>39775</v>
      </c>
      <c r="C911" s="1">
        <v>0.52083333333333337</v>
      </c>
      <c r="D911" t="s">
        <v>946</v>
      </c>
      <c r="E911" t="s">
        <v>378</v>
      </c>
      <c r="F911" t="s">
        <v>792</v>
      </c>
    </row>
    <row r="912" spans="1:6">
      <c r="A912" t="s">
        <v>947</v>
      </c>
      <c r="B912" s="2">
        <v>39775</v>
      </c>
      <c r="C912" s="1">
        <v>0.54166666666666663</v>
      </c>
      <c r="D912" t="s">
        <v>948</v>
      </c>
      <c r="E912" t="s">
        <v>366</v>
      </c>
      <c r="F912" t="s">
        <v>499</v>
      </c>
    </row>
    <row r="913" spans="1:6">
      <c r="A913" t="s">
        <v>949</v>
      </c>
      <c r="B913" s="2">
        <v>39775</v>
      </c>
      <c r="C913" s="1">
        <v>0.5625</v>
      </c>
      <c r="D913" t="s">
        <v>950</v>
      </c>
      <c r="E913" t="s">
        <v>366</v>
      </c>
      <c r="F913" t="s">
        <v>382</v>
      </c>
    </row>
    <row r="914" spans="1:6">
      <c r="A914" t="s">
        <v>951</v>
      </c>
      <c r="B914" s="2">
        <v>39775</v>
      </c>
      <c r="C914" s="1">
        <v>0.58333333333333337</v>
      </c>
      <c r="D914" t="s">
        <v>952</v>
      </c>
      <c r="E914" t="s">
        <v>363</v>
      </c>
      <c r="F914" t="s">
        <v>404</v>
      </c>
    </row>
    <row r="915" spans="1:6">
      <c r="A915" t="s">
        <v>953</v>
      </c>
      <c r="B915" s="2">
        <v>39775</v>
      </c>
      <c r="C915" s="1">
        <v>0.60416666666666663</v>
      </c>
      <c r="D915" t="s">
        <v>954</v>
      </c>
      <c r="E915" t="s">
        <v>363</v>
      </c>
      <c r="F915" t="s">
        <v>375</v>
      </c>
    </row>
    <row r="916" spans="1:6">
      <c r="A916" t="s">
        <v>955</v>
      </c>
      <c r="B916" s="2">
        <v>39775</v>
      </c>
      <c r="C916" s="1">
        <v>0.625</v>
      </c>
      <c r="D916" t="s">
        <v>956</v>
      </c>
      <c r="E916" t="s">
        <v>374</v>
      </c>
      <c r="F916" t="s">
        <v>382</v>
      </c>
    </row>
    <row r="917" spans="1:6">
      <c r="A917" t="s">
        <v>957</v>
      </c>
      <c r="B917" s="2">
        <v>39775</v>
      </c>
      <c r="C917" s="1">
        <v>0.64583333333333337</v>
      </c>
      <c r="D917" t="s">
        <v>958</v>
      </c>
      <c r="E917" t="s">
        <v>378</v>
      </c>
      <c r="F917" t="s">
        <v>504</v>
      </c>
    </row>
    <row r="918" spans="1:6">
      <c r="A918" t="s">
        <v>959</v>
      </c>
      <c r="B918" s="2">
        <v>39775</v>
      </c>
      <c r="C918" s="1">
        <v>0.66666666666666663</v>
      </c>
      <c r="D918" t="s">
        <v>960</v>
      </c>
      <c r="E918" t="s">
        <v>381</v>
      </c>
      <c r="F918" t="s">
        <v>792</v>
      </c>
    </row>
    <row r="919" spans="1:6">
      <c r="A919" t="s">
        <v>961</v>
      </c>
      <c r="B919" s="2">
        <v>39775</v>
      </c>
      <c r="C919" s="1">
        <v>0.6875</v>
      </c>
      <c r="D919" t="s">
        <v>962</v>
      </c>
      <c r="E919" t="s">
        <v>498</v>
      </c>
      <c r="F919" t="s">
        <v>792</v>
      </c>
    </row>
    <row r="920" spans="1:6">
      <c r="A920" t="s">
        <v>963</v>
      </c>
      <c r="B920" s="2">
        <v>39775</v>
      </c>
      <c r="C920" s="1">
        <v>0.70833333333333337</v>
      </c>
      <c r="D920" t="s">
        <v>964</v>
      </c>
      <c r="E920" t="s">
        <v>397</v>
      </c>
      <c r="F920" t="s">
        <v>398</v>
      </c>
    </row>
    <row r="921" spans="1:6">
      <c r="A921" t="s">
        <v>965</v>
      </c>
      <c r="B921" s="2">
        <v>39775</v>
      </c>
      <c r="C921" s="1">
        <v>0.72916666666666663</v>
      </c>
      <c r="D921" t="s">
        <v>966</v>
      </c>
      <c r="E921" t="s">
        <v>795</v>
      </c>
      <c r="F921" t="s">
        <v>394</v>
      </c>
    </row>
    <row r="922" spans="1:6">
      <c r="A922" t="s">
        <v>967</v>
      </c>
      <c r="B922" s="2">
        <v>39775</v>
      </c>
      <c r="C922" s="1">
        <v>0.75</v>
      </c>
      <c r="D922" t="s">
        <v>968</v>
      </c>
      <c r="E922" t="s">
        <v>969</v>
      </c>
      <c r="F922" t="s">
        <v>841</v>
      </c>
    </row>
    <row r="923" spans="1:6">
      <c r="A923" t="s">
        <v>970</v>
      </c>
      <c r="B923" s="2">
        <v>39775</v>
      </c>
      <c r="C923" s="1">
        <v>0.77083333333333337</v>
      </c>
      <c r="D923" t="s">
        <v>971</v>
      </c>
      <c r="E923" t="s">
        <v>972</v>
      </c>
      <c r="F923" t="s">
        <v>849</v>
      </c>
    </row>
    <row r="924" spans="1:6">
      <c r="A924" t="s">
        <v>973</v>
      </c>
      <c r="B924" s="2">
        <v>39775</v>
      </c>
      <c r="C924" s="1">
        <v>0.79166666666666663</v>
      </c>
      <c r="D924" t="s">
        <v>974</v>
      </c>
      <c r="E924" t="s">
        <v>840</v>
      </c>
      <c r="F924" t="s">
        <v>845</v>
      </c>
    </row>
    <row r="925" spans="1:6">
      <c r="A925" t="s">
        <v>975</v>
      </c>
      <c r="B925" s="2">
        <v>39775</v>
      </c>
      <c r="C925" s="1">
        <v>0.8125</v>
      </c>
      <c r="D925" t="s">
        <v>976</v>
      </c>
      <c r="E925" t="s">
        <v>844</v>
      </c>
      <c r="F925" t="s">
        <v>977</v>
      </c>
    </row>
    <row r="926" spans="1:6">
      <c r="A926" t="s">
        <v>978</v>
      </c>
      <c r="B926" s="2">
        <v>39775</v>
      </c>
      <c r="C926" s="1">
        <v>0.83333333333333337</v>
      </c>
      <c r="D926" t="s">
        <v>979</v>
      </c>
      <c r="E926" t="s">
        <v>848</v>
      </c>
      <c r="F926" t="s">
        <v>853</v>
      </c>
    </row>
    <row r="927" spans="1:6">
      <c r="A927" t="s">
        <v>980</v>
      </c>
      <c r="B927" s="2">
        <v>39775</v>
      </c>
      <c r="C927" s="1">
        <v>0.85416666666666663</v>
      </c>
      <c r="D927" t="s">
        <v>981</v>
      </c>
      <c r="E927" t="s">
        <v>858</v>
      </c>
      <c r="F927" t="s">
        <v>873</v>
      </c>
    </row>
    <row r="928" spans="1:6">
      <c r="A928" t="s">
        <v>982</v>
      </c>
      <c r="B928" s="2">
        <v>39775</v>
      </c>
      <c r="C928" s="1">
        <v>0.875</v>
      </c>
      <c r="D928" t="s">
        <v>983</v>
      </c>
      <c r="E928" t="s">
        <v>858</v>
      </c>
      <c r="F928" t="s">
        <v>939</v>
      </c>
    </row>
    <row r="929" spans="1:6">
      <c r="A929" t="s">
        <v>984</v>
      </c>
      <c r="B929" s="2">
        <v>39775</v>
      </c>
      <c r="C929" s="1">
        <v>0.89583333333333337</v>
      </c>
      <c r="D929" t="s">
        <v>985</v>
      </c>
      <c r="E929" t="s">
        <v>852</v>
      </c>
      <c r="F929" t="s">
        <v>876</v>
      </c>
    </row>
    <row r="930" spans="1:6">
      <c r="A930" t="s">
        <v>986</v>
      </c>
      <c r="B930" s="2">
        <v>39775</v>
      </c>
      <c r="C930" s="1">
        <v>0.91666666666666663</v>
      </c>
      <c r="D930" t="s">
        <v>987</v>
      </c>
      <c r="E930" t="s">
        <v>848</v>
      </c>
      <c r="F930" t="s">
        <v>873</v>
      </c>
    </row>
    <row r="931" spans="1:6">
      <c r="A931" t="s">
        <v>988</v>
      </c>
      <c r="B931" s="2">
        <v>39775</v>
      </c>
      <c r="C931" s="1">
        <v>0.9375</v>
      </c>
      <c r="D931" t="s">
        <v>981</v>
      </c>
      <c r="E931" t="s">
        <v>848</v>
      </c>
      <c r="F931" t="s">
        <v>861</v>
      </c>
    </row>
    <row r="932" spans="1:6">
      <c r="A932" t="s">
        <v>989</v>
      </c>
      <c r="B932" s="2">
        <v>39775</v>
      </c>
      <c r="C932" s="1">
        <v>0.95833333333333337</v>
      </c>
      <c r="D932" t="s">
        <v>990</v>
      </c>
      <c r="E932" t="s">
        <v>848</v>
      </c>
      <c r="F932" t="s">
        <v>861</v>
      </c>
    </row>
    <row r="933" spans="1:6">
      <c r="A933" t="s">
        <v>991</v>
      </c>
      <c r="B933" s="2">
        <v>39775</v>
      </c>
      <c r="C933" s="1">
        <v>0.97916666666666663</v>
      </c>
      <c r="D933" t="s">
        <v>992</v>
      </c>
      <c r="E933" t="s">
        <v>844</v>
      </c>
      <c r="F933" t="s">
        <v>853</v>
      </c>
    </row>
    <row r="934" spans="1:6">
      <c r="A934" t="s">
        <v>993</v>
      </c>
      <c r="B934" s="2">
        <v>39776</v>
      </c>
      <c r="C934" s="1">
        <v>0</v>
      </c>
      <c r="D934" t="s">
        <v>994</v>
      </c>
      <c r="E934" t="s">
        <v>844</v>
      </c>
      <c r="F934" t="s">
        <v>861</v>
      </c>
    </row>
    <row r="935" spans="1:6">
      <c r="A935" t="s">
        <v>995</v>
      </c>
      <c r="B935" s="2">
        <v>39776</v>
      </c>
      <c r="C935" s="1">
        <v>2.0833333333333332E-2</v>
      </c>
      <c r="D935" t="s">
        <v>996</v>
      </c>
      <c r="E935" t="s">
        <v>848</v>
      </c>
      <c r="F935" t="s">
        <v>873</v>
      </c>
    </row>
    <row r="936" spans="1:6">
      <c r="A936" t="s">
        <v>997</v>
      </c>
      <c r="B936" s="2">
        <v>39776</v>
      </c>
      <c r="C936" s="1">
        <v>4.1666666666666664E-2</v>
      </c>
      <c r="D936" t="s">
        <v>998</v>
      </c>
      <c r="E936" t="s">
        <v>858</v>
      </c>
      <c r="F936" t="s">
        <v>876</v>
      </c>
    </row>
    <row r="937" spans="1:6">
      <c r="A937" t="s">
        <v>999</v>
      </c>
      <c r="B937" s="2">
        <v>39776</v>
      </c>
      <c r="C937" s="1">
        <v>6.25E-2</v>
      </c>
      <c r="D937" t="s">
        <v>1000</v>
      </c>
      <c r="E937" t="s">
        <v>1001</v>
      </c>
      <c r="F937" t="s">
        <v>894</v>
      </c>
    </row>
    <row r="938" spans="1:6">
      <c r="A938" t="s">
        <v>1002</v>
      </c>
      <c r="B938" s="2">
        <v>39776</v>
      </c>
      <c r="C938" s="1">
        <v>8.3333333333333329E-2</v>
      </c>
      <c r="D938" t="s">
        <v>1003</v>
      </c>
      <c r="E938" t="s">
        <v>932</v>
      </c>
      <c r="F938" t="s">
        <v>898</v>
      </c>
    </row>
    <row r="939" spans="1:6">
      <c r="A939" t="s">
        <v>1004</v>
      </c>
      <c r="B939" s="2">
        <v>39776</v>
      </c>
      <c r="C939" s="1">
        <v>0.10416666666666667</v>
      </c>
      <c r="D939" t="s">
        <v>1005</v>
      </c>
      <c r="E939" t="s">
        <v>932</v>
      </c>
      <c r="F939" t="s">
        <v>923</v>
      </c>
    </row>
    <row r="940" spans="1:6">
      <c r="A940" t="s">
        <v>1006</v>
      </c>
      <c r="B940" s="2">
        <v>39776</v>
      </c>
      <c r="C940" s="1">
        <v>0.125</v>
      </c>
      <c r="D940" t="s">
        <v>1007</v>
      </c>
      <c r="E940" t="s">
        <v>883</v>
      </c>
      <c r="F940" t="s">
        <v>909</v>
      </c>
    </row>
    <row r="941" spans="1:6">
      <c r="A941" t="s">
        <v>1008</v>
      </c>
      <c r="B941" s="2">
        <v>39776</v>
      </c>
      <c r="C941" s="1">
        <v>0.14583333333333334</v>
      </c>
      <c r="D941" t="s">
        <v>1009</v>
      </c>
      <c r="E941" t="s">
        <v>883</v>
      </c>
      <c r="F941" t="s">
        <v>902</v>
      </c>
    </row>
    <row r="942" spans="1:6">
      <c r="A942" t="s">
        <v>1010</v>
      </c>
      <c r="B942" s="2">
        <v>39776</v>
      </c>
      <c r="C942" s="1">
        <v>0.16666666666666666</v>
      </c>
      <c r="D942" t="s">
        <v>1011</v>
      </c>
      <c r="E942" t="s">
        <v>926</v>
      </c>
      <c r="F942" t="s">
        <v>1012</v>
      </c>
    </row>
    <row r="943" spans="1:6">
      <c r="A943" t="s">
        <v>1013</v>
      </c>
      <c r="B943" s="2">
        <v>39776</v>
      </c>
      <c r="C943" s="1">
        <v>0.1875</v>
      </c>
      <c r="D943" t="s">
        <v>1014</v>
      </c>
      <c r="E943" t="s">
        <v>926</v>
      </c>
      <c r="F943" t="s">
        <v>923</v>
      </c>
    </row>
    <row r="944" spans="1:6">
      <c r="A944" t="s">
        <v>1015</v>
      </c>
      <c r="B944" s="2">
        <v>39776</v>
      </c>
      <c r="C944" s="1">
        <v>0.20833333333333334</v>
      </c>
      <c r="D944" t="s">
        <v>1016</v>
      </c>
      <c r="E944" t="s">
        <v>883</v>
      </c>
      <c r="F944" t="s">
        <v>912</v>
      </c>
    </row>
    <row r="945" spans="1:6">
      <c r="A945" t="s">
        <v>1017</v>
      </c>
      <c r="B945" s="2">
        <v>39776</v>
      </c>
      <c r="C945" s="1">
        <v>0.22916666666666666</v>
      </c>
      <c r="D945" t="s">
        <v>1018</v>
      </c>
      <c r="E945" t="s">
        <v>897</v>
      </c>
      <c r="F945" t="s">
        <v>902</v>
      </c>
    </row>
    <row r="946" spans="1:6">
      <c r="A946" t="s">
        <v>1019</v>
      </c>
      <c r="B946" s="2">
        <v>39776</v>
      </c>
      <c r="C946" s="1">
        <v>0.25</v>
      </c>
      <c r="D946" t="s">
        <v>1020</v>
      </c>
      <c r="E946" t="s">
        <v>883</v>
      </c>
      <c r="F946" t="s">
        <v>929</v>
      </c>
    </row>
    <row r="947" spans="1:6">
      <c r="A947" t="s">
        <v>1021</v>
      </c>
      <c r="B947" s="2">
        <v>39776</v>
      </c>
      <c r="C947" s="1">
        <v>0.27083333333333331</v>
      </c>
      <c r="D947" t="s">
        <v>1022</v>
      </c>
      <c r="E947" t="s">
        <v>883</v>
      </c>
      <c r="F947" t="s">
        <v>898</v>
      </c>
    </row>
    <row r="948" spans="1:6">
      <c r="A948" t="s">
        <v>1023</v>
      </c>
      <c r="B948" s="2">
        <v>39776</v>
      </c>
      <c r="C948" s="1">
        <v>0.29166666666666669</v>
      </c>
      <c r="D948" t="s">
        <v>1024</v>
      </c>
      <c r="E948" t="s">
        <v>883</v>
      </c>
      <c r="F948" t="s">
        <v>902</v>
      </c>
    </row>
    <row r="949" spans="1:6">
      <c r="A949" t="s">
        <v>1025</v>
      </c>
      <c r="B949" s="2">
        <v>39776</v>
      </c>
      <c r="C949" s="1">
        <v>0.3125</v>
      </c>
      <c r="D949" t="s">
        <v>1026</v>
      </c>
      <c r="E949" t="s">
        <v>897</v>
      </c>
      <c r="F949" t="s">
        <v>929</v>
      </c>
    </row>
    <row r="950" spans="1:6">
      <c r="A950" t="s">
        <v>1027</v>
      </c>
      <c r="B950" s="2">
        <v>39776</v>
      </c>
      <c r="C950" s="1">
        <v>0.33333333333333331</v>
      </c>
      <c r="D950" t="s">
        <v>1028</v>
      </c>
      <c r="E950" t="s">
        <v>897</v>
      </c>
      <c r="F950" t="s">
        <v>902</v>
      </c>
    </row>
    <row r="951" spans="1:6">
      <c r="A951" t="s">
        <v>1029</v>
      </c>
      <c r="B951" s="2">
        <v>39776</v>
      </c>
      <c r="C951" s="1">
        <v>0.35416666666666669</v>
      </c>
      <c r="D951" t="s">
        <v>1030</v>
      </c>
      <c r="E951" t="s">
        <v>932</v>
      </c>
      <c r="F951" t="s">
        <v>894</v>
      </c>
    </row>
    <row r="952" spans="1:6">
      <c r="A952" t="s">
        <v>1031</v>
      </c>
      <c r="B952" s="2">
        <v>39776</v>
      </c>
      <c r="C952" s="1">
        <v>0.375</v>
      </c>
      <c r="D952" t="s">
        <v>1032</v>
      </c>
      <c r="E952" t="s">
        <v>858</v>
      </c>
      <c r="F952" t="s">
        <v>939</v>
      </c>
    </row>
    <row r="953" spans="1:6">
      <c r="A953" t="s">
        <v>1033</v>
      </c>
      <c r="B953" s="2">
        <v>39776</v>
      </c>
      <c r="C953" s="1">
        <v>0.39583333333333331</v>
      </c>
      <c r="D953" t="s">
        <v>1034</v>
      </c>
      <c r="E953" t="s">
        <v>798</v>
      </c>
      <c r="F953" t="s">
        <v>849</v>
      </c>
    </row>
    <row r="954" spans="1:6">
      <c r="A954" t="s">
        <v>1035</v>
      </c>
      <c r="B954" s="2">
        <v>39776</v>
      </c>
      <c r="C954" s="1">
        <v>0.41666666666666669</v>
      </c>
      <c r="D954" t="s">
        <v>1036</v>
      </c>
      <c r="E954" t="s">
        <v>378</v>
      </c>
      <c r="F954" t="s">
        <v>493</v>
      </c>
    </row>
    <row r="955" spans="1:6">
      <c r="A955" t="s">
        <v>1037</v>
      </c>
      <c r="B955" s="2">
        <v>39776</v>
      </c>
      <c r="C955" s="1">
        <v>0.4375</v>
      </c>
      <c r="D955" t="s">
        <v>1038</v>
      </c>
      <c r="E955" t="s">
        <v>351</v>
      </c>
      <c r="F955" t="s">
        <v>371</v>
      </c>
    </row>
    <row r="956" spans="1:6">
      <c r="A956" t="s">
        <v>1039</v>
      </c>
      <c r="B956" s="2">
        <v>39776</v>
      </c>
      <c r="C956" s="1">
        <v>0.45833333333333331</v>
      </c>
      <c r="D956" t="s">
        <v>1040</v>
      </c>
      <c r="E956" t="s">
        <v>328</v>
      </c>
      <c r="F956" t="s">
        <v>360</v>
      </c>
    </row>
    <row r="957" spans="1:6">
      <c r="A957" t="s">
        <v>1041</v>
      </c>
      <c r="B957" s="2">
        <v>39776</v>
      </c>
      <c r="C957" s="1">
        <v>0.47916666666666669</v>
      </c>
      <c r="D957" t="s">
        <v>1042</v>
      </c>
      <c r="E957" t="s">
        <v>263</v>
      </c>
      <c r="F957" t="s">
        <v>447</v>
      </c>
    </row>
    <row r="958" spans="1:6">
      <c r="A958" t="s">
        <v>1043</v>
      </c>
      <c r="B958" s="2">
        <v>39776</v>
      </c>
      <c r="C958" s="1">
        <v>0.5</v>
      </c>
      <c r="D958" t="s">
        <v>1044</v>
      </c>
      <c r="E958" t="s">
        <v>145</v>
      </c>
      <c r="F958" t="s">
        <v>413</v>
      </c>
    </row>
    <row r="959" spans="1:6">
      <c r="A959" t="s">
        <v>1045</v>
      </c>
      <c r="B959" s="2">
        <v>39776</v>
      </c>
      <c r="C959" s="1">
        <v>0.52083333333333337</v>
      </c>
      <c r="D959" t="s">
        <v>1046</v>
      </c>
      <c r="E959" t="s">
        <v>241</v>
      </c>
      <c r="F959" t="s">
        <v>617</v>
      </c>
    </row>
    <row r="960" spans="1:6">
      <c r="A960" t="s">
        <v>1047</v>
      </c>
      <c r="B960" s="2">
        <v>39776</v>
      </c>
      <c r="C960" s="1">
        <v>0.54166666666666663</v>
      </c>
      <c r="D960" t="s">
        <v>1048</v>
      </c>
      <c r="E960" t="s">
        <v>34</v>
      </c>
      <c r="F960" t="s">
        <v>629</v>
      </c>
    </row>
    <row r="961" spans="1:6">
      <c r="A961" t="s">
        <v>1049</v>
      </c>
      <c r="B961" s="2">
        <v>39776</v>
      </c>
      <c r="C961" s="1">
        <v>0.5625</v>
      </c>
      <c r="D961" t="s">
        <v>1050</v>
      </c>
      <c r="E961" t="s">
        <v>3120</v>
      </c>
      <c r="F961" t="s">
        <v>617</v>
      </c>
    </row>
    <row r="962" spans="1:6">
      <c r="A962" t="s">
        <v>1051</v>
      </c>
      <c r="B962" s="2">
        <v>39776</v>
      </c>
      <c r="C962" s="1">
        <v>0.58333333333333337</v>
      </c>
      <c r="D962" t="s">
        <v>1052</v>
      </c>
      <c r="E962" t="s">
        <v>2907</v>
      </c>
      <c r="F962" t="s">
        <v>558</v>
      </c>
    </row>
    <row r="963" spans="1:6">
      <c r="A963" t="s">
        <v>1053</v>
      </c>
      <c r="B963" s="2">
        <v>39776</v>
      </c>
      <c r="C963" s="1">
        <v>0.60416666666666663</v>
      </c>
      <c r="D963" t="s">
        <v>1054</v>
      </c>
      <c r="E963" t="s">
        <v>23</v>
      </c>
      <c r="F963" t="s">
        <v>318</v>
      </c>
    </row>
    <row r="964" spans="1:6">
      <c r="A964" t="s">
        <v>1055</v>
      </c>
      <c r="B964" s="2">
        <v>39776</v>
      </c>
      <c r="C964" s="1">
        <v>0.625</v>
      </c>
      <c r="D964" t="s">
        <v>1056</v>
      </c>
      <c r="E964" t="s">
        <v>38</v>
      </c>
      <c r="F964" t="s">
        <v>314</v>
      </c>
    </row>
    <row r="965" spans="1:6">
      <c r="A965" t="s">
        <v>1057</v>
      </c>
      <c r="B965" s="2">
        <v>39776</v>
      </c>
      <c r="C965" s="1">
        <v>0.64583333333333337</v>
      </c>
      <c r="D965" t="s">
        <v>1058</v>
      </c>
      <c r="E965" t="s">
        <v>124</v>
      </c>
      <c r="F965" t="s">
        <v>314</v>
      </c>
    </row>
    <row r="966" spans="1:6">
      <c r="A966" t="s">
        <v>1059</v>
      </c>
      <c r="B966" s="2">
        <v>39776</v>
      </c>
      <c r="C966" s="1">
        <v>0.66666666666666663</v>
      </c>
      <c r="D966" t="s">
        <v>1060</v>
      </c>
      <c r="E966" t="s">
        <v>241</v>
      </c>
      <c r="F966" t="s">
        <v>318</v>
      </c>
    </row>
    <row r="967" spans="1:6">
      <c r="A967" t="s">
        <v>1061</v>
      </c>
      <c r="B967" s="2">
        <v>39776</v>
      </c>
      <c r="C967" s="1">
        <v>0.6875</v>
      </c>
      <c r="D967" t="s">
        <v>1062</v>
      </c>
      <c r="E967" t="s">
        <v>137</v>
      </c>
      <c r="F967" t="s">
        <v>318</v>
      </c>
    </row>
    <row r="968" spans="1:6">
      <c r="A968" t="s">
        <v>1063</v>
      </c>
      <c r="B968" s="2">
        <v>39776</v>
      </c>
      <c r="C968" s="1">
        <v>0.70833333333333337</v>
      </c>
      <c r="D968" t="s">
        <v>1064</v>
      </c>
      <c r="E968" t="s">
        <v>145</v>
      </c>
      <c r="F968" t="s">
        <v>553</v>
      </c>
    </row>
    <row r="969" spans="1:6">
      <c r="A969" t="s">
        <v>1065</v>
      </c>
      <c r="B969" s="2">
        <v>39776</v>
      </c>
      <c r="C969" s="1">
        <v>0.72916666666666663</v>
      </c>
      <c r="D969" t="s">
        <v>1066</v>
      </c>
      <c r="E969" t="s">
        <v>163</v>
      </c>
      <c r="F969" t="s">
        <v>332</v>
      </c>
    </row>
    <row r="970" spans="1:6">
      <c r="A970" t="s">
        <v>1067</v>
      </c>
      <c r="B970" s="2">
        <v>39776</v>
      </c>
      <c r="C970" s="1">
        <v>0.75</v>
      </c>
      <c r="D970" t="s">
        <v>1068</v>
      </c>
      <c r="E970" t="s">
        <v>528</v>
      </c>
      <c r="F970" t="s">
        <v>339</v>
      </c>
    </row>
    <row r="971" spans="1:6">
      <c r="A971" t="s">
        <v>1069</v>
      </c>
      <c r="B971" s="2">
        <v>39776</v>
      </c>
      <c r="C971" s="1">
        <v>0.77083333333333337</v>
      </c>
      <c r="D971" t="s">
        <v>1032</v>
      </c>
      <c r="E971" t="s">
        <v>680</v>
      </c>
      <c r="F971" t="s">
        <v>352</v>
      </c>
    </row>
    <row r="972" spans="1:6">
      <c r="A972" t="s">
        <v>1070</v>
      </c>
      <c r="B972" s="2">
        <v>39776</v>
      </c>
      <c r="C972" s="1">
        <v>0.79166666666666663</v>
      </c>
      <c r="D972" t="s">
        <v>1071</v>
      </c>
      <c r="E972" t="s">
        <v>335</v>
      </c>
      <c r="F972" t="s">
        <v>360</v>
      </c>
    </row>
    <row r="973" spans="1:6">
      <c r="A973" t="s">
        <v>1072</v>
      </c>
      <c r="B973" s="2">
        <v>39776</v>
      </c>
      <c r="C973" s="1">
        <v>0.8125</v>
      </c>
      <c r="D973" t="s">
        <v>1073</v>
      </c>
      <c r="E973" t="s">
        <v>338</v>
      </c>
      <c r="F973" t="s">
        <v>447</v>
      </c>
    </row>
    <row r="974" spans="1:6">
      <c r="A974" t="s">
        <v>1074</v>
      </c>
      <c r="B974" s="2">
        <v>39776</v>
      </c>
      <c r="C974" s="1">
        <v>0.83333333333333337</v>
      </c>
      <c r="D974" t="s">
        <v>1075</v>
      </c>
      <c r="E974" t="s">
        <v>566</v>
      </c>
      <c r="F974" t="s">
        <v>352</v>
      </c>
    </row>
    <row r="975" spans="1:6">
      <c r="A975" t="s">
        <v>1076</v>
      </c>
      <c r="B975" s="2">
        <v>39776</v>
      </c>
      <c r="C975" s="1">
        <v>0.85416666666666663</v>
      </c>
      <c r="D975" t="s">
        <v>1077</v>
      </c>
      <c r="E975" t="s">
        <v>344</v>
      </c>
      <c r="F975" t="s">
        <v>356</v>
      </c>
    </row>
    <row r="976" spans="1:6">
      <c r="A976" t="s">
        <v>1078</v>
      </c>
      <c r="B976" s="2">
        <v>39776</v>
      </c>
      <c r="C976" s="1">
        <v>0.875</v>
      </c>
      <c r="D976" t="s">
        <v>1079</v>
      </c>
      <c r="E976" t="s">
        <v>348</v>
      </c>
      <c r="F976" t="s">
        <v>1080</v>
      </c>
    </row>
    <row r="977" spans="1:6">
      <c r="A977" t="s">
        <v>1081</v>
      </c>
      <c r="B977" s="2">
        <v>39776</v>
      </c>
      <c r="C977" s="1">
        <v>0.89583333333333337</v>
      </c>
      <c r="D977" t="s">
        <v>1082</v>
      </c>
      <c r="E977" t="s">
        <v>348</v>
      </c>
      <c r="F977" t="s">
        <v>1080</v>
      </c>
    </row>
    <row r="978" spans="1:6">
      <c r="A978" t="s">
        <v>1083</v>
      </c>
      <c r="B978" s="2">
        <v>39776</v>
      </c>
      <c r="C978" s="1">
        <v>0.91666666666666663</v>
      </c>
      <c r="D978" t="s">
        <v>950</v>
      </c>
      <c r="E978" t="s">
        <v>351</v>
      </c>
      <c r="F978" t="s">
        <v>356</v>
      </c>
    </row>
    <row r="979" spans="1:6">
      <c r="A979" t="s">
        <v>1084</v>
      </c>
      <c r="B979" s="2">
        <v>39776</v>
      </c>
      <c r="C979" s="1">
        <v>0.9375</v>
      </c>
      <c r="D979" t="s">
        <v>1085</v>
      </c>
      <c r="E979" t="s">
        <v>351</v>
      </c>
      <c r="F979" t="s">
        <v>356</v>
      </c>
    </row>
    <row r="980" spans="1:6">
      <c r="A980" t="s">
        <v>1086</v>
      </c>
      <c r="B980" s="2">
        <v>39776</v>
      </c>
      <c r="C980" s="1">
        <v>0.95833333333333337</v>
      </c>
      <c r="D980" t="s">
        <v>1087</v>
      </c>
      <c r="E980" t="s">
        <v>453</v>
      </c>
      <c r="F980" t="s">
        <v>356</v>
      </c>
    </row>
    <row r="981" spans="1:6">
      <c r="A981" t="s">
        <v>1088</v>
      </c>
      <c r="B981" s="2">
        <v>39776</v>
      </c>
      <c r="C981" s="1">
        <v>0.97916666666666663</v>
      </c>
      <c r="D981" t="s">
        <v>1089</v>
      </c>
      <c r="E981" t="s">
        <v>453</v>
      </c>
      <c r="F981" t="s">
        <v>356</v>
      </c>
    </row>
    <row r="982" spans="1:6">
      <c r="A982" t="s">
        <v>1090</v>
      </c>
      <c r="B982" s="2">
        <v>39777</v>
      </c>
      <c r="C982" s="1">
        <v>0</v>
      </c>
      <c r="D982" t="s">
        <v>1091</v>
      </c>
      <c r="E982" t="s">
        <v>453</v>
      </c>
      <c r="F982" t="s">
        <v>454</v>
      </c>
    </row>
    <row r="983" spans="1:6">
      <c r="A983" t="s">
        <v>1092</v>
      </c>
      <c r="B983" s="2">
        <v>39777</v>
      </c>
      <c r="C983" s="1">
        <v>2.0833333333333332E-2</v>
      </c>
      <c r="D983" t="s">
        <v>1093</v>
      </c>
      <c r="E983" t="s">
        <v>355</v>
      </c>
      <c r="F983" t="s">
        <v>356</v>
      </c>
    </row>
    <row r="984" spans="1:6">
      <c r="A984" t="s">
        <v>1094</v>
      </c>
      <c r="B984" s="2">
        <v>39777</v>
      </c>
      <c r="C984" s="1">
        <v>4.1666666666666664E-2</v>
      </c>
      <c r="D984" t="s">
        <v>1095</v>
      </c>
      <c r="E984" t="s">
        <v>453</v>
      </c>
      <c r="F984" t="s">
        <v>356</v>
      </c>
    </row>
    <row r="985" spans="1:6">
      <c r="A985" t="s">
        <v>1096</v>
      </c>
      <c r="B985" s="2">
        <v>39777</v>
      </c>
      <c r="C985" s="1">
        <v>6.25E-2</v>
      </c>
      <c r="D985" t="s">
        <v>1097</v>
      </c>
      <c r="E985" t="s">
        <v>453</v>
      </c>
      <c r="F985" t="s">
        <v>356</v>
      </c>
    </row>
    <row r="986" spans="1:6">
      <c r="A986" t="s">
        <v>1098</v>
      </c>
      <c r="B986" s="2">
        <v>39777</v>
      </c>
      <c r="C986" s="1">
        <v>8.3333333333333329E-2</v>
      </c>
      <c r="D986" t="s">
        <v>1099</v>
      </c>
      <c r="E986" t="s">
        <v>351</v>
      </c>
      <c r="F986" t="s">
        <v>1080</v>
      </c>
    </row>
    <row r="987" spans="1:6">
      <c r="A987" t="s">
        <v>1100</v>
      </c>
      <c r="B987" s="2">
        <v>39777</v>
      </c>
      <c r="C987" s="1">
        <v>0.10416666666666667</v>
      </c>
      <c r="D987" t="s">
        <v>1101</v>
      </c>
      <c r="E987" t="s">
        <v>351</v>
      </c>
      <c r="F987" t="s">
        <v>1080</v>
      </c>
    </row>
    <row r="988" spans="1:6">
      <c r="A988" t="s">
        <v>1102</v>
      </c>
      <c r="B988" s="2">
        <v>39777</v>
      </c>
      <c r="C988" s="1">
        <v>0.125</v>
      </c>
      <c r="D988" t="s">
        <v>1103</v>
      </c>
      <c r="E988" t="s">
        <v>351</v>
      </c>
      <c r="F988" t="s">
        <v>1080</v>
      </c>
    </row>
    <row r="989" spans="1:6">
      <c r="A989" t="s">
        <v>1104</v>
      </c>
      <c r="B989" s="2">
        <v>39777</v>
      </c>
      <c r="C989" s="1">
        <v>0.14583333333333334</v>
      </c>
      <c r="D989" t="s">
        <v>1105</v>
      </c>
      <c r="E989" t="s">
        <v>351</v>
      </c>
      <c r="F989" t="s">
        <v>454</v>
      </c>
    </row>
    <row r="990" spans="1:6">
      <c r="A990" t="s">
        <v>1106</v>
      </c>
      <c r="B990" s="2">
        <v>39777</v>
      </c>
      <c r="C990" s="1">
        <v>0.16666666666666666</v>
      </c>
      <c r="D990" t="s">
        <v>1107</v>
      </c>
      <c r="E990" t="s">
        <v>351</v>
      </c>
      <c r="F990" t="s">
        <v>356</v>
      </c>
    </row>
    <row r="991" spans="1:6">
      <c r="A991" t="s">
        <v>1108</v>
      </c>
      <c r="B991" s="2">
        <v>39777</v>
      </c>
      <c r="C991" s="1">
        <v>0.1875</v>
      </c>
      <c r="D991" t="s">
        <v>1109</v>
      </c>
      <c r="E991" t="s">
        <v>351</v>
      </c>
      <c r="F991" t="s">
        <v>356</v>
      </c>
    </row>
    <row r="992" spans="1:6">
      <c r="A992" t="s">
        <v>1110</v>
      </c>
      <c r="B992" s="2">
        <v>39777</v>
      </c>
      <c r="C992" s="1">
        <v>0.20833333333333334</v>
      </c>
      <c r="D992" t="s">
        <v>1111</v>
      </c>
      <c r="E992" t="s">
        <v>351</v>
      </c>
      <c r="F992" t="s">
        <v>356</v>
      </c>
    </row>
    <row r="993" spans="1:6">
      <c r="A993" t="s">
        <v>1112</v>
      </c>
      <c r="B993" s="2">
        <v>39777</v>
      </c>
      <c r="C993" s="1">
        <v>0.22916666666666666</v>
      </c>
      <c r="D993" t="s">
        <v>1113</v>
      </c>
      <c r="E993" t="s">
        <v>453</v>
      </c>
      <c r="F993" t="s">
        <v>360</v>
      </c>
    </row>
    <row r="994" spans="1:6">
      <c r="A994" t="s">
        <v>1114</v>
      </c>
      <c r="B994" s="2">
        <v>39777</v>
      </c>
      <c r="C994" s="1">
        <v>0.25</v>
      </c>
      <c r="D994" t="s">
        <v>1115</v>
      </c>
      <c r="E994" t="s">
        <v>453</v>
      </c>
      <c r="F994" t="s">
        <v>367</v>
      </c>
    </row>
    <row r="995" spans="1:6">
      <c r="A995" t="s">
        <v>1116</v>
      </c>
      <c r="B995" s="2">
        <v>39777</v>
      </c>
      <c r="C995" s="1">
        <v>0.27083333333333331</v>
      </c>
      <c r="D995" t="s">
        <v>1117</v>
      </c>
      <c r="E995" t="s">
        <v>453</v>
      </c>
      <c r="F995" t="s">
        <v>360</v>
      </c>
    </row>
    <row r="996" spans="1:6">
      <c r="A996" t="s">
        <v>1118</v>
      </c>
      <c r="B996" s="2">
        <v>39777</v>
      </c>
      <c r="C996" s="1">
        <v>0.29166666666666669</v>
      </c>
      <c r="D996" t="s">
        <v>1119</v>
      </c>
      <c r="E996" t="s">
        <v>453</v>
      </c>
      <c r="F996" t="s">
        <v>461</v>
      </c>
    </row>
    <row r="997" spans="1:6">
      <c r="A997" t="s">
        <v>1120</v>
      </c>
      <c r="B997" s="2">
        <v>39777</v>
      </c>
      <c r="C997" s="1">
        <v>0.3125</v>
      </c>
      <c r="D997" t="s">
        <v>1121</v>
      </c>
      <c r="E997" t="s">
        <v>351</v>
      </c>
      <c r="F997" t="s">
        <v>367</v>
      </c>
    </row>
    <row r="998" spans="1:6">
      <c r="A998" t="s">
        <v>1122</v>
      </c>
      <c r="B998" s="2">
        <v>39777</v>
      </c>
      <c r="C998" s="1">
        <v>0.33333333333333331</v>
      </c>
      <c r="D998" t="s">
        <v>1123</v>
      </c>
      <c r="E998" t="s">
        <v>341</v>
      </c>
      <c r="F998" t="s">
        <v>356</v>
      </c>
    </row>
    <row r="999" spans="1:6">
      <c r="A999" t="s">
        <v>1124</v>
      </c>
      <c r="B999" s="2">
        <v>39777</v>
      </c>
      <c r="C999" s="1">
        <v>0.35416666666666669</v>
      </c>
      <c r="D999" t="s">
        <v>1125</v>
      </c>
      <c r="E999" t="s">
        <v>328</v>
      </c>
      <c r="F999" t="s">
        <v>447</v>
      </c>
    </row>
    <row r="1000" spans="1:6">
      <c r="A1000" t="s">
        <v>1126</v>
      </c>
      <c r="B1000" s="2">
        <v>39777</v>
      </c>
      <c r="C1000" s="1">
        <v>0.375</v>
      </c>
      <c r="D1000" t="s">
        <v>1127</v>
      </c>
      <c r="E1000" t="s">
        <v>260</v>
      </c>
      <c r="F1000" t="s">
        <v>413</v>
      </c>
    </row>
    <row r="1001" spans="1:6">
      <c r="A1001" t="s">
        <v>1128</v>
      </c>
      <c r="B1001" s="2">
        <v>39777</v>
      </c>
      <c r="C1001" s="1">
        <v>0.39583333333333331</v>
      </c>
      <c r="D1001" t="s">
        <v>1129</v>
      </c>
      <c r="E1001" t="s">
        <v>153</v>
      </c>
      <c r="F1001" t="s">
        <v>617</v>
      </c>
    </row>
    <row r="1002" spans="1:6">
      <c r="A1002" t="s">
        <v>1130</v>
      </c>
      <c r="B1002" s="2">
        <v>39777</v>
      </c>
      <c r="C1002" s="1">
        <v>0.41666666666666669</v>
      </c>
      <c r="D1002" t="s">
        <v>1131</v>
      </c>
      <c r="E1002" t="s">
        <v>137</v>
      </c>
      <c r="F1002" t="s">
        <v>325</v>
      </c>
    </row>
    <row r="1003" spans="1:6">
      <c r="A1003" t="s">
        <v>1132</v>
      </c>
      <c r="B1003" s="2">
        <v>39777</v>
      </c>
      <c r="C1003" s="1">
        <v>0.4375</v>
      </c>
      <c r="D1003" t="s">
        <v>1133</v>
      </c>
      <c r="E1003" t="s">
        <v>52</v>
      </c>
      <c r="F1003" t="s">
        <v>553</v>
      </c>
    </row>
    <row r="1004" spans="1:6">
      <c r="A1004" t="s">
        <v>1134</v>
      </c>
      <c r="B1004" s="2">
        <v>39777</v>
      </c>
      <c r="C1004" s="1">
        <v>0.45833333333333331</v>
      </c>
      <c r="D1004" t="s">
        <v>1135</v>
      </c>
      <c r="E1004" t="s">
        <v>110</v>
      </c>
      <c r="F1004" t="s">
        <v>270</v>
      </c>
    </row>
    <row r="1005" spans="1:6">
      <c r="A1005" t="s">
        <v>1136</v>
      </c>
      <c r="B1005" s="2">
        <v>39777</v>
      </c>
      <c r="C1005" s="1">
        <v>0.47916666666666669</v>
      </c>
      <c r="D1005" t="s">
        <v>1137</v>
      </c>
      <c r="E1005" t="s">
        <v>2879</v>
      </c>
      <c r="F1005" t="s">
        <v>146</v>
      </c>
    </row>
    <row r="1006" spans="1:6">
      <c r="A1006" t="s">
        <v>1138</v>
      </c>
      <c r="B1006" s="2">
        <v>39777</v>
      </c>
      <c r="C1006" s="1">
        <v>0.5</v>
      </c>
      <c r="D1006" t="s">
        <v>1139</v>
      </c>
      <c r="E1006" t="s">
        <v>2851</v>
      </c>
      <c r="F1006" t="s">
        <v>56</v>
      </c>
    </row>
    <row r="1007" spans="1:6">
      <c r="A1007" t="s">
        <v>1140</v>
      </c>
      <c r="B1007" s="2">
        <v>39777</v>
      </c>
      <c r="C1007" s="1">
        <v>0.52083333333333337</v>
      </c>
      <c r="D1007" t="s">
        <v>1141</v>
      </c>
      <c r="E1007" t="s">
        <v>2858</v>
      </c>
      <c r="F1007" t="s">
        <v>234</v>
      </c>
    </row>
    <row r="1008" spans="1:6">
      <c r="A1008" t="s">
        <v>1142</v>
      </c>
      <c r="B1008" s="2">
        <v>39777</v>
      </c>
      <c r="C1008" s="1">
        <v>0.54166666666666663</v>
      </c>
      <c r="D1008" t="s">
        <v>1143</v>
      </c>
      <c r="E1008" t="s">
        <v>2979</v>
      </c>
      <c r="F1008" t="s">
        <v>53</v>
      </c>
    </row>
    <row r="1009" spans="1:6">
      <c r="A1009" t="s">
        <v>1144</v>
      </c>
      <c r="B1009" s="2">
        <v>39777</v>
      </c>
      <c r="C1009" s="1">
        <v>0.5625</v>
      </c>
      <c r="D1009" t="s">
        <v>1145</v>
      </c>
      <c r="E1009" t="s">
        <v>2851</v>
      </c>
      <c r="F1009" t="s">
        <v>142</v>
      </c>
    </row>
    <row r="1010" spans="1:6">
      <c r="A1010" t="s">
        <v>1146</v>
      </c>
      <c r="B1010" s="2">
        <v>39777</v>
      </c>
      <c r="C1010" s="1">
        <v>0.58333333333333337</v>
      </c>
      <c r="D1010" t="s">
        <v>1147</v>
      </c>
      <c r="E1010" t="s">
        <v>2979</v>
      </c>
      <c r="F1010" t="s">
        <v>130</v>
      </c>
    </row>
    <row r="1011" spans="1:6">
      <c r="A1011" t="s">
        <v>1148</v>
      </c>
      <c r="B1011" s="2">
        <v>39777</v>
      </c>
      <c r="C1011" s="1">
        <v>0.60416666666666663</v>
      </c>
      <c r="D1011" t="s">
        <v>1149</v>
      </c>
      <c r="E1011" t="s">
        <v>2848</v>
      </c>
      <c r="F1011" t="s">
        <v>50</v>
      </c>
    </row>
    <row r="1012" spans="1:6">
      <c r="A1012" t="s">
        <v>1150</v>
      </c>
      <c r="B1012" s="2">
        <v>39777</v>
      </c>
      <c r="C1012" s="1">
        <v>0.625</v>
      </c>
      <c r="D1012" t="s">
        <v>415</v>
      </c>
      <c r="E1012" t="s">
        <v>2987</v>
      </c>
      <c r="F1012" t="s">
        <v>234</v>
      </c>
    </row>
    <row r="1013" spans="1:6">
      <c r="A1013" t="s">
        <v>1151</v>
      </c>
      <c r="B1013" s="2">
        <v>39777</v>
      </c>
      <c r="C1013" s="1">
        <v>0.64583333333333337</v>
      </c>
      <c r="D1013" t="s">
        <v>1152</v>
      </c>
      <c r="E1013" t="s">
        <v>2995</v>
      </c>
      <c r="F1013" t="s">
        <v>50</v>
      </c>
    </row>
    <row r="1014" spans="1:6">
      <c r="A1014" t="s">
        <v>1153</v>
      </c>
      <c r="B1014" s="2">
        <v>39777</v>
      </c>
      <c r="C1014" s="1">
        <v>0.66666666666666663</v>
      </c>
      <c r="D1014" t="s">
        <v>1154</v>
      </c>
      <c r="E1014" t="s">
        <v>2883</v>
      </c>
      <c r="F1014" t="s">
        <v>46</v>
      </c>
    </row>
    <row r="1015" spans="1:6">
      <c r="A1015" t="s">
        <v>1155</v>
      </c>
      <c r="B1015" s="2">
        <v>39777</v>
      </c>
      <c r="C1015" s="1">
        <v>0.6875</v>
      </c>
      <c r="D1015" t="s">
        <v>1156</v>
      </c>
      <c r="E1015" t="s">
        <v>3023</v>
      </c>
      <c r="F1015" t="s">
        <v>60</v>
      </c>
    </row>
    <row r="1016" spans="1:6">
      <c r="A1016" t="s">
        <v>1157</v>
      </c>
      <c r="B1016" s="2">
        <v>39777</v>
      </c>
      <c r="C1016" s="1">
        <v>0.70833333333333337</v>
      </c>
      <c r="D1016" t="s">
        <v>1158</v>
      </c>
      <c r="E1016" t="s">
        <v>2900</v>
      </c>
      <c r="F1016" t="s">
        <v>50</v>
      </c>
    </row>
    <row r="1017" spans="1:6">
      <c r="A1017" t="s">
        <v>1159</v>
      </c>
      <c r="B1017" s="2">
        <v>39777</v>
      </c>
      <c r="C1017" s="1">
        <v>0.72916666666666663</v>
      </c>
      <c r="D1017" t="s">
        <v>1160</v>
      </c>
      <c r="E1017" t="s">
        <v>2911</v>
      </c>
      <c r="F1017" t="s">
        <v>234</v>
      </c>
    </row>
    <row r="1018" spans="1:6">
      <c r="A1018" t="s">
        <v>1161</v>
      </c>
      <c r="B1018" s="2">
        <v>39777</v>
      </c>
      <c r="C1018" s="1">
        <v>0.75</v>
      </c>
      <c r="D1018" t="s">
        <v>1162</v>
      </c>
      <c r="E1018" t="s">
        <v>59</v>
      </c>
      <c r="F1018" t="s">
        <v>234</v>
      </c>
    </row>
    <row r="1019" spans="1:6">
      <c r="A1019" t="s">
        <v>1163</v>
      </c>
      <c r="B1019" s="2">
        <v>39777</v>
      </c>
      <c r="C1019" s="1">
        <v>0.77083333333333337</v>
      </c>
      <c r="D1019" t="s">
        <v>1164</v>
      </c>
      <c r="E1019" t="s">
        <v>27</v>
      </c>
      <c r="F1019" t="s">
        <v>130</v>
      </c>
    </row>
    <row r="1020" spans="1:6">
      <c r="A1020" t="s">
        <v>1165</v>
      </c>
      <c r="B1020" s="2">
        <v>39777</v>
      </c>
      <c r="C1020" s="1">
        <v>0.79166666666666663</v>
      </c>
      <c r="D1020" t="s">
        <v>1166</v>
      </c>
      <c r="E1020" t="s">
        <v>110</v>
      </c>
      <c r="F1020" t="s">
        <v>130</v>
      </c>
    </row>
    <row r="1021" spans="1:6">
      <c r="A1021" t="s">
        <v>1167</v>
      </c>
      <c r="B1021" s="2">
        <v>39777</v>
      </c>
      <c r="C1021" s="1">
        <v>0.8125</v>
      </c>
      <c r="D1021" t="s">
        <v>1168</v>
      </c>
      <c r="E1021" t="s">
        <v>113</v>
      </c>
      <c r="F1021" t="s">
        <v>138</v>
      </c>
    </row>
    <row r="1022" spans="1:6">
      <c r="A1022" t="s">
        <v>1169</v>
      </c>
      <c r="B1022" s="2">
        <v>39777</v>
      </c>
      <c r="C1022" s="1">
        <v>0.83333333333333337</v>
      </c>
      <c r="D1022" t="s">
        <v>1170</v>
      </c>
      <c r="E1022" t="s">
        <v>194</v>
      </c>
      <c r="F1022" t="s">
        <v>138</v>
      </c>
    </row>
    <row r="1023" spans="1:6">
      <c r="A1023" t="s">
        <v>1171</v>
      </c>
      <c r="B1023" s="2">
        <v>39777</v>
      </c>
      <c r="C1023" s="1">
        <v>0.85416666666666663</v>
      </c>
      <c r="D1023" t="s">
        <v>1172</v>
      </c>
      <c r="E1023" t="s">
        <v>119</v>
      </c>
      <c r="F1023" t="s">
        <v>146</v>
      </c>
    </row>
    <row r="1024" spans="1:6">
      <c r="A1024" t="s">
        <v>1173</v>
      </c>
      <c r="B1024" s="2">
        <v>39777</v>
      </c>
      <c r="C1024" s="1">
        <v>0.875</v>
      </c>
      <c r="D1024" t="s">
        <v>1174</v>
      </c>
      <c r="E1024" t="s">
        <v>49</v>
      </c>
      <c r="F1024" t="s">
        <v>146</v>
      </c>
    </row>
    <row r="1025" spans="1:6">
      <c r="A1025" t="s">
        <v>1175</v>
      </c>
      <c r="B1025" s="2">
        <v>39777</v>
      </c>
      <c r="C1025" s="1">
        <v>0.89583333333333337</v>
      </c>
      <c r="D1025" t="s">
        <v>1176</v>
      </c>
      <c r="E1025" t="s">
        <v>124</v>
      </c>
      <c r="F1025" t="s">
        <v>142</v>
      </c>
    </row>
    <row r="1026" spans="1:6">
      <c r="A1026" t="s">
        <v>1177</v>
      </c>
      <c r="B1026" s="2">
        <v>39777</v>
      </c>
      <c r="C1026" s="1">
        <v>0.91666666666666663</v>
      </c>
      <c r="D1026" t="s">
        <v>1178</v>
      </c>
      <c r="E1026" t="s">
        <v>124</v>
      </c>
      <c r="F1026" t="s">
        <v>150</v>
      </c>
    </row>
    <row r="1027" spans="1:6">
      <c r="A1027" t="s">
        <v>1179</v>
      </c>
      <c r="B1027" s="2">
        <v>39777</v>
      </c>
      <c r="C1027" s="1">
        <v>0.9375</v>
      </c>
      <c r="D1027" t="s">
        <v>1180</v>
      </c>
      <c r="E1027" t="s">
        <v>52</v>
      </c>
      <c r="F1027" t="s">
        <v>174</v>
      </c>
    </row>
    <row r="1028" spans="1:6">
      <c r="A1028" t="s">
        <v>1181</v>
      </c>
      <c r="B1028" s="2">
        <v>39777</v>
      </c>
      <c r="C1028" s="1">
        <v>0.95833333333333337</v>
      </c>
      <c r="D1028" t="s">
        <v>1182</v>
      </c>
      <c r="E1028" t="s">
        <v>241</v>
      </c>
      <c r="F1028" t="s">
        <v>150</v>
      </c>
    </row>
    <row r="1029" spans="1:6">
      <c r="A1029" t="s">
        <v>1183</v>
      </c>
      <c r="B1029" s="2">
        <v>39777</v>
      </c>
      <c r="C1029" s="1">
        <v>0.97916666666666663</v>
      </c>
      <c r="D1029" t="s">
        <v>1184</v>
      </c>
      <c r="E1029" t="s">
        <v>137</v>
      </c>
      <c r="F1029" t="s">
        <v>258</v>
      </c>
    </row>
    <row r="1030" spans="1:6">
      <c r="A1030" t="s">
        <v>1185</v>
      </c>
      <c r="B1030" s="2">
        <v>39778</v>
      </c>
      <c r="C1030" s="1">
        <v>0</v>
      </c>
      <c r="D1030" t="s">
        <v>1186</v>
      </c>
      <c r="E1030" t="s">
        <v>153</v>
      </c>
      <c r="F1030" t="s">
        <v>314</v>
      </c>
    </row>
    <row r="1031" spans="1:6">
      <c r="A1031" t="s">
        <v>1187</v>
      </c>
      <c r="B1031" s="2">
        <v>39778</v>
      </c>
      <c r="C1031" s="1">
        <v>2.0833333333333332E-2</v>
      </c>
      <c r="D1031" t="s">
        <v>1188</v>
      </c>
      <c r="E1031" t="s">
        <v>163</v>
      </c>
      <c r="F1031" t="s">
        <v>629</v>
      </c>
    </row>
    <row r="1032" spans="1:6">
      <c r="A1032" t="s">
        <v>1189</v>
      </c>
      <c r="B1032" s="2">
        <v>39778</v>
      </c>
      <c r="C1032" s="1">
        <v>4.1666666666666664E-2</v>
      </c>
      <c r="D1032" t="s">
        <v>1190</v>
      </c>
      <c r="E1032" t="s">
        <v>260</v>
      </c>
      <c r="F1032" t="s">
        <v>629</v>
      </c>
    </row>
    <row r="1033" spans="1:6">
      <c r="A1033" t="s">
        <v>1191</v>
      </c>
      <c r="B1033" s="2">
        <v>39778</v>
      </c>
      <c r="C1033" s="1">
        <v>6.25E-2</v>
      </c>
      <c r="D1033" t="s">
        <v>1192</v>
      </c>
      <c r="E1033" t="s">
        <v>266</v>
      </c>
      <c r="F1033" t="s">
        <v>553</v>
      </c>
    </row>
    <row r="1034" spans="1:6">
      <c r="A1034" t="s">
        <v>1193</v>
      </c>
      <c r="B1034" s="2">
        <v>39778</v>
      </c>
      <c r="C1034" s="1">
        <v>8.3333333333333329E-2</v>
      </c>
      <c r="D1034" t="s">
        <v>1194</v>
      </c>
      <c r="E1034" t="s">
        <v>442</v>
      </c>
      <c r="F1034" t="s">
        <v>553</v>
      </c>
    </row>
    <row r="1035" spans="1:6">
      <c r="A1035" t="s">
        <v>1195</v>
      </c>
      <c r="B1035" s="2">
        <v>39778</v>
      </c>
      <c r="C1035" s="1">
        <v>0.10416666666666667</v>
      </c>
      <c r="D1035" t="s">
        <v>1196</v>
      </c>
      <c r="E1035" t="s">
        <v>442</v>
      </c>
      <c r="F1035" t="s">
        <v>553</v>
      </c>
    </row>
    <row r="1036" spans="1:6">
      <c r="A1036" t="s">
        <v>1197</v>
      </c>
      <c r="B1036" s="2">
        <v>39778</v>
      </c>
      <c r="C1036" s="1">
        <v>0.125</v>
      </c>
      <c r="D1036" t="s">
        <v>1198</v>
      </c>
      <c r="E1036" t="s">
        <v>320</v>
      </c>
      <c r="F1036" t="s">
        <v>325</v>
      </c>
    </row>
    <row r="1037" spans="1:6">
      <c r="A1037" t="s">
        <v>1199</v>
      </c>
      <c r="B1037" s="2">
        <v>39778</v>
      </c>
      <c r="C1037" s="1">
        <v>0.14583333333333334</v>
      </c>
      <c r="D1037" t="s">
        <v>1200</v>
      </c>
      <c r="E1037" t="s">
        <v>620</v>
      </c>
      <c r="F1037" t="s">
        <v>558</v>
      </c>
    </row>
    <row r="1038" spans="1:6">
      <c r="A1038" t="s">
        <v>1201</v>
      </c>
      <c r="B1038" s="2">
        <v>39778</v>
      </c>
      <c r="C1038" s="1">
        <v>0.16666666666666666</v>
      </c>
      <c r="D1038" t="s">
        <v>1202</v>
      </c>
      <c r="E1038" t="s">
        <v>324</v>
      </c>
      <c r="F1038" t="s">
        <v>617</v>
      </c>
    </row>
    <row r="1039" spans="1:6">
      <c r="A1039" t="s">
        <v>1203</v>
      </c>
      <c r="B1039" s="2">
        <v>39778</v>
      </c>
      <c r="C1039" s="1">
        <v>0.1875</v>
      </c>
      <c r="D1039" t="s">
        <v>1204</v>
      </c>
      <c r="E1039" t="s">
        <v>324</v>
      </c>
      <c r="F1039" t="s">
        <v>339</v>
      </c>
    </row>
    <row r="1040" spans="1:6">
      <c r="A1040" t="s">
        <v>1205</v>
      </c>
      <c r="B1040" s="2">
        <v>39778</v>
      </c>
      <c r="C1040" s="1">
        <v>0.20833333333333334</v>
      </c>
      <c r="D1040" t="s">
        <v>1206</v>
      </c>
      <c r="E1040" t="s">
        <v>328</v>
      </c>
      <c r="F1040" t="s">
        <v>447</v>
      </c>
    </row>
    <row r="1041" spans="1:6">
      <c r="A1041" t="s">
        <v>1207</v>
      </c>
      <c r="B1041" s="2">
        <v>39778</v>
      </c>
      <c r="C1041" s="1">
        <v>0.22916666666666666</v>
      </c>
      <c r="D1041" t="s">
        <v>1208</v>
      </c>
      <c r="E1041" t="s">
        <v>331</v>
      </c>
      <c r="F1041" t="s">
        <v>712</v>
      </c>
    </row>
    <row r="1042" spans="1:6">
      <c r="A1042" t="s">
        <v>1209</v>
      </c>
      <c r="B1042" s="2">
        <v>39778</v>
      </c>
      <c r="C1042" s="1">
        <v>0.25</v>
      </c>
      <c r="D1042" t="s">
        <v>1210</v>
      </c>
      <c r="E1042" t="s">
        <v>331</v>
      </c>
      <c r="F1042" t="s">
        <v>447</v>
      </c>
    </row>
    <row r="1043" spans="1:6">
      <c r="A1043" t="s">
        <v>1211</v>
      </c>
      <c r="B1043" s="2">
        <v>39778</v>
      </c>
      <c r="C1043" s="1">
        <v>0.27083333333333331</v>
      </c>
      <c r="D1043" t="s">
        <v>1212</v>
      </c>
      <c r="E1043" t="s">
        <v>331</v>
      </c>
      <c r="F1043" t="s">
        <v>447</v>
      </c>
    </row>
    <row r="1044" spans="1:6">
      <c r="A1044" t="s">
        <v>1213</v>
      </c>
      <c r="B1044" s="2">
        <v>39778</v>
      </c>
      <c r="C1044" s="1">
        <v>0.29166666666666669</v>
      </c>
      <c r="D1044" t="s">
        <v>1214</v>
      </c>
      <c r="E1044" t="s">
        <v>328</v>
      </c>
      <c r="F1044" t="s">
        <v>345</v>
      </c>
    </row>
    <row r="1045" spans="1:6">
      <c r="A1045" t="s">
        <v>1215</v>
      </c>
      <c r="B1045" s="2">
        <v>39778</v>
      </c>
      <c r="C1045" s="1">
        <v>0.3125</v>
      </c>
      <c r="D1045" t="s">
        <v>1216</v>
      </c>
      <c r="E1045" t="s">
        <v>328</v>
      </c>
      <c r="F1045" t="s">
        <v>345</v>
      </c>
    </row>
    <row r="1046" spans="1:6">
      <c r="A1046" t="s">
        <v>1217</v>
      </c>
      <c r="B1046" s="2">
        <v>39778</v>
      </c>
      <c r="C1046" s="1">
        <v>0.33333333333333331</v>
      </c>
      <c r="D1046" t="s">
        <v>1218</v>
      </c>
      <c r="E1046" t="s">
        <v>331</v>
      </c>
      <c r="F1046" t="s">
        <v>447</v>
      </c>
    </row>
    <row r="1047" spans="1:6">
      <c r="A1047" t="s">
        <v>1219</v>
      </c>
      <c r="B1047" s="2">
        <v>39778</v>
      </c>
      <c r="C1047" s="1">
        <v>0.35416666666666669</v>
      </c>
      <c r="D1047" t="s">
        <v>1220</v>
      </c>
      <c r="E1047" t="s">
        <v>680</v>
      </c>
      <c r="F1047" t="s">
        <v>345</v>
      </c>
    </row>
    <row r="1048" spans="1:6">
      <c r="A1048" t="s">
        <v>1221</v>
      </c>
      <c r="B1048" s="2">
        <v>39778</v>
      </c>
      <c r="C1048" s="1">
        <v>0.375</v>
      </c>
      <c r="D1048" t="s">
        <v>1222</v>
      </c>
      <c r="E1048" t="s">
        <v>442</v>
      </c>
      <c r="F1048" t="s">
        <v>325</v>
      </c>
    </row>
    <row r="1049" spans="1:6">
      <c r="A1049" t="s">
        <v>1223</v>
      </c>
      <c r="B1049" s="2">
        <v>39778</v>
      </c>
      <c r="C1049" s="1">
        <v>0.39583333333333331</v>
      </c>
      <c r="D1049" t="s">
        <v>1224</v>
      </c>
      <c r="E1049" t="s">
        <v>141</v>
      </c>
      <c r="F1049" t="s">
        <v>629</v>
      </c>
    </row>
    <row r="1050" spans="1:6">
      <c r="A1050" t="s">
        <v>1225</v>
      </c>
      <c r="B1050" s="2">
        <v>39778</v>
      </c>
      <c r="C1050" s="1">
        <v>0.41666666666666669</v>
      </c>
      <c r="D1050" t="s">
        <v>1226</v>
      </c>
      <c r="E1050" t="s">
        <v>49</v>
      </c>
      <c r="F1050" t="s">
        <v>258</v>
      </c>
    </row>
    <row r="1051" spans="1:6">
      <c r="A1051" t="s">
        <v>1227</v>
      </c>
      <c r="B1051" s="2">
        <v>39778</v>
      </c>
      <c r="C1051" s="1">
        <v>0.4375</v>
      </c>
      <c r="D1051" t="s">
        <v>1228</v>
      </c>
      <c r="E1051" t="s">
        <v>194</v>
      </c>
      <c r="F1051" t="s">
        <v>150</v>
      </c>
    </row>
    <row r="1052" spans="1:6">
      <c r="A1052" t="s">
        <v>1229</v>
      </c>
      <c r="B1052" s="2">
        <v>39778</v>
      </c>
      <c r="C1052" s="1">
        <v>0.45833333333333331</v>
      </c>
      <c r="D1052" t="s">
        <v>1230</v>
      </c>
      <c r="E1052" t="s">
        <v>27</v>
      </c>
      <c r="F1052" t="s">
        <v>553</v>
      </c>
    </row>
    <row r="1053" spans="1:6">
      <c r="A1053" t="s">
        <v>1231</v>
      </c>
      <c r="B1053" s="2">
        <v>39778</v>
      </c>
      <c r="C1053" s="1">
        <v>0.47916666666666669</v>
      </c>
      <c r="D1053" t="s">
        <v>1232</v>
      </c>
      <c r="E1053" t="s">
        <v>2876</v>
      </c>
      <c r="F1053" t="s">
        <v>50</v>
      </c>
    </row>
    <row r="1054" spans="1:6">
      <c r="A1054" t="s">
        <v>1233</v>
      </c>
      <c r="B1054" s="2">
        <v>39778</v>
      </c>
      <c r="C1054" s="1">
        <v>0.5</v>
      </c>
      <c r="D1054" t="s">
        <v>1234</v>
      </c>
      <c r="E1054" t="s">
        <v>2858</v>
      </c>
      <c r="F1054" t="s">
        <v>32</v>
      </c>
    </row>
    <row r="1055" spans="1:6">
      <c r="A1055" t="s">
        <v>1235</v>
      </c>
      <c r="B1055" s="2">
        <v>39778</v>
      </c>
      <c r="C1055" s="1">
        <v>0.52083333333333337</v>
      </c>
      <c r="D1055" t="s">
        <v>1236</v>
      </c>
      <c r="E1055" t="s">
        <v>2979</v>
      </c>
      <c r="F1055" t="s">
        <v>60</v>
      </c>
    </row>
    <row r="1056" spans="1:6">
      <c r="A1056" t="s">
        <v>1237</v>
      </c>
      <c r="B1056" s="2">
        <v>39778</v>
      </c>
      <c r="C1056" s="1">
        <v>0.54166666666666663</v>
      </c>
      <c r="D1056" t="s">
        <v>1238</v>
      </c>
      <c r="E1056" t="s">
        <v>2759</v>
      </c>
      <c r="F1056" t="s">
        <v>32</v>
      </c>
    </row>
    <row r="1057" spans="1:6">
      <c r="A1057" t="s">
        <v>1239</v>
      </c>
      <c r="B1057" s="2">
        <v>39778</v>
      </c>
      <c r="C1057" s="1">
        <v>0.5625</v>
      </c>
      <c r="D1057" t="s">
        <v>1240</v>
      </c>
      <c r="E1057" t="s">
        <v>2848</v>
      </c>
      <c r="F1057" t="s">
        <v>150</v>
      </c>
    </row>
    <row r="1058" spans="1:6">
      <c r="A1058" t="s">
        <v>1241</v>
      </c>
      <c r="B1058" s="2">
        <v>39778</v>
      </c>
      <c r="C1058" s="1">
        <v>0.58333333333333337</v>
      </c>
      <c r="D1058" t="s">
        <v>1242</v>
      </c>
      <c r="E1058" t="s">
        <v>2848</v>
      </c>
      <c r="F1058" t="s">
        <v>46</v>
      </c>
    </row>
    <row r="1059" spans="1:6">
      <c r="A1059" t="s">
        <v>1243</v>
      </c>
      <c r="B1059" s="2">
        <v>39778</v>
      </c>
      <c r="C1059" s="1">
        <v>0.60416666666666663</v>
      </c>
      <c r="D1059" t="s">
        <v>1244</v>
      </c>
      <c r="E1059" t="s">
        <v>2858</v>
      </c>
      <c r="F1059" t="s">
        <v>56</v>
      </c>
    </row>
    <row r="1060" spans="1:6">
      <c r="A1060" t="s">
        <v>1245</v>
      </c>
      <c r="B1060" s="2">
        <v>39778</v>
      </c>
      <c r="C1060" s="1">
        <v>0.625</v>
      </c>
      <c r="D1060" t="s">
        <v>1242</v>
      </c>
      <c r="E1060" t="s">
        <v>2876</v>
      </c>
      <c r="F1060" t="s">
        <v>138</v>
      </c>
    </row>
    <row r="1061" spans="1:6">
      <c r="A1061" t="s">
        <v>1246</v>
      </c>
      <c r="B1061" s="2">
        <v>39778</v>
      </c>
      <c r="C1061" s="1">
        <v>0.64583333333333337</v>
      </c>
      <c r="D1061" t="s">
        <v>1247</v>
      </c>
      <c r="E1061" t="s">
        <v>2889</v>
      </c>
      <c r="F1061" t="s">
        <v>234</v>
      </c>
    </row>
    <row r="1062" spans="1:6">
      <c r="A1062" t="s">
        <v>1248</v>
      </c>
      <c r="B1062" s="2">
        <v>39778</v>
      </c>
      <c r="C1062" s="1">
        <v>0.66666666666666663</v>
      </c>
      <c r="D1062" t="s">
        <v>1249</v>
      </c>
      <c r="E1062" t="s">
        <v>2904</v>
      </c>
      <c r="F1062" t="s">
        <v>53</v>
      </c>
    </row>
    <row r="1063" spans="1:6">
      <c r="A1063" t="s">
        <v>1250</v>
      </c>
      <c r="B1063" s="2">
        <v>39778</v>
      </c>
      <c r="C1063" s="1">
        <v>0.6875</v>
      </c>
      <c r="D1063" t="s">
        <v>1251</v>
      </c>
      <c r="E1063" t="s">
        <v>2919</v>
      </c>
      <c r="F1063" t="s">
        <v>138</v>
      </c>
    </row>
    <row r="1064" spans="1:6">
      <c r="A1064" t="s">
        <v>1252</v>
      </c>
      <c r="B1064" s="2">
        <v>39778</v>
      </c>
      <c r="C1064" s="1">
        <v>0.70833333333333337</v>
      </c>
      <c r="D1064" t="s">
        <v>1253</v>
      </c>
      <c r="E1064" t="s">
        <v>113</v>
      </c>
      <c r="F1064" t="s">
        <v>146</v>
      </c>
    </row>
    <row r="1065" spans="1:6">
      <c r="A1065" t="s">
        <v>1254</v>
      </c>
      <c r="B1065" s="2">
        <v>39778</v>
      </c>
      <c r="C1065" s="1">
        <v>0.72916666666666663</v>
      </c>
      <c r="D1065" t="s">
        <v>1255</v>
      </c>
      <c r="E1065" t="s">
        <v>49</v>
      </c>
      <c r="F1065" t="s">
        <v>258</v>
      </c>
    </row>
    <row r="1066" spans="1:6">
      <c r="A1066" t="s">
        <v>1256</v>
      </c>
      <c r="B1066" s="2">
        <v>39778</v>
      </c>
      <c r="C1066" s="1">
        <v>0.75</v>
      </c>
      <c r="D1066" t="s">
        <v>1257</v>
      </c>
      <c r="E1066" t="s">
        <v>137</v>
      </c>
      <c r="F1066" t="s">
        <v>258</v>
      </c>
    </row>
    <row r="1067" spans="1:6">
      <c r="A1067" t="s">
        <v>1258</v>
      </c>
      <c r="B1067" s="2">
        <v>39778</v>
      </c>
      <c r="C1067" s="1">
        <v>0.77083333333333337</v>
      </c>
      <c r="D1067" t="s">
        <v>1259</v>
      </c>
      <c r="E1067" t="s">
        <v>153</v>
      </c>
      <c r="F1067" t="s">
        <v>164</v>
      </c>
    </row>
    <row r="1068" spans="1:6">
      <c r="A1068" t="s">
        <v>1260</v>
      </c>
      <c r="B1068" s="2">
        <v>39778</v>
      </c>
      <c r="C1068" s="1">
        <v>0.79166666666666663</v>
      </c>
      <c r="D1068" t="s">
        <v>1261</v>
      </c>
      <c r="E1068" t="s">
        <v>159</v>
      </c>
      <c r="F1068" t="s">
        <v>270</v>
      </c>
    </row>
    <row r="1069" spans="1:6">
      <c r="A1069" t="s">
        <v>1262</v>
      </c>
      <c r="B1069" s="2">
        <v>39778</v>
      </c>
      <c r="C1069" s="1">
        <v>0.8125</v>
      </c>
      <c r="D1069" t="s">
        <v>1263</v>
      </c>
      <c r="E1069" t="s">
        <v>260</v>
      </c>
      <c r="F1069" t="s">
        <v>629</v>
      </c>
    </row>
    <row r="1070" spans="1:6">
      <c r="A1070" t="s">
        <v>1264</v>
      </c>
      <c r="B1070" s="2">
        <v>39778</v>
      </c>
      <c r="C1070" s="1">
        <v>0.83333333333333337</v>
      </c>
      <c r="D1070" t="s">
        <v>1265</v>
      </c>
      <c r="E1070" t="s">
        <v>442</v>
      </c>
      <c r="F1070" t="s">
        <v>318</v>
      </c>
    </row>
    <row r="1071" spans="1:6">
      <c r="A1071" t="s">
        <v>1266</v>
      </c>
      <c r="B1071" s="2">
        <v>39778</v>
      </c>
      <c r="C1071" s="1">
        <v>0.85416666666666663</v>
      </c>
      <c r="D1071" t="s">
        <v>1267</v>
      </c>
      <c r="E1071" t="s">
        <v>680</v>
      </c>
      <c r="F1071" t="s">
        <v>447</v>
      </c>
    </row>
    <row r="1072" spans="1:6">
      <c r="A1072" t="s">
        <v>1268</v>
      </c>
      <c r="B1072" s="2">
        <v>39778</v>
      </c>
      <c r="C1072" s="1">
        <v>0.875</v>
      </c>
      <c r="D1072" t="s">
        <v>1269</v>
      </c>
      <c r="E1072" t="s">
        <v>566</v>
      </c>
      <c r="F1072" t="s">
        <v>356</v>
      </c>
    </row>
    <row r="1073" spans="1:6">
      <c r="A1073" t="s">
        <v>1270</v>
      </c>
      <c r="B1073" s="2">
        <v>39778</v>
      </c>
      <c r="C1073" s="1">
        <v>0.89583333333333337</v>
      </c>
      <c r="D1073" t="s">
        <v>1271</v>
      </c>
      <c r="E1073" t="s">
        <v>344</v>
      </c>
      <c r="F1073" t="s">
        <v>356</v>
      </c>
    </row>
    <row r="1074" spans="1:6">
      <c r="A1074" t="s">
        <v>1272</v>
      </c>
      <c r="B1074" s="2">
        <v>39778</v>
      </c>
      <c r="C1074" s="1">
        <v>0.91666666666666663</v>
      </c>
      <c r="D1074" t="s">
        <v>1273</v>
      </c>
      <c r="E1074" t="s">
        <v>351</v>
      </c>
      <c r="F1074" t="s">
        <v>360</v>
      </c>
    </row>
    <row r="1075" spans="1:6">
      <c r="A1075" t="s">
        <v>1274</v>
      </c>
      <c r="B1075" s="2">
        <v>39778</v>
      </c>
      <c r="C1075" s="1">
        <v>0.9375</v>
      </c>
      <c r="D1075" t="s">
        <v>1275</v>
      </c>
      <c r="E1075" t="s">
        <v>453</v>
      </c>
      <c r="F1075" t="s">
        <v>367</v>
      </c>
    </row>
    <row r="1076" spans="1:6">
      <c r="A1076" t="s">
        <v>1276</v>
      </c>
      <c r="B1076" s="2">
        <v>39778</v>
      </c>
      <c r="C1076" s="1">
        <v>0.95833333333333337</v>
      </c>
      <c r="D1076" t="s">
        <v>1077</v>
      </c>
      <c r="E1076" t="s">
        <v>359</v>
      </c>
      <c r="F1076" t="s">
        <v>367</v>
      </c>
    </row>
    <row r="1077" spans="1:6">
      <c r="A1077" t="s">
        <v>1277</v>
      </c>
      <c r="B1077" s="2">
        <v>39778</v>
      </c>
      <c r="C1077" s="1">
        <v>0.97916666666666663</v>
      </c>
      <c r="D1077" t="s">
        <v>1278</v>
      </c>
      <c r="E1077" t="s">
        <v>363</v>
      </c>
      <c r="F1077" t="s">
        <v>461</v>
      </c>
    </row>
    <row r="1078" spans="1:6">
      <c r="A1078" t="s">
        <v>1279</v>
      </c>
      <c r="B1078" s="2">
        <v>39779</v>
      </c>
      <c r="C1078" s="1">
        <v>0</v>
      </c>
      <c r="D1078" t="s">
        <v>1280</v>
      </c>
      <c r="E1078" t="s">
        <v>366</v>
      </c>
      <c r="F1078" t="s">
        <v>471</v>
      </c>
    </row>
    <row r="1079" spans="1:6">
      <c r="A1079" t="s">
        <v>1281</v>
      </c>
      <c r="B1079" s="2">
        <v>39779</v>
      </c>
      <c r="C1079" s="1">
        <v>2.0833333333333332E-2</v>
      </c>
      <c r="D1079" t="s">
        <v>1282</v>
      </c>
      <c r="E1079" t="s">
        <v>468</v>
      </c>
      <c r="F1079" t="s">
        <v>375</v>
      </c>
    </row>
    <row r="1080" spans="1:6">
      <c r="A1080" t="s">
        <v>1283</v>
      </c>
      <c r="B1080" s="2">
        <v>39779</v>
      </c>
      <c r="C1080" s="1">
        <v>4.1666666666666664E-2</v>
      </c>
      <c r="D1080" t="s">
        <v>1284</v>
      </c>
      <c r="E1080" t="s">
        <v>707</v>
      </c>
      <c r="F1080" t="s">
        <v>375</v>
      </c>
    </row>
    <row r="1081" spans="1:6">
      <c r="A1081" t="s">
        <v>1285</v>
      </c>
      <c r="B1081" s="2">
        <v>39779</v>
      </c>
      <c r="C1081" s="1">
        <v>6.25E-2</v>
      </c>
      <c r="D1081" t="s">
        <v>1286</v>
      </c>
      <c r="E1081" t="s">
        <v>707</v>
      </c>
      <c r="F1081" t="s">
        <v>375</v>
      </c>
    </row>
    <row r="1082" spans="1:6">
      <c r="A1082" t="s">
        <v>1287</v>
      </c>
      <c r="B1082" s="2">
        <v>39779</v>
      </c>
      <c r="C1082" s="1">
        <v>8.3333333333333329E-2</v>
      </c>
      <c r="D1082" t="s">
        <v>1288</v>
      </c>
      <c r="E1082" t="s">
        <v>370</v>
      </c>
      <c r="F1082" t="s">
        <v>371</v>
      </c>
    </row>
    <row r="1083" spans="1:6">
      <c r="A1083" t="s">
        <v>1289</v>
      </c>
      <c r="B1083" s="2">
        <v>39779</v>
      </c>
      <c r="C1083" s="1">
        <v>0.10416666666666667</v>
      </c>
      <c r="D1083" t="s">
        <v>1290</v>
      </c>
      <c r="E1083" t="s">
        <v>370</v>
      </c>
      <c r="F1083" t="s">
        <v>404</v>
      </c>
    </row>
    <row r="1084" spans="1:6">
      <c r="A1084" t="s">
        <v>1291</v>
      </c>
      <c r="B1084" s="2">
        <v>39779</v>
      </c>
      <c r="C1084" s="1">
        <v>0.125</v>
      </c>
      <c r="D1084" t="s">
        <v>1292</v>
      </c>
      <c r="E1084" t="s">
        <v>374</v>
      </c>
      <c r="F1084" t="s">
        <v>404</v>
      </c>
    </row>
    <row r="1085" spans="1:6">
      <c r="A1085" t="s">
        <v>1293</v>
      </c>
      <c r="B1085" s="2">
        <v>39779</v>
      </c>
      <c r="C1085" s="1">
        <v>0.14583333333333334</v>
      </c>
      <c r="D1085" t="s">
        <v>1294</v>
      </c>
      <c r="E1085" t="s">
        <v>378</v>
      </c>
      <c r="F1085" t="s">
        <v>382</v>
      </c>
    </row>
    <row r="1086" spans="1:6">
      <c r="A1086" t="s">
        <v>1295</v>
      </c>
      <c r="B1086" s="2">
        <v>39779</v>
      </c>
      <c r="C1086" s="1">
        <v>0.16666666666666666</v>
      </c>
      <c r="D1086" t="s">
        <v>1296</v>
      </c>
      <c r="E1086" t="s">
        <v>482</v>
      </c>
      <c r="F1086" t="s">
        <v>386</v>
      </c>
    </row>
    <row r="1087" spans="1:6">
      <c r="A1087" t="s">
        <v>1297</v>
      </c>
      <c r="B1087" s="2">
        <v>39779</v>
      </c>
      <c r="C1087" s="1">
        <v>0.1875</v>
      </c>
      <c r="D1087" t="s">
        <v>1298</v>
      </c>
      <c r="E1087" t="s">
        <v>482</v>
      </c>
      <c r="F1087" t="s">
        <v>386</v>
      </c>
    </row>
    <row r="1088" spans="1:6">
      <c r="A1088" t="s">
        <v>1299</v>
      </c>
      <c r="B1088" s="2">
        <v>39779</v>
      </c>
      <c r="C1088" s="1">
        <v>0.20833333333333334</v>
      </c>
      <c r="D1088" t="s">
        <v>1300</v>
      </c>
      <c r="E1088" t="s">
        <v>482</v>
      </c>
      <c r="F1088" t="s">
        <v>386</v>
      </c>
    </row>
    <row r="1089" spans="1:6">
      <c r="A1089" t="s">
        <v>1301</v>
      </c>
      <c r="B1089" s="2">
        <v>39779</v>
      </c>
      <c r="C1089" s="1">
        <v>0.22916666666666666</v>
      </c>
      <c r="D1089" t="s">
        <v>1302</v>
      </c>
      <c r="E1089" t="s">
        <v>381</v>
      </c>
      <c r="F1089" t="s">
        <v>386</v>
      </c>
    </row>
    <row r="1090" spans="1:6">
      <c r="A1090" t="s">
        <v>1303</v>
      </c>
      <c r="B1090" s="2">
        <v>39779</v>
      </c>
      <c r="C1090" s="1">
        <v>0.25</v>
      </c>
      <c r="D1090" t="s">
        <v>1304</v>
      </c>
      <c r="E1090" t="s">
        <v>381</v>
      </c>
      <c r="F1090" t="s">
        <v>499</v>
      </c>
    </row>
    <row r="1091" spans="1:6">
      <c r="A1091" t="s">
        <v>1305</v>
      </c>
      <c r="B1091" s="2">
        <v>39779</v>
      </c>
      <c r="C1091" s="1">
        <v>0.27083333333333331</v>
      </c>
      <c r="D1091" t="s">
        <v>1306</v>
      </c>
      <c r="E1091" t="s">
        <v>381</v>
      </c>
      <c r="F1091" t="s">
        <v>499</v>
      </c>
    </row>
    <row r="1092" spans="1:6">
      <c r="A1092" t="s">
        <v>1307</v>
      </c>
      <c r="B1092" s="2">
        <v>39779</v>
      </c>
      <c r="C1092" s="1">
        <v>0.29166666666666669</v>
      </c>
      <c r="D1092" t="s">
        <v>1308</v>
      </c>
      <c r="E1092" t="s">
        <v>489</v>
      </c>
      <c r="F1092" t="s">
        <v>499</v>
      </c>
    </row>
    <row r="1093" spans="1:6">
      <c r="A1093" t="s">
        <v>1309</v>
      </c>
      <c r="B1093" s="2">
        <v>39779</v>
      </c>
      <c r="C1093" s="1">
        <v>0.3125</v>
      </c>
      <c r="D1093" t="s">
        <v>1286</v>
      </c>
      <c r="E1093" t="s">
        <v>489</v>
      </c>
      <c r="F1093" t="s">
        <v>499</v>
      </c>
    </row>
    <row r="1094" spans="1:6">
      <c r="A1094" t="s">
        <v>1310</v>
      </c>
      <c r="B1094" s="2">
        <v>39779</v>
      </c>
      <c r="C1094" s="1">
        <v>0.33333333333333331</v>
      </c>
      <c r="D1094" t="s">
        <v>1311</v>
      </c>
      <c r="E1094" t="s">
        <v>489</v>
      </c>
      <c r="F1094" t="s">
        <v>499</v>
      </c>
    </row>
    <row r="1095" spans="1:6">
      <c r="A1095" t="s">
        <v>1312</v>
      </c>
      <c r="B1095" s="2">
        <v>39779</v>
      </c>
      <c r="C1095" s="1">
        <v>0.35416666666666669</v>
      </c>
      <c r="D1095" t="s">
        <v>1313</v>
      </c>
      <c r="E1095" t="s">
        <v>381</v>
      </c>
      <c r="F1095" t="s">
        <v>386</v>
      </c>
    </row>
    <row r="1096" spans="1:6">
      <c r="A1096" t="s">
        <v>1314</v>
      </c>
      <c r="B1096" s="2">
        <v>39779</v>
      </c>
      <c r="C1096" s="1">
        <v>0.375</v>
      </c>
      <c r="D1096" t="s">
        <v>1315</v>
      </c>
      <c r="E1096" t="s">
        <v>370</v>
      </c>
      <c r="F1096" t="s">
        <v>371</v>
      </c>
    </row>
    <row r="1097" spans="1:6">
      <c r="A1097" t="s">
        <v>1316</v>
      </c>
      <c r="B1097" s="2">
        <v>39779</v>
      </c>
      <c r="C1097" s="1">
        <v>0.39583333333333331</v>
      </c>
      <c r="D1097" t="s">
        <v>1317</v>
      </c>
      <c r="E1097" t="s">
        <v>363</v>
      </c>
      <c r="F1097" t="s">
        <v>471</v>
      </c>
    </row>
    <row r="1098" spans="1:6">
      <c r="A1098" t="s">
        <v>1318</v>
      </c>
      <c r="B1098" s="2">
        <v>39779</v>
      </c>
      <c r="C1098" s="1">
        <v>0.41666666666666669</v>
      </c>
      <c r="D1098" t="s">
        <v>1319</v>
      </c>
      <c r="E1098" t="s">
        <v>351</v>
      </c>
      <c r="F1098" t="s">
        <v>360</v>
      </c>
    </row>
    <row r="1099" spans="1:6">
      <c r="A1099" t="s">
        <v>1320</v>
      </c>
      <c r="B1099" s="2">
        <v>39779</v>
      </c>
      <c r="C1099" s="1">
        <v>0.4375</v>
      </c>
      <c r="D1099" t="s">
        <v>412</v>
      </c>
      <c r="E1099" t="s">
        <v>344</v>
      </c>
      <c r="F1099" t="s">
        <v>356</v>
      </c>
    </row>
    <row r="1100" spans="1:6">
      <c r="A1100" t="s">
        <v>1321</v>
      </c>
      <c r="B1100" s="2">
        <v>39779</v>
      </c>
      <c r="C1100" s="1">
        <v>0.45833333333333331</v>
      </c>
      <c r="D1100" t="s">
        <v>1322</v>
      </c>
      <c r="E1100" t="s">
        <v>335</v>
      </c>
      <c r="F1100" t="s">
        <v>447</v>
      </c>
    </row>
    <row r="1101" spans="1:6">
      <c r="A1101" t="s">
        <v>1323</v>
      </c>
      <c r="B1101" s="2">
        <v>39779</v>
      </c>
      <c r="C1101" s="1">
        <v>0.47916666666666669</v>
      </c>
      <c r="D1101" t="s">
        <v>1324</v>
      </c>
      <c r="E1101" t="s">
        <v>328</v>
      </c>
      <c r="F1101" t="s">
        <v>345</v>
      </c>
    </row>
    <row r="1102" spans="1:6">
      <c r="A1102" t="s">
        <v>1325</v>
      </c>
      <c r="B1102" s="2">
        <v>39779</v>
      </c>
      <c r="C1102" s="1">
        <v>0.5</v>
      </c>
      <c r="D1102" t="s">
        <v>1326</v>
      </c>
      <c r="E1102" t="s">
        <v>680</v>
      </c>
      <c r="F1102" t="s">
        <v>332</v>
      </c>
    </row>
    <row r="1103" spans="1:6">
      <c r="A1103" t="s">
        <v>1327</v>
      </c>
      <c r="B1103" s="2">
        <v>39779</v>
      </c>
      <c r="C1103" s="1">
        <v>0.52083333333333337</v>
      </c>
      <c r="D1103" t="s">
        <v>1328</v>
      </c>
      <c r="E1103" t="s">
        <v>320</v>
      </c>
      <c r="F1103" t="s">
        <v>454</v>
      </c>
    </row>
    <row r="1104" spans="1:6">
      <c r="A1104" t="s">
        <v>1329</v>
      </c>
      <c r="B1104" s="2">
        <v>39779</v>
      </c>
      <c r="C1104" s="1">
        <v>0.54166666666666663</v>
      </c>
      <c r="D1104" t="s">
        <v>1330</v>
      </c>
      <c r="E1104" t="s">
        <v>266</v>
      </c>
      <c r="F1104" t="s">
        <v>352</v>
      </c>
    </row>
    <row r="1105" spans="1:6">
      <c r="A1105" t="s">
        <v>1331</v>
      </c>
      <c r="B1105" s="2">
        <v>39779</v>
      </c>
      <c r="C1105" s="1">
        <v>0.5625</v>
      </c>
      <c r="D1105" t="s">
        <v>1152</v>
      </c>
      <c r="E1105" t="s">
        <v>163</v>
      </c>
      <c r="F1105" t="s">
        <v>413</v>
      </c>
    </row>
    <row r="1106" spans="1:6">
      <c r="A1106" t="s">
        <v>1332</v>
      </c>
      <c r="B1106" s="2">
        <v>39779</v>
      </c>
      <c r="C1106" s="1">
        <v>0.58333333333333337</v>
      </c>
      <c r="D1106" t="s">
        <v>1038</v>
      </c>
      <c r="E1106" t="s">
        <v>159</v>
      </c>
      <c r="F1106" t="s">
        <v>617</v>
      </c>
    </row>
    <row r="1107" spans="1:6">
      <c r="A1107" t="s">
        <v>1333</v>
      </c>
      <c r="B1107" s="2">
        <v>39779</v>
      </c>
      <c r="C1107" s="1">
        <v>0.60416666666666663</v>
      </c>
      <c r="D1107" t="s">
        <v>1334</v>
      </c>
      <c r="E1107" t="s">
        <v>159</v>
      </c>
      <c r="F1107" t="s">
        <v>321</v>
      </c>
    </row>
    <row r="1108" spans="1:6">
      <c r="A1108" t="s">
        <v>1335</v>
      </c>
      <c r="B1108" s="2">
        <v>39779</v>
      </c>
      <c r="C1108" s="1">
        <v>0.625</v>
      </c>
      <c r="D1108" t="s">
        <v>1336</v>
      </c>
      <c r="E1108" t="s">
        <v>156</v>
      </c>
      <c r="F1108" t="s">
        <v>553</v>
      </c>
    </row>
    <row r="1109" spans="1:6">
      <c r="A1109" t="s">
        <v>1337</v>
      </c>
      <c r="B1109" s="2">
        <v>39779</v>
      </c>
      <c r="C1109" s="1">
        <v>0.64583333333333337</v>
      </c>
      <c r="D1109" t="s">
        <v>1338</v>
      </c>
      <c r="E1109" t="s">
        <v>156</v>
      </c>
      <c r="F1109" t="s">
        <v>553</v>
      </c>
    </row>
    <row r="1110" spans="1:6">
      <c r="A1110" t="s">
        <v>1339</v>
      </c>
      <c r="B1110" s="2">
        <v>39779</v>
      </c>
      <c r="C1110" s="1">
        <v>0.66666666666666663</v>
      </c>
      <c r="D1110" t="s">
        <v>1340</v>
      </c>
      <c r="E1110" t="s">
        <v>163</v>
      </c>
      <c r="F1110" t="s">
        <v>629</v>
      </c>
    </row>
    <row r="1111" spans="1:6">
      <c r="A1111" t="s">
        <v>1341</v>
      </c>
      <c r="B1111" s="2">
        <v>39779</v>
      </c>
      <c r="C1111" s="1">
        <v>0.6875</v>
      </c>
      <c r="D1111" t="s">
        <v>1342</v>
      </c>
      <c r="E1111" t="s">
        <v>266</v>
      </c>
      <c r="F1111" t="s">
        <v>404</v>
      </c>
    </row>
    <row r="1112" spans="1:6">
      <c r="A1112" t="s">
        <v>1343</v>
      </c>
      <c r="B1112" s="2">
        <v>39779</v>
      </c>
      <c r="C1112" s="1">
        <v>0.70833333333333337</v>
      </c>
      <c r="D1112" t="s">
        <v>1344</v>
      </c>
      <c r="E1112" t="s">
        <v>317</v>
      </c>
      <c r="F1112" t="s">
        <v>352</v>
      </c>
    </row>
    <row r="1113" spans="1:6">
      <c r="A1113" t="s">
        <v>1345</v>
      </c>
      <c r="B1113" s="2">
        <v>39779</v>
      </c>
      <c r="C1113" s="1">
        <v>0.72916666666666663</v>
      </c>
      <c r="D1113" t="s">
        <v>1346</v>
      </c>
      <c r="E1113" t="s">
        <v>680</v>
      </c>
      <c r="F1113" t="s">
        <v>712</v>
      </c>
    </row>
    <row r="1114" spans="1:6">
      <c r="A1114" t="s">
        <v>1347</v>
      </c>
      <c r="B1114" s="2">
        <v>39779</v>
      </c>
      <c r="C1114" s="1">
        <v>0.75</v>
      </c>
      <c r="D1114" t="s">
        <v>1348</v>
      </c>
      <c r="E1114" t="s">
        <v>331</v>
      </c>
      <c r="F1114" t="s">
        <v>712</v>
      </c>
    </row>
    <row r="1115" spans="1:6">
      <c r="A1115" t="s">
        <v>1349</v>
      </c>
      <c r="B1115" s="2">
        <v>39779</v>
      </c>
      <c r="C1115" s="1">
        <v>0.77083333333333337</v>
      </c>
      <c r="D1115" t="s">
        <v>1350</v>
      </c>
      <c r="E1115" t="s">
        <v>616</v>
      </c>
      <c r="F1115" t="s">
        <v>352</v>
      </c>
    </row>
    <row r="1116" spans="1:6">
      <c r="A1116" t="s">
        <v>1351</v>
      </c>
      <c r="B1116" s="2">
        <v>39779</v>
      </c>
      <c r="C1116" s="1">
        <v>0.79166666666666663</v>
      </c>
      <c r="D1116" t="s">
        <v>1352</v>
      </c>
      <c r="E1116" t="s">
        <v>338</v>
      </c>
      <c r="F1116" t="s">
        <v>352</v>
      </c>
    </row>
    <row r="1117" spans="1:6">
      <c r="A1117" t="s">
        <v>1353</v>
      </c>
      <c r="B1117" s="2">
        <v>39779</v>
      </c>
      <c r="C1117" s="1">
        <v>0.8125</v>
      </c>
      <c r="D1117" t="s">
        <v>1354</v>
      </c>
      <c r="E1117" t="s">
        <v>566</v>
      </c>
      <c r="F1117" t="s">
        <v>447</v>
      </c>
    </row>
    <row r="1118" spans="1:6">
      <c r="A1118" t="s">
        <v>1355</v>
      </c>
      <c r="B1118" s="2">
        <v>39779</v>
      </c>
      <c r="C1118" s="1">
        <v>0.83333333333333337</v>
      </c>
      <c r="D1118" t="s">
        <v>1356</v>
      </c>
      <c r="E1118" t="s">
        <v>344</v>
      </c>
      <c r="F1118" t="s">
        <v>712</v>
      </c>
    </row>
    <row r="1119" spans="1:6">
      <c r="A1119" t="s">
        <v>1357</v>
      </c>
      <c r="B1119" s="2">
        <v>39779</v>
      </c>
      <c r="C1119" s="1">
        <v>0.85416666666666663</v>
      </c>
      <c r="D1119" t="s">
        <v>1358</v>
      </c>
      <c r="E1119" t="s">
        <v>348</v>
      </c>
      <c r="F1119" t="s">
        <v>356</v>
      </c>
    </row>
    <row r="1120" spans="1:6">
      <c r="A1120" t="s">
        <v>1359</v>
      </c>
      <c r="B1120" s="2">
        <v>39779</v>
      </c>
      <c r="C1120" s="1">
        <v>0.875</v>
      </c>
      <c r="D1120" t="s">
        <v>1360</v>
      </c>
      <c r="E1120" t="s">
        <v>363</v>
      </c>
      <c r="F1120" t="s">
        <v>471</v>
      </c>
    </row>
    <row r="1121" spans="1:6">
      <c r="A1121" t="s">
        <v>1361</v>
      </c>
      <c r="B1121" s="2">
        <v>39779</v>
      </c>
      <c r="C1121" s="1">
        <v>0.89583333333333337</v>
      </c>
      <c r="D1121" t="s">
        <v>1362</v>
      </c>
      <c r="E1121" t="s">
        <v>707</v>
      </c>
      <c r="F1121" t="s">
        <v>371</v>
      </c>
    </row>
    <row r="1122" spans="1:6">
      <c r="A1122" t="s">
        <v>1363</v>
      </c>
      <c r="B1122" s="2">
        <v>39779</v>
      </c>
      <c r="C1122" s="1">
        <v>0.91666666666666663</v>
      </c>
      <c r="D1122" t="s">
        <v>1364</v>
      </c>
      <c r="E1122" t="s">
        <v>378</v>
      </c>
      <c r="F1122" t="s">
        <v>493</v>
      </c>
    </row>
    <row r="1123" spans="1:6">
      <c r="A1123" t="s">
        <v>1365</v>
      </c>
      <c r="B1123" s="2">
        <v>39779</v>
      </c>
      <c r="C1123" s="1">
        <v>0.9375</v>
      </c>
      <c r="D1123" t="s">
        <v>1366</v>
      </c>
      <c r="E1123" t="s">
        <v>489</v>
      </c>
      <c r="F1123" t="s">
        <v>386</v>
      </c>
    </row>
    <row r="1124" spans="1:6">
      <c r="A1124" t="s">
        <v>1367</v>
      </c>
      <c r="B1124" s="2">
        <v>39779</v>
      </c>
      <c r="C1124" s="1">
        <v>0.95833333333333337</v>
      </c>
      <c r="D1124" t="s">
        <v>1368</v>
      </c>
      <c r="E1124" t="s">
        <v>492</v>
      </c>
      <c r="F1124" t="s">
        <v>792</v>
      </c>
    </row>
    <row r="1125" spans="1:6">
      <c r="A1125" t="s">
        <v>1369</v>
      </c>
      <c r="B1125" s="2">
        <v>39779</v>
      </c>
      <c r="C1125" s="1">
        <v>0.97916666666666663</v>
      </c>
      <c r="D1125" t="s">
        <v>1368</v>
      </c>
      <c r="E1125" t="s">
        <v>389</v>
      </c>
      <c r="F1125" t="s">
        <v>394</v>
      </c>
    </row>
    <row r="1126" spans="1:6">
      <c r="A1126" t="s">
        <v>1370</v>
      </c>
      <c r="B1126" s="2">
        <v>39780</v>
      </c>
      <c r="C1126" s="1">
        <v>0</v>
      </c>
      <c r="D1126" t="s">
        <v>1188</v>
      </c>
      <c r="E1126" t="s">
        <v>393</v>
      </c>
      <c r="F1126" t="s">
        <v>394</v>
      </c>
    </row>
    <row r="1127" spans="1:6">
      <c r="A1127" t="s">
        <v>1371</v>
      </c>
      <c r="B1127" s="2">
        <v>39780</v>
      </c>
      <c r="C1127" s="1">
        <v>2.0833333333333332E-2</v>
      </c>
      <c r="D1127" t="s">
        <v>1372</v>
      </c>
      <c r="E1127" t="s">
        <v>397</v>
      </c>
      <c r="F1127" t="s">
        <v>841</v>
      </c>
    </row>
    <row r="1128" spans="1:6">
      <c r="A1128" t="s">
        <v>1373</v>
      </c>
      <c r="B1128" s="2">
        <v>39780</v>
      </c>
      <c r="C1128" s="1">
        <v>4.1666666666666664E-2</v>
      </c>
      <c r="D1128" t="s">
        <v>1374</v>
      </c>
      <c r="E1128" t="s">
        <v>401</v>
      </c>
      <c r="F1128" t="s">
        <v>849</v>
      </c>
    </row>
    <row r="1129" spans="1:6">
      <c r="A1129" t="s">
        <v>1375</v>
      </c>
      <c r="B1129" s="2">
        <v>39780</v>
      </c>
      <c r="C1129" s="1">
        <v>6.25E-2</v>
      </c>
      <c r="D1129" t="s">
        <v>1202</v>
      </c>
      <c r="E1129" t="s">
        <v>795</v>
      </c>
      <c r="F1129" t="s">
        <v>849</v>
      </c>
    </row>
    <row r="1130" spans="1:6">
      <c r="A1130" t="s">
        <v>1376</v>
      </c>
      <c r="B1130" s="2">
        <v>39780</v>
      </c>
      <c r="C1130" s="1">
        <v>8.3333333333333329E-2</v>
      </c>
      <c r="D1130" t="s">
        <v>1377</v>
      </c>
      <c r="E1130" t="s">
        <v>795</v>
      </c>
      <c r="F1130" t="s">
        <v>849</v>
      </c>
    </row>
    <row r="1131" spans="1:6">
      <c r="A1131" t="s">
        <v>1378</v>
      </c>
      <c r="B1131" s="2">
        <v>39780</v>
      </c>
      <c r="C1131" s="1">
        <v>0.10416666666666667</v>
      </c>
      <c r="D1131" t="s">
        <v>1379</v>
      </c>
      <c r="E1131" t="s">
        <v>798</v>
      </c>
      <c r="F1131" t="s">
        <v>845</v>
      </c>
    </row>
    <row r="1132" spans="1:6">
      <c r="A1132" t="s">
        <v>1380</v>
      </c>
      <c r="B1132" s="2">
        <v>39780</v>
      </c>
      <c r="C1132" s="1">
        <v>0.125</v>
      </c>
      <c r="D1132" t="s">
        <v>1020</v>
      </c>
      <c r="E1132" t="s">
        <v>969</v>
      </c>
      <c r="F1132" t="s">
        <v>943</v>
      </c>
    </row>
    <row r="1133" spans="1:6">
      <c r="A1133" t="s">
        <v>1381</v>
      </c>
      <c r="B1133" s="2">
        <v>39780</v>
      </c>
      <c r="C1133" s="1">
        <v>0.14583333333333334</v>
      </c>
      <c r="D1133" t="s">
        <v>1382</v>
      </c>
      <c r="E1133" t="s">
        <v>972</v>
      </c>
      <c r="F1133" t="s">
        <v>861</v>
      </c>
    </row>
    <row r="1134" spans="1:6">
      <c r="A1134" t="s">
        <v>1383</v>
      </c>
      <c r="B1134" s="2">
        <v>39780</v>
      </c>
      <c r="C1134" s="1">
        <v>0.16666666666666666</v>
      </c>
      <c r="D1134" t="s">
        <v>1384</v>
      </c>
      <c r="E1134" t="s">
        <v>1385</v>
      </c>
      <c r="F1134" t="s">
        <v>977</v>
      </c>
    </row>
    <row r="1135" spans="1:6">
      <c r="A1135" t="s">
        <v>1386</v>
      </c>
      <c r="B1135" s="2">
        <v>39780</v>
      </c>
      <c r="C1135" s="1">
        <v>0.1875</v>
      </c>
      <c r="D1135" t="s">
        <v>1387</v>
      </c>
      <c r="E1135" t="s">
        <v>498</v>
      </c>
      <c r="F1135" t="s">
        <v>394</v>
      </c>
    </row>
    <row r="1136" spans="1:6">
      <c r="A1136" t="s">
        <v>1388</v>
      </c>
      <c r="B1136" s="2">
        <v>39780</v>
      </c>
      <c r="C1136" s="1">
        <v>0.20833333333333334</v>
      </c>
      <c r="D1136" t="s">
        <v>1389</v>
      </c>
      <c r="E1136" t="s">
        <v>34</v>
      </c>
      <c r="F1136" t="s">
        <v>339</v>
      </c>
    </row>
    <row r="1137" spans="1:6">
      <c r="A1137" t="s">
        <v>1390</v>
      </c>
      <c r="B1137" s="2">
        <v>39780</v>
      </c>
      <c r="C1137" s="1">
        <v>0.22916666666666666</v>
      </c>
      <c r="D1137" t="s">
        <v>1391</v>
      </c>
      <c r="E1137" t="s">
        <v>2851</v>
      </c>
      <c r="F1137" t="s">
        <v>267</v>
      </c>
    </row>
    <row r="1138" spans="1:6">
      <c r="A1138" t="s">
        <v>1392</v>
      </c>
      <c r="B1138" s="2">
        <v>39780</v>
      </c>
      <c r="C1138" s="1">
        <v>0.25</v>
      </c>
      <c r="D1138" t="s">
        <v>1393</v>
      </c>
      <c r="E1138" t="s">
        <v>2611</v>
      </c>
      <c r="F1138" t="s">
        <v>142</v>
      </c>
    </row>
    <row r="1139" spans="1:6">
      <c r="A1139" t="s">
        <v>1394</v>
      </c>
      <c r="B1139" s="2">
        <v>39780</v>
      </c>
      <c r="C1139" s="1">
        <v>0.27083333333333331</v>
      </c>
      <c r="D1139" t="s">
        <v>1395</v>
      </c>
      <c r="E1139" t="s">
        <v>2201</v>
      </c>
      <c r="F1139" t="s">
        <v>234</v>
      </c>
    </row>
    <row r="1140" spans="1:6">
      <c r="A1140" t="s">
        <v>1396</v>
      </c>
      <c r="B1140" s="2">
        <v>39780</v>
      </c>
      <c r="C1140" s="1">
        <v>0.29166666666666669</v>
      </c>
      <c r="D1140" t="s">
        <v>1397</v>
      </c>
      <c r="E1140" t="s">
        <v>2171</v>
      </c>
      <c r="F1140" t="s">
        <v>46</v>
      </c>
    </row>
    <row r="1141" spans="1:6">
      <c r="A1141" t="s">
        <v>1398</v>
      </c>
      <c r="B1141" s="2">
        <v>39780</v>
      </c>
      <c r="C1141" s="1">
        <v>0.3125</v>
      </c>
      <c r="D1141" t="s">
        <v>1399</v>
      </c>
      <c r="E1141" t="s">
        <v>2491</v>
      </c>
      <c r="F1141" t="s">
        <v>39</v>
      </c>
    </row>
    <row r="1142" spans="1:6">
      <c r="A1142" t="s">
        <v>1400</v>
      </c>
      <c r="B1142" s="2">
        <v>39780</v>
      </c>
      <c r="C1142" s="1">
        <v>0.33333333333333331</v>
      </c>
      <c r="D1142" t="s">
        <v>1401</v>
      </c>
      <c r="E1142" t="s">
        <v>1402</v>
      </c>
      <c r="F1142" t="s">
        <v>195</v>
      </c>
    </row>
    <row r="1143" spans="1:6">
      <c r="A1143" t="s">
        <v>1403</v>
      </c>
      <c r="B1143" s="2">
        <v>39780</v>
      </c>
      <c r="C1143" s="1">
        <v>0.35416666666666669</v>
      </c>
      <c r="D1143" t="s">
        <v>1404</v>
      </c>
      <c r="E1143" t="s">
        <v>2248</v>
      </c>
      <c r="F1143" t="s">
        <v>2920</v>
      </c>
    </row>
    <row r="1144" spans="1:6">
      <c r="A1144" t="s">
        <v>1405</v>
      </c>
      <c r="B1144" s="2">
        <v>39780</v>
      </c>
      <c r="C1144" s="1">
        <v>0.375</v>
      </c>
      <c r="D1144" t="s">
        <v>1406</v>
      </c>
      <c r="E1144" t="s">
        <v>2159</v>
      </c>
      <c r="F1144" t="s">
        <v>32</v>
      </c>
    </row>
    <row r="1145" spans="1:6">
      <c r="A1145" t="s">
        <v>1407</v>
      </c>
      <c r="B1145" s="2">
        <v>39780</v>
      </c>
      <c r="C1145" s="1">
        <v>0.39583333333333331</v>
      </c>
      <c r="D1145" t="s">
        <v>1408</v>
      </c>
      <c r="E1145" t="s">
        <v>2204</v>
      </c>
      <c r="F1145" t="s">
        <v>195</v>
      </c>
    </row>
    <row r="1146" spans="1:6">
      <c r="A1146" t="s">
        <v>1409</v>
      </c>
      <c r="B1146" s="2">
        <v>39780</v>
      </c>
      <c r="C1146" s="1">
        <v>0.41666666666666669</v>
      </c>
      <c r="D1146" t="s">
        <v>1410</v>
      </c>
      <c r="E1146" t="s">
        <v>2600</v>
      </c>
      <c r="F1146" t="s">
        <v>39</v>
      </c>
    </row>
    <row r="1147" spans="1:6">
      <c r="A1147" t="s">
        <v>1411</v>
      </c>
      <c r="B1147" s="2">
        <v>39780</v>
      </c>
      <c r="C1147" s="1">
        <v>0.4375</v>
      </c>
      <c r="D1147" t="s">
        <v>1412</v>
      </c>
      <c r="E1147" t="s">
        <v>2658</v>
      </c>
      <c r="F1147" t="s">
        <v>234</v>
      </c>
    </row>
    <row r="1148" spans="1:6">
      <c r="A1148" t="s">
        <v>1413</v>
      </c>
      <c r="B1148" s="2">
        <v>39780</v>
      </c>
      <c r="C1148" s="1">
        <v>0.45833333333333331</v>
      </c>
      <c r="D1148" t="s">
        <v>1414</v>
      </c>
      <c r="E1148" t="s">
        <v>2848</v>
      </c>
      <c r="F1148" t="s">
        <v>234</v>
      </c>
    </row>
    <row r="1149" spans="1:6">
      <c r="A1149" t="s">
        <v>1415</v>
      </c>
      <c r="B1149" s="2">
        <v>39780</v>
      </c>
      <c r="C1149" s="1">
        <v>0.47916666666666669</v>
      </c>
      <c r="D1149" t="s">
        <v>1416</v>
      </c>
      <c r="E1149" t="s">
        <v>2987</v>
      </c>
      <c r="F1149" t="s">
        <v>174</v>
      </c>
    </row>
    <row r="1150" spans="1:6">
      <c r="A1150" t="s">
        <v>1417</v>
      </c>
      <c r="B1150" s="2">
        <v>39780</v>
      </c>
      <c r="C1150" s="1">
        <v>0.5</v>
      </c>
      <c r="D1150" t="s">
        <v>1418</v>
      </c>
      <c r="E1150" t="s">
        <v>2879</v>
      </c>
      <c r="F1150" t="s">
        <v>553</v>
      </c>
    </row>
    <row r="1151" spans="1:6">
      <c r="A1151" t="s">
        <v>1419</v>
      </c>
      <c r="B1151" s="2">
        <v>39780</v>
      </c>
      <c r="C1151" s="1">
        <v>0.52083333333333337</v>
      </c>
      <c r="D1151" t="s">
        <v>1420</v>
      </c>
      <c r="E1151" t="s">
        <v>2904</v>
      </c>
      <c r="F1151" t="s">
        <v>629</v>
      </c>
    </row>
    <row r="1152" spans="1:6">
      <c r="A1152" t="s">
        <v>1421</v>
      </c>
      <c r="B1152" s="2">
        <v>39780</v>
      </c>
      <c r="C1152" s="1">
        <v>0.54166666666666663</v>
      </c>
      <c r="D1152" t="s">
        <v>1422</v>
      </c>
      <c r="E1152" t="s">
        <v>2907</v>
      </c>
      <c r="F1152" t="s">
        <v>270</v>
      </c>
    </row>
    <row r="1153" spans="1:6">
      <c r="A1153" t="s">
        <v>1423</v>
      </c>
      <c r="B1153" s="2">
        <v>39780</v>
      </c>
      <c r="C1153" s="1">
        <v>0.5625</v>
      </c>
      <c r="D1153" t="s">
        <v>1424</v>
      </c>
      <c r="E1153" t="s">
        <v>2919</v>
      </c>
      <c r="F1153" t="s">
        <v>454</v>
      </c>
    </row>
    <row r="1154" spans="1:6">
      <c r="A1154" t="s">
        <v>1425</v>
      </c>
      <c r="B1154" s="2">
        <v>39780</v>
      </c>
      <c r="C1154" s="1">
        <v>0.58333333333333337</v>
      </c>
      <c r="D1154" t="s">
        <v>1426</v>
      </c>
      <c r="E1154" t="s">
        <v>59</v>
      </c>
      <c r="F1154" t="s">
        <v>325</v>
      </c>
    </row>
    <row r="1155" spans="1:6">
      <c r="A1155" t="s">
        <v>1427</v>
      </c>
      <c r="B1155" s="2">
        <v>39780</v>
      </c>
      <c r="C1155" s="1">
        <v>0.60416666666666663</v>
      </c>
      <c r="D1155" t="s">
        <v>1428</v>
      </c>
      <c r="E1155" t="s">
        <v>27</v>
      </c>
      <c r="F1155" t="s">
        <v>325</v>
      </c>
    </row>
    <row r="1156" spans="1:6">
      <c r="A1156" t="s">
        <v>1429</v>
      </c>
      <c r="B1156" s="2">
        <v>39780</v>
      </c>
      <c r="C1156" s="1">
        <v>0.625</v>
      </c>
      <c r="D1156" t="s">
        <v>1430</v>
      </c>
      <c r="E1156" t="s">
        <v>110</v>
      </c>
      <c r="F1156" t="s">
        <v>164</v>
      </c>
    </row>
    <row r="1157" spans="1:6">
      <c r="A1157" t="s">
        <v>1431</v>
      </c>
      <c r="B1157" s="2">
        <v>39780</v>
      </c>
      <c r="C1157" s="1">
        <v>0.64583333333333337</v>
      </c>
      <c r="D1157" t="s">
        <v>1432</v>
      </c>
      <c r="E1157" t="s">
        <v>34</v>
      </c>
      <c r="F1157" t="s">
        <v>267</v>
      </c>
    </row>
    <row r="1158" spans="1:6">
      <c r="A1158" t="s">
        <v>1433</v>
      </c>
      <c r="B1158" s="2">
        <v>39780</v>
      </c>
      <c r="C1158" s="1">
        <v>0.66666666666666663</v>
      </c>
      <c r="D1158" t="s">
        <v>1434</v>
      </c>
      <c r="E1158" t="s">
        <v>49</v>
      </c>
      <c r="F1158" t="s">
        <v>318</v>
      </c>
    </row>
    <row r="1159" spans="1:6">
      <c r="A1159" t="s">
        <v>1435</v>
      </c>
      <c r="B1159" s="2">
        <v>39780</v>
      </c>
      <c r="C1159" s="1">
        <v>0.6875</v>
      </c>
      <c r="D1159" t="s">
        <v>1436</v>
      </c>
      <c r="E1159" t="s">
        <v>137</v>
      </c>
      <c r="F1159" t="s">
        <v>413</v>
      </c>
    </row>
    <row r="1160" spans="1:6">
      <c r="A1160" t="s">
        <v>1437</v>
      </c>
      <c r="B1160" s="2">
        <v>39780</v>
      </c>
      <c r="C1160" s="1">
        <v>0.70833333333333337</v>
      </c>
      <c r="D1160" t="s">
        <v>1438</v>
      </c>
      <c r="E1160" t="s">
        <v>153</v>
      </c>
      <c r="F1160" t="s">
        <v>321</v>
      </c>
    </row>
    <row r="1161" spans="1:6">
      <c r="A1161" t="s">
        <v>1439</v>
      </c>
      <c r="B1161" s="2">
        <v>39780</v>
      </c>
      <c r="C1161" s="1">
        <v>0.72916666666666663</v>
      </c>
      <c r="D1161" t="s">
        <v>1050</v>
      </c>
      <c r="E1161" t="s">
        <v>263</v>
      </c>
      <c r="F1161" t="s">
        <v>325</v>
      </c>
    </row>
    <row r="1162" spans="1:6">
      <c r="A1162" t="s">
        <v>1440</v>
      </c>
      <c r="B1162" s="2">
        <v>39780</v>
      </c>
      <c r="C1162" s="1">
        <v>0.75</v>
      </c>
      <c r="D1162" t="s">
        <v>1441</v>
      </c>
      <c r="E1162" t="s">
        <v>528</v>
      </c>
      <c r="F1162" t="s">
        <v>321</v>
      </c>
    </row>
    <row r="1163" spans="1:6">
      <c r="A1163" t="s">
        <v>1442</v>
      </c>
      <c r="B1163" s="2">
        <v>39780</v>
      </c>
      <c r="C1163" s="1">
        <v>0.77083333333333337</v>
      </c>
      <c r="D1163" t="s">
        <v>1443</v>
      </c>
      <c r="E1163" t="s">
        <v>320</v>
      </c>
      <c r="F1163" t="s">
        <v>325</v>
      </c>
    </row>
    <row r="1164" spans="1:6">
      <c r="A1164" t="s">
        <v>1444</v>
      </c>
      <c r="B1164" s="2">
        <v>39780</v>
      </c>
      <c r="C1164" s="1">
        <v>0.79166666666666663</v>
      </c>
      <c r="D1164" t="s">
        <v>1445</v>
      </c>
      <c r="E1164" t="s">
        <v>620</v>
      </c>
      <c r="F1164" t="s">
        <v>558</v>
      </c>
    </row>
    <row r="1165" spans="1:6">
      <c r="A1165" t="s">
        <v>1446</v>
      </c>
      <c r="B1165" s="2">
        <v>39780</v>
      </c>
      <c r="C1165" s="1">
        <v>0.8125</v>
      </c>
      <c r="D1165" t="s">
        <v>1447</v>
      </c>
      <c r="E1165" t="s">
        <v>680</v>
      </c>
      <c r="F1165" t="s">
        <v>558</v>
      </c>
    </row>
    <row r="1166" spans="1:6">
      <c r="A1166" t="s">
        <v>1448</v>
      </c>
      <c r="B1166" s="2">
        <v>39780</v>
      </c>
      <c r="C1166" s="1">
        <v>0.83333333333333337</v>
      </c>
      <c r="D1166" t="s">
        <v>1449</v>
      </c>
      <c r="E1166" t="s">
        <v>331</v>
      </c>
      <c r="F1166" t="s">
        <v>332</v>
      </c>
    </row>
    <row r="1167" spans="1:6">
      <c r="A1167" t="s">
        <v>1450</v>
      </c>
      <c r="B1167" s="2">
        <v>39780</v>
      </c>
      <c r="C1167" s="1">
        <v>0.85416666666666663</v>
      </c>
      <c r="D1167" t="s">
        <v>1451</v>
      </c>
      <c r="E1167" t="s">
        <v>338</v>
      </c>
      <c r="F1167" t="s">
        <v>712</v>
      </c>
    </row>
    <row r="1168" spans="1:6">
      <c r="A1168" t="s">
        <v>1452</v>
      </c>
      <c r="B1168" s="2">
        <v>39780</v>
      </c>
      <c r="C1168" s="1">
        <v>0.875</v>
      </c>
      <c r="D1168" t="s">
        <v>1453</v>
      </c>
      <c r="E1168" t="s">
        <v>566</v>
      </c>
      <c r="F1168" t="s">
        <v>712</v>
      </c>
    </row>
    <row r="1169" spans="1:6">
      <c r="A1169" t="s">
        <v>1454</v>
      </c>
      <c r="B1169" s="2">
        <v>39780</v>
      </c>
      <c r="C1169" s="1">
        <v>0.89583333333333337</v>
      </c>
      <c r="D1169" t="s">
        <v>1141</v>
      </c>
      <c r="E1169" t="s">
        <v>341</v>
      </c>
      <c r="F1169" t="s">
        <v>345</v>
      </c>
    </row>
    <row r="1170" spans="1:6">
      <c r="A1170" t="s">
        <v>1455</v>
      </c>
      <c r="B1170" s="2">
        <v>39780</v>
      </c>
      <c r="C1170" s="1">
        <v>0.91666666666666663</v>
      </c>
      <c r="D1170" t="s">
        <v>1456</v>
      </c>
      <c r="E1170" t="s">
        <v>450</v>
      </c>
      <c r="F1170" t="s">
        <v>712</v>
      </c>
    </row>
    <row r="1171" spans="1:6">
      <c r="A1171" t="s">
        <v>1457</v>
      </c>
      <c r="B1171" s="2">
        <v>39780</v>
      </c>
      <c r="C1171" s="1">
        <v>0.9375</v>
      </c>
      <c r="D1171" t="s">
        <v>1458</v>
      </c>
      <c r="E1171" t="s">
        <v>450</v>
      </c>
      <c r="F1171" t="s">
        <v>356</v>
      </c>
    </row>
    <row r="1172" spans="1:6">
      <c r="A1172" t="s">
        <v>1459</v>
      </c>
      <c r="B1172" s="2">
        <v>39780</v>
      </c>
      <c r="C1172" s="1">
        <v>0.95833333333333337</v>
      </c>
      <c r="D1172" t="s">
        <v>1460</v>
      </c>
      <c r="E1172" t="s">
        <v>351</v>
      </c>
      <c r="F1172" t="s">
        <v>367</v>
      </c>
    </row>
    <row r="1173" spans="1:6">
      <c r="A1173" t="s">
        <v>1461</v>
      </c>
      <c r="B1173" s="2">
        <v>39780</v>
      </c>
      <c r="C1173" s="1">
        <v>0.97916666666666663</v>
      </c>
      <c r="D1173" t="s">
        <v>1462</v>
      </c>
      <c r="E1173" t="s">
        <v>351</v>
      </c>
      <c r="F1173" t="s">
        <v>360</v>
      </c>
    </row>
    <row r="1174" spans="1:6">
      <c r="A1174" t="s">
        <v>1463</v>
      </c>
      <c r="B1174" s="2">
        <v>39781</v>
      </c>
      <c r="C1174" s="1">
        <v>0</v>
      </c>
      <c r="D1174" t="s">
        <v>1464</v>
      </c>
      <c r="E1174" t="s">
        <v>355</v>
      </c>
      <c r="F1174" t="s">
        <v>461</v>
      </c>
    </row>
    <row r="1175" spans="1:6">
      <c r="A1175" t="s">
        <v>1465</v>
      </c>
      <c r="B1175" s="2">
        <v>39781</v>
      </c>
      <c r="C1175" s="1">
        <v>2.0833333333333332E-2</v>
      </c>
      <c r="D1175" t="s">
        <v>1042</v>
      </c>
      <c r="E1175" t="s">
        <v>363</v>
      </c>
      <c r="F1175" t="s">
        <v>375</v>
      </c>
    </row>
    <row r="1176" spans="1:6">
      <c r="A1176" t="s">
        <v>1466</v>
      </c>
      <c r="B1176" s="2">
        <v>39781</v>
      </c>
      <c r="C1176" s="1">
        <v>4.1666666666666664E-2</v>
      </c>
      <c r="D1176" t="s">
        <v>1464</v>
      </c>
      <c r="E1176" t="s">
        <v>359</v>
      </c>
      <c r="F1176" t="s">
        <v>375</v>
      </c>
    </row>
    <row r="1177" spans="1:6">
      <c r="A1177" t="s">
        <v>1467</v>
      </c>
      <c r="B1177" s="2">
        <v>39781</v>
      </c>
      <c r="C1177" s="1">
        <v>6.25E-2</v>
      </c>
      <c r="D1177" t="s">
        <v>1468</v>
      </c>
      <c r="E1177" t="s">
        <v>359</v>
      </c>
      <c r="F1177" t="s">
        <v>461</v>
      </c>
    </row>
    <row r="1178" spans="1:6">
      <c r="A1178" t="s">
        <v>1469</v>
      </c>
      <c r="B1178" s="2">
        <v>39781</v>
      </c>
      <c r="C1178" s="1">
        <v>8.3333333333333329E-2</v>
      </c>
      <c r="D1178" t="s">
        <v>1470</v>
      </c>
      <c r="E1178" t="s">
        <v>359</v>
      </c>
      <c r="F1178" t="s">
        <v>471</v>
      </c>
    </row>
    <row r="1179" spans="1:6">
      <c r="A1179" t="s">
        <v>1471</v>
      </c>
      <c r="B1179" s="2">
        <v>39781</v>
      </c>
      <c r="C1179" s="1">
        <v>0.10416666666666667</v>
      </c>
      <c r="D1179" t="s">
        <v>1472</v>
      </c>
      <c r="E1179" t="s">
        <v>363</v>
      </c>
      <c r="F1179" t="s">
        <v>375</v>
      </c>
    </row>
    <row r="1180" spans="1:6">
      <c r="A1180" t="s">
        <v>1473</v>
      </c>
      <c r="B1180" s="2">
        <v>39781</v>
      </c>
      <c r="C1180" s="1">
        <v>0.125</v>
      </c>
      <c r="D1180" t="s">
        <v>1042</v>
      </c>
      <c r="E1180" t="s">
        <v>468</v>
      </c>
      <c r="F1180" t="s">
        <v>382</v>
      </c>
    </row>
    <row r="1181" spans="1:6">
      <c r="A1181" t="s">
        <v>1474</v>
      </c>
      <c r="B1181" s="2">
        <v>39781</v>
      </c>
      <c r="C1181" s="1">
        <v>0.14583333333333334</v>
      </c>
      <c r="D1181" t="s">
        <v>1475</v>
      </c>
      <c r="E1181" t="s">
        <v>370</v>
      </c>
      <c r="F1181" t="s">
        <v>382</v>
      </c>
    </row>
    <row r="1182" spans="1:6">
      <c r="A1182" t="s">
        <v>1476</v>
      </c>
      <c r="B1182" s="2">
        <v>39781</v>
      </c>
      <c r="C1182" s="1">
        <v>0.16666666666666666</v>
      </c>
      <c r="D1182" t="s">
        <v>1475</v>
      </c>
      <c r="E1182" t="s">
        <v>482</v>
      </c>
      <c r="F1182" t="s">
        <v>499</v>
      </c>
    </row>
    <row r="1183" spans="1:6">
      <c r="A1183" t="s">
        <v>1477</v>
      </c>
      <c r="B1183" s="2">
        <v>39781</v>
      </c>
      <c r="C1183" s="1">
        <v>0.1875</v>
      </c>
      <c r="D1183" t="s">
        <v>1478</v>
      </c>
      <c r="E1183" t="s">
        <v>489</v>
      </c>
      <c r="F1183" t="s">
        <v>504</v>
      </c>
    </row>
    <row r="1184" spans="1:6">
      <c r="A1184" t="s">
        <v>1479</v>
      </c>
      <c r="B1184" s="2">
        <v>39781</v>
      </c>
      <c r="C1184" s="1">
        <v>0.20833333333333334</v>
      </c>
      <c r="D1184" t="s">
        <v>1480</v>
      </c>
      <c r="E1184" t="s">
        <v>492</v>
      </c>
      <c r="F1184" t="s">
        <v>390</v>
      </c>
    </row>
    <row r="1185" spans="1:6">
      <c r="A1185" t="s">
        <v>1481</v>
      </c>
      <c r="B1185" s="2">
        <v>39781</v>
      </c>
      <c r="C1185" s="1">
        <v>0.22916666666666666</v>
      </c>
      <c r="D1185" t="s">
        <v>1482</v>
      </c>
      <c r="E1185" t="s">
        <v>389</v>
      </c>
      <c r="F1185" t="s">
        <v>792</v>
      </c>
    </row>
    <row r="1186" spans="1:6">
      <c r="A1186" t="s">
        <v>1483</v>
      </c>
      <c r="B1186" s="2">
        <v>39781</v>
      </c>
      <c r="C1186" s="1">
        <v>0.25</v>
      </c>
      <c r="D1186" t="s">
        <v>1484</v>
      </c>
      <c r="E1186" t="s">
        <v>498</v>
      </c>
      <c r="F1186" t="s">
        <v>792</v>
      </c>
    </row>
    <row r="1187" spans="1:6">
      <c r="A1187" t="s">
        <v>1485</v>
      </c>
      <c r="B1187" s="2">
        <v>39781</v>
      </c>
      <c r="C1187" s="1">
        <v>0.27083333333333331</v>
      </c>
      <c r="D1187" t="s">
        <v>1486</v>
      </c>
      <c r="E1187" t="s">
        <v>401</v>
      </c>
      <c r="F1187" t="s">
        <v>1487</v>
      </c>
    </row>
    <row r="1188" spans="1:6">
      <c r="A1188" t="s">
        <v>1488</v>
      </c>
      <c r="B1188" s="2">
        <v>39781</v>
      </c>
      <c r="C1188" s="1">
        <v>0.29166666666666669</v>
      </c>
      <c r="D1188" t="s">
        <v>1342</v>
      </c>
      <c r="E1188" t="s">
        <v>969</v>
      </c>
      <c r="F1188" t="s">
        <v>849</v>
      </c>
    </row>
    <row r="1189" spans="1:6">
      <c r="A1189" t="s">
        <v>1489</v>
      </c>
      <c r="B1189" s="2">
        <v>39781</v>
      </c>
      <c r="C1189" s="1">
        <v>0.3125</v>
      </c>
      <c r="D1189" t="s">
        <v>1490</v>
      </c>
      <c r="E1189" t="s">
        <v>972</v>
      </c>
      <c r="F1189" t="s">
        <v>849</v>
      </c>
    </row>
    <row r="1190" spans="1:6">
      <c r="A1190" t="s">
        <v>1491</v>
      </c>
      <c r="B1190" s="2">
        <v>39781</v>
      </c>
      <c r="C1190" s="1">
        <v>0.33333333333333331</v>
      </c>
      <c r="D1190" t="s">
        <v>1492</v>
      </c>
      <c r="E1190" t="s">
        <v>972</v>
      </c>
      <c r="F1190" t="s">
        <v>943</v>
      </c>
    </row>
    <row r="1191" spans="1:6">
      <c r="A1191" t="s">
        <v>1493</v>
      </c>
      <c r="B1191" s="2">
        <v>39781</v>
      </c>
      <c r="C1191" s="1">
        <v>0.35416666666666669</v>
      </c>
      <c r="D1191" t="s">
        <v>1494</v>
      </c>
      <c r="E1191" t="s">
        <v>1385</v>
      </c>
      <c r="F1191" t="s">
        <v>861</v>
      </c>
    </row>
    <row r="1192" spans="1:6">
      <c r="A1192" t="s">
        <v>1495</v>
      </c>
      <c r="B1192" s="2">
        <v>39781</v>
      </c>
      <c r="C1192" s="1">
        <v>0.375</v>
      </c>
      <c r="D1192" t="s">
        <v>1496</v>
      </c>
      <c r="E1192" t="s">
        <v>840</v>
      </c>
      <c r="F1192" t="s">
        <v>853</v>
      </c>
    </row>
    <row r="1193" spans="1:6">
      <c r="A1193" t="s">
        <v>1497</v>
      </c>
      <c r="B1193" s="2">
        <v>39781</v>
      </c>
      <c r="C1193" s="1">
        <v>0.39583333333333331</v>
      </c>
      <c r="D1193" t="s">
        <v>1498</v>
      </c>
      <c r="E1193" t="s">
        <v>844</v>
      </c>
      <c r="F1193" t="s">
        <v>861</v>
      </c>
    </row>
    <row r="1194" spans="1:6">
      <c r="A1194" t="s">
        <v>1499</v>
      </c>
      <c r="B1194" s="2">
        <v>39781</v>
      </c>
      <c r="C1194" s="1">
        <v>0.41666666666666669</v>
      </c>
      <c r="D1194" t="s">
        <v>1068</v>
      </c>
      <c r="E1194" t="s">
        <v>848</v>
      </c>
      <c r="F1194" t="s">
        <v>939</v>
      </c>
    </row>
    <row r="1195" spans="1:6">
      <c r="A1195" t="s">
        <v>1500</v>
      </c>
      <c r="B1195" s="2">
        <v>39781</v>
      </c>
      <c r="C1195" s="1">
        <v>0.4375</v>
      </c>
      <c r="D1195" t="s">
        <v>1501</v>
      </c>
      <c r="E1195" t="s">
        <v>848</v>
      </c>
      <c r="F1195" t="s">
        <v>939</v>
      </c>
    </row>
    <row r="1196" spans="1:6">
      <c r="A1196" t="s">
        <v>1502</v>
      </c>
      <c r="B1196" s="2">
        <v>39781</v>
      </c>
      <c r="C1196" s="1">
        <v>0.45833333333333331</v>
      </c>
      <c r="D1196" t="s">
        <v>1503</v>
      </c>
      <c r="E1196" t="s">
        <v>848</v>
      </c>
      <c r="F1196" t="s">
        <v>876</v>
      </c>
    </row>
    <row r="1197" spans="1:6">
      <c r="A1197" t="s">
        <v>1504</v>
      </c>
      <c r="B1197" s="2">
        <v>39781</v>
      </c>
      <c r="C1197" s="1">
        <v>0.47916666666666669</v>
      </c>
      <c r="D1197" t="s">
        <v>1505</v>
      </c>
      <c r="E1197" t="s">
        <v>858</v>
      </c>
      <c r="F1197" t="s">
        <v>880</v>
      </c>
    </row>
    <row r="1198" spans="1:6">
      <c r="A1198" t="s">
        <v>1506</v>
      </c>
      <c r="B1198" s="2">
        <v>39781</v>
      </c>
      <c r="C1198" s="1">
        <v>0.5</v>
      </c>
      <c r="D1198" t="s">
        <v>1507</v>
      </c>
      <c r="E1198" t="s">
        <v>858</v>
      </c>
      <c r="F1198" t="s">
        <v>880</v>
      </c>
    </row>
    <row r="1199" spans="1:6">
      <c r="A1199" t="s">
        <v>1508</v>
      </c>
      <c r="B1199" s="2">
        <v>39781</v>
      </c>
      <c r="C1199" s="1">
        <v>0.52083333333333337</v>
      </c>
      <c r="D1199" t="s">
        <v>1509</v>
      </c>
      <c r="E1199" t="s">
        <v>858</v>
      </c>
      <c r="F1199" t="s">
        <v>880</v>
      </c>
    </row>
    <row r="1200" spans="1:6">
      <c r="A1200" t="s">
        <v>1510</v>
      </c>
      <c r="B1200" s="2">
        <v>39781</v>
      </c>
      <c r="C1200" s="1">
        <v>0.54166666666666663</v>
      </c>
      <c r="D1200" t="s">
        <v>1511</v>
      </c>
      <c r="E1200" t="s">
        <v>852</v>
      </c>
      <c r="F1200" t="s">
        <v>876</v>
      </c>
    </row>
    <row r="1201" spans="1:6">
      <c r="A1201" t="s">
        <v>1512</v>
      </c>
      <c r="B1201" s="2">
        <v>39781</v>
      </c>
      <c r="C1201" s="1">
        <v>0.5625</v>
      </c>
      <c r="D1201" t="s">
        <v>1513</v>
      </c>
      <c r="E1201" t="s">
        <v>858</v>
      </c>
      <c r="F1201" t="s">
        <v>876</v>
      </c>
    </row>
    <row r="1202" spans="1:6">
      <c r="A1202" t="s">
        <v>1514</v>
      </c>
      <c r="B1202" s="2">
        <v>39781</v>
      </c>
      <c r="C1202" s="1">
        <v>0.58333333333333337</v>
      </c>
      <c r="D1202" t="s">
        <v>1515</v>
      </c>
      <c r="E1202" t="s">
        <v>858</v>
      </c>
      <c r="F1202" t="s">
        <v>880</v>
      </c>
    </row>
    <row r="1203" spans="1:6">
      <c r="A1203" t="s">
        <v>1516</v>
      </c>
      <c r="B1203" s="2">
        <v>39781</v>
      </c>
      <c r="C1203" s="1">
        <v>0.60416666666666663</v>
      </c>
      <c r="D1203" t="s">
        <v>1515</v>
      </c>
      <c r="E1203" t="s">
        <v>858</v>
      </c>
      <c r="F1203" t="s">
        <v>876</v>
      </c>
    </row>
    <row r="1204" spans="1:6">
      <c r="A1204" t="s">
        <v>1517</v>
      </c>
      <c r="B1204" s="2">
        <v>39781</v>
      </c>
      <c r="C1204" s="1">
        <v>0.625</v>
      </c>
      <c r="D1204" t="s">
        <v>1518</v>
      </c>
      <c r="E1204" t="s">
        <v>858</v>
      </c>
      <c r="F1204" t="s">
        <v>876</v>
      </c>
    </row>
    <row r="1205" spans="1:6">
      <c r="A1205" t="s">
        <v>1519</v>
      </c>
      <c r="B1205" s="2">
        <v>39781</v>
      </c>
      <c r="C1205" s="1">
        <v>0.64583333333333337</v>
      </c>
      <c r="D1205" t="s">
        <v>1520</v>
      </c>
      <c r="E1205" t="s">
        <v>858</v>
      </c>
      <c r="F1205" t="s">
        <v>880</v>
      </c>
    </row>
    <row r="1206" spans="1:6">
      <c r="A1206" t="s">
        <v>1521</v>
      </c>
      <c r="B1206" s="2">
        <v>39781</v>
      </c>
      <c r="C1206" s="1">
        <v>0.66666666666666663</v>
      </c>
      <c r="D1206" t="s">
        <v>1522</v>
      </c>
      <c r="E1206" t="s">
        <v>858</v>
      </c>
      <c r="F1206" t="s">
        <v>876</v>
      </c>
    </row>
    <row r="1207" spans="1:6">
      <c r="A1207" t="s">
        <v>1523</v>
      </c>
      <c r="B1207" s="2">
        <v>39781</v>
      </c>
      <c r="C1207" s="1">
        <v>0.6875</v>
      </c>
      <c r="D1207" t="s">
        <v>1524</v>
      </c>
      <c r="E1207" t="s">
        <v>860</v>
      </c>
      <c r="F1207" t="s">
        <v>876</v>
      </c>
    </row>
    <row r="1208" spans="1:6">
      <c r="A1208" t="s">
        <v>1525</v>
      </c>
      <c r="B1208" s="2">
        <v>39781</v>
      </c>
      <c r="C1208" s="1">
        <v>0.70833333333333337</v>
      </c>
      <c r="D1208" t="s">
        <v>1526</v>
      </c>
      <c r="E1208" t="s">
        <v>864</v>
      </c>
      <c r="F1208" t="s">
        <v>894</v>
      </c>
    </row>
    <row r="1209" spans="1:6">
      <c r="A1209" t="s">
        <v>1527</v>
      </c>
      <c r="B1209" s="2">
        <v>39781</v>
      </c>
      <c r="C1209" s="1">
        <v>0.72916666666666663</v>
      </c>
      <c r="D1209" t="s">
        <v>1528</v>
      </c>
      <c r="E1209" t="s">
        <v>864</v>
      </c>
      <c r="F1209" t="s">
        <v>894</v>
      </c>
    </row>
    <row r="1210" spans="1:6">
      <c r="A1210" t="s">
        <v>1529</v>
      </c>
      <c r="B1210" s="2">
        <v>39781</v>
      </c>
      <c r="C1210" s="1">
        <v>0.75</v>
      </c>
      <c r="D1210" t="s">
        <v>1530</v>
      </c>
      <c r="E1210" t="s">
        <v>864</v>
      </c>
      <c r="F1210" t="s">
        <v>894</v>
      </c>
    </row>
    <row r="1211" spans="1:6">
      <c r="A1211" t="s">
        <v>1531</v>
      </c>
      <c r="B1211" s="2">
        <v>39781</v>
      </c>
      <c r="C1211" s="1">
        <v>0.77083333333333337</v>
      </c>
      <c r="D1211" t="s">
        <v>1532</v>
      </c>
      <c r="E1211" t="s">
        <v>1001</v>
      </c>
      <c r="F1211" t="s">
        <v>894</v>
      </c>
    </row>
    <row r="1212" spans="1:6">
      <c r="A1212" t="s">
        <v>1533</v>
      </c>
      <c r="B1212" s="2">
        <v>39781</v>
      </c>
      <c r="C1212" s="1">
        <v>0.79166666666666663</v>
      </c>
      <c r="D1212" t="s">
        <v>1534</v>
      </c>
      <c r="E1212" t="s">
        <v>875</v>
      </c>
      <c r="F1212" t="s">
        <v>884</v>
      </c>
    </row>
    <row r="1213" spans="1:6">
      <c r="A1213" t="s">
        <v>1535</v>
      </c>
      <c r="B1213" s="2">
        <v>39781</v>
      </c>
      <c r="C1213" s="1">
        <v>0.8125</v>
      </c>
      <c r="D1213" t="s">
        <v>1123</v>
      </c>
      <c r="E1213" t="s">
        <v>875</v>
      </c>
      <c r="F1213" t="s">
        <v>898</v>
      </c>
    </row>
    <row r="1214" spans="1:6">
      <c r="A1214" t="s">
        <v>1536</v>
      </c>
      <c r="B1214" s="2">
        <v>39781</v>
      </c>
      <c r="C1214" s="1">
        <v>0.83333333333333337</v>
      </c>
      <c r="D1214" t="s">
        <v>1537</v>
      </c>
      <c r="E1214" t="s">
        <v>875</v>
      </c>
      <c r="F1214" t="s">
        <v>898</v>
      </c>
    </row>
    <row r="1215" spans="1:6">
      <c r="A1215" t="s">
        <v>1538</v>
      </c>
      <c r="B1215" s="2">
        <v>39781</v>
      </c>
      <c r="C1215" s="1">
        <v>0.85416666666666663</v>
      </c>
      <c r="D1215" t="s">
        <v>1539</v>
      </c>
      <c r="E1215" t="s">
        <v>1001</v>
      </c>
      <c r="F1215" t="s">
        <v>884</v>
      </c>
    </row>
    <row r="1216" spans="1:6">
      <c r="A1216" t="s">
        <v>1540</v>
      </c>
      <c r="B1216" s="2">
        <v>39781</v>
      </c>
      <c r="C1216" s="1">
        <v>0.875</v>
      </c>
      <c r="D1216" t="s">
        <v>1541</v>
      </c>
      <c r="E1216" t="s">
        <v>875</v>
      </c>
      <c r="F1216" t="s">
        <v>884</v>
      </c>
    </row>
    <row r="1217" spans="1:6">
      <c r="A1217" t="s">
        <v>1542</v>
      </c>
      <c r="B1217" s="2">
        <v>39781</v>
      </c>
      <c r="C1217" s="1">
        <v>0.89583333333333337</v>
      </c>
      <c r="D1217" t="s">
        <v>1543</v>
      </c>
      <c r="E1217" t="s">
        <v>875</v>
      </c>
      <c r="F1217" t="s">
        <v>884</v>
      </c>
    </row>
    <row r="1218" spans="1:6">
      <c r="A1218" t="s">
        <v>1544</v>
      </c>
      <c r="B1218" s="2">
        <v>39781</v>
      </c>
      <c r="C1218" s="1">
        <v>0.91666666666666663</v>
      </c>
      <c r="D1218" t="s">
        <v>1545</v>
      </c>
      <c r="E1218" t="s">
        <v>1001</v>
      </c>
      <c r="F1218" t="s">
        <v>884</v>
      </c>
    </row>
    <row r="1219" spans="1:6">
      <c r="A1219" t="s">
        <v>1546</v>
      </c>
      <c r="B1219" s="2">
        <v>39781</v>
      </c>
      <c r="C1219" s="1">
        <v>0.9375</v>
      </c>
      <c r="D1219" t="s">
        <v>1547</v>
      </c>
      <c r="E1219" t="s">
        <v>1001</v>
      </c>
      <c r="F1219" t="s">
        <v>894</v>
      </c>
    </row>
    <row r="1220" spans="1:6">
      <c r="A1220" t="s">
        <v>1548</v>
      </c>
      <c r="B1220" s="2">
        <v>39781</v>
      </c>
      <c r="C1220" s="1">
        <v>0.95833333333333337</v>
      </c>
      <c r="D1220" t="s">
        <v>1105</v>
      </c>
      <c r="E1220" t="s">
        <v>864</v>
      </c>
      <c r="F1220" t="s">
        <v>880</v>
      </c>
    </row>
    <row r="1221" spans="1:6">
      <c r="A1221" t="s">
        <v>1549</v>
      </c>
      <c r="B1221" s="2">
        <v>39781</v>
      </c>
      <c r="C1221" s="1">
        <v>0.97916666666666663</v>
      </c>
      <c r="D1221" t="s">
        <v>1550</v>
      </c>
      <c r="E1221" t="s">
        <v>864</v>
      </c>
      <c r="F1221" t="s">
        <v>876</v>
      </c>
    </row>
    <row r="1222" spans="1:6">
      <c r="A1222" t="s">
        <v>1551</v>
      </c>
      <c r="B1222" s="2">
        <v>39782</v>
      </c>
      <c r="C1222" s="1">
        <v>0</v>
      </c>
      <c r="D1222" t="s">
        <v>1552</v>
      </c>
      <c r="E1222" t="s">
        <v>864</v>
      </c>
      <c r="F1222" t="s">
        <v>894</v>
      </c>
    </row>
    <row r="1223" spans="1:6">
      <c r="A1223" t="s">
        <v>1553</v>
      </c>
      <c r="B1223" s="2">
        <v>39782</v>
      </c>
      <c r="C1223" s="1">
        <v>2.0833333333333332E-2</v>
      </c>
      <c r="D1223" t="s">
        <v>1554</v>
      </c>
      <c r="E1223" t="s">
        <v>864</v>
      </c>
      <c r="F1223" t="s">
        <v>880</v>
      </c>
    </row>
    <row r="1224" spans="1:6">
      <c r="A1224" t="s">
        <v>1555</v>
      </c>
      <c r="B1224" s="2">
        <v>39782</v>
      </c>
      <c r="C1224" s="1">
        <v>4.1666666666666664E-2</v>
      </c>
      <c r="D1224" t="s">
        <v>1556</v>
      </c>
      <c r="E1224" t="s">
        <v>864</v>
      </c>
      <c r="F1224" t="s">
        <v>894</v>
      </c>
    </row>
    <row r="1225" spans="1:6">
      <c r="A1225" t="s">
        <v>1557</v>
      </c>
      <c r="B1225" s="2">
        <v>39782</v>
      </c>
      <c r="C1225" s="1">
        <v>6.25E-2</v>
      </c>
      <c r="D1225" t="s">
        <v>1558</v>
      </c>
      <c r="E1225" t="s">
        <v>860</v>
      </c>
      <c r="F1225" t="s">
        <v>880</v>
      </c>
    </row>
    <row r="1226" spans="1:6">
      <c r="A1226" t="s">
        <v>1559</v>
      </c>
      <c r="B1226" s="2">
        <v>39782</v>
      </c>
      <c r="C1226" s="1">
        <v>8.3333333333333329E-2</v>
      </c>
      <c r="D1226" t="s">
        <v>1560</v>
      </c>
      <c r="E1226" t="s">
        <v>860</v>
      </c>
      <c r="F1226" t="s">
        <v>880</v>
      </c>
    </row>
    <row r="1227" spans="1:6">
      <c r="A1227" t="s">
        <v>1561</v>
      </c>
      <c r="B1227" s="2">
        <v>39782</v>
      </c>
      <c r="C1227" s="1">
        <v>0.10416666666666667</v>
      </c>
      <c r="D1227" t="s">
        <v>1562</v>
      </c>
      <c r="E1227" t="s">
        <v>858</v>
      </c>
      <c r="F1227" t="s">
        <v>876</v>
      </c>
    </row>
    <row r="1228" spans="1:6">
      <c r="A1228" t="s">
        <v>1563</v>
      </c>
      <c r="B1228" s="2">
        <v>39782</v>
      </c>
      <c r="C1228" s="1">
        <v>0.125</v>
      </c>
      <c r="D1228" t="s">
        <v>1564</v>
      </c>
      <c r="E1228" t="s">
        <v>860</v>
      </c>
      <c r="F1228" t="s">
        <v>876</v>
      </c>
    </row>
    <row r="1229" spans="1:6">
      <c r="A1229" t="s">
        <v>1565</v>
      </c>
      <c r="B1229" s="2">
        <v>39782</v>
      </c>
      <c r="C1229" s="1">
        <v>0.14583333333333334</v>
      </c>
      <c r="D1229" t="s">
        <v>1566</v>
      </c>
      <c r="E1229" t="s">
        <v>860</v>
      </c>
      <c r="F1229" t="s">
        <v>876</v>
      </c>
    </row>
    <row r="1230" spans="1:6">
      <c r="A1230" t="s">
        <v>1567</v>
      </c>
      <c r="B1230" s="2">
        <v>39782</v>
      </c>
      <c r="C1230" s="1">
        <v>0.16666666666666666</v>
      </c>
      <c r="D1230" t="s">
        <v>1568</v>
      </c>
      <c r="E1230" t="s">
        <v>860</v>
      </c>
      <c r="F1230" t="s">
        <v>880</v>
      </c>
    </row>
    <row r="1231" spans="1:6">
      <c r="A1231" t="s">
        <v>1569</v>
      </c>
      <c r="B1231" s="2">
        <v>39782</v>
      </c>
      <c r="C1231" s="1">
        <v>0.1875</v>
      </c>
      <c r="D1231" t="s">
        <v>1570</v>
      </c>
      <c r="E1231" t="s">
        <v>864</v>
      </c>
      <c r="F1231" t="s">
        <v>894</v>
      </c>
    </row>
    <row r="1232" spans="1:6">
      <c r="A1232" t="s">
        <v>1571</v>
      </c>
      <c r="B1232" s="2">
        <v>39782</v>
      </c>
      <c r="C1232" s="1">
        <v>0.20833333333333334</v>
      </c>
      <c r="D1232" t="s">
        <v>1572</v>
      </c>
      <c r="E1232" t="s">
        <v>864</v>
      </c>
      <c r="F1232" t="s">
        <v>880</v>
      </c>
    </row>
    <row r="1233" spans="1:6">
      <c r="A1233" t="s">
        <v>1573</v>
      </c>
      <c r="B1233" s="2">
        <v>39782</v>
      </c>
      <c r="C1233" s="1">
        <v>0.22916666666666666</v>
      </c>
      <c r="D1233" t="s">
        <v>1570</v>
      </c>
      <c r="E1233" t="s">
        <v>864</v>
      </c>
      <c r="F1233" t="s">
        <v>894</v>
      </c>
    </row>
    <row r="1234" spans="1:6">
      <c r="A1234" t="s">
        <v>1574</v>
      </c>
      <c r="B1234" s="2">
        <v>39782</v>
      </c>
      <c r="C1234" s="1">
        <v>0.25</v>
      </c>
      <c r="D1234" t="s">
        <v>1575</v>
      </c>
      <c r="E1234" t="s">
        <v>864</v>
      </c>
      <c r="F1234" t="s">
        <v>876</v>
      </c>
    </row>
    <row r="1235" spans="1:6">
      <c r="A1235" t="s">
        <v>1576</v>
      </c>
      <c r="B1235" s="2">
        <v>39782</v>
      </c>
      <c r="C1235" s="1">
        <v>0.27083333333333331</v>
      </c>
      <c r="D1235" t="s">
        <v>1577</v>
      </c>
      <c r="E1235" t="s">
        <v>864</v>
      </c>
      <c r="F1235" t="s">
        <v>876</v>
      </c>
    </row>
    <row r="1236" spans="1:6">
      <c r="A1236" t="s">
        <v>1578</v>
      </c>
      <c r="B1236" s="2">
        <v>39782</v>
      </c>
      <c r="C1236" s="1">
        <v>0.29166666666666669</v>
      </c>
      <c r="D1236" t="s">
        <v>1579</v>
      </c>
      <c r="E1236" t="s">
        <v>860</v>
      </c>
      <c r="F1236" t="s">
        <v>876</v>
      </c>
    </row>
    <row r="1237" spans="1:6">
      <c r="A1237" t="s">
        <v>1580</v>
      </c>
      <c r="B1237" s="2">
        <v>39782</v>
      </c>
      <c r="C1237" s="1">
        <v>0.3125</v>
      </c>
      <c r="D1237" t="s">
        <v>1581</v>
      </c>
      <c r="E1237" t="s">
        <v>858</v>
      </c>
      <c r="F1237" t="s">
        <v>939</v>
      </c>
    </row>
    <row r="1238" spans="1:6">
      <c r="A1238" t="s">
        <v>1582</v>
      </c>
      <c r="B1238" s="2">
        <v>39782</v>
      </c>
      <c r="C1238" s="1">
        <v>0.33333333333333331</v>
      </c>
      <c r="D1238" t="s">
        <v>1583</v>
      </c>
      <c r="E1238" t="s">
        <v>852</v>
      </c>
      <c r="F1238" t="s">
        <v>873</v>
      </c>
    </row>
    <row r="1239" spans="1:6">
      <c r="A1239" t="s">
        <v>1584</v>
      </c>
      <c r="B1239" s="2">
        <v>39782</v>
      </c>
      <c r="C1239" s="1">
        <v>0.35416666666666669</v>
      </c>
      <c r="D1239" t="s">
        <v>1585</v>
      </c>
      <c r="E1239" t="s">
        <v>852</v>
      </c>
      <c r="F1239" t="s">
        <v>861</v>
      </c>
    </row>
    <row r="1240" spans="1:6">
      <c r="A1240" t="s">
        <v>1586</v>
      </c>
      <c r="B1240" s="2">
        <v>39782</v>
      </c>
      <c r="C1240" s="1">
        <v>0.375</v>
      </c>
      <c r="D1240" t="s">
        <v>1587</v>
      </c>
      <c r="E1240" t="s">
        <v>848</v>
      </c>
      <c r="F1240" t="s">
        <v>873</v>
      </c>
    </row>
    <row r="1241" spans="1:6">
      <c r="A1241" t="s">
        <v>1588</v>
      </c>
      <c r="B1241" s="2">
        <v>39782</v>
      </c>
      <c r="C1241" s="1">
        <v>0.39583333333333331</v>
      </c>
      <c r="D1241" t="s">
        <v>1587</v>
      </c>
      <c r="E1241" t="s">
        <v>1589</v>
      </c>
      <c r="F1241" t="s">
        <v>943</v>
      </c>
    </row>
    <row r="1242" spans="1:6">
      <c r="A1242" t="s">
        <v>1590</v>
      </c>
      <c r="B1242" s="2">
        <v>39782</v>
      </c>
      <c r="C1242" s="1">
        <v>0.41666666666666669</v>
      </c>
      <c r="D1242" t="s">
        <v>1591</v>
      </c>
      <c r="E1242" t="s">
        <v>840</v>
      </c>
      <c r="F1242" t="s">
        <v>977</v>
      </c>
    </row>
    <row r="1243" spans="1:6">
      <c r="A1243" t="s">
        <v>1592</v>
      </c>
      <c r="B1243" s="2">
        <v>39782</v>
      </c>
      <c r="C1243" s="1">
        <v>0.4375</v>
      </c>
      <c r="D1243" t="s">
        <v>1593</v>
      </c>
      <c r="E1243" t="s">
        <v>1385</v>
      </c>
      <c r="F1243" t="s">
        <v>943</v>
      </c>
    </row>
    <row r="1244" spans="1:6">
      <c r="A1244" t="s">
        <v>1594</v>
      </c>
      <c r="B1244" s="2">
        <v>39782</v>
      </c>
      <c r="C1244" s="1">
        <v>0.45833333333333331</v>
      </c>
      <c r="D1244" t="s">
        <v>1595</v>
      </c>
      <c r="E1244" t="s">
        <v>972</v>
      </c>
      <c r="F1244" t="s">
        <v>849</v>
      </c>
    </row>
    <row r="1245" spans="1:6">
      <c r="A1245" t="s">
        <v>1596</v>
      </c>
      <c r="B1245" s="2">
        <v>39782</v>
      </c>
      <c r="C1245" s="1">
        <v>0.47916666666666669</v>
      </c>
      <c r="D1245" t="s">
        <v>1597</v>
      </c>
      <c r="E1245" t="s">
        <v>969</v>
      </c>
      <c r="F1245" t="s">
        <v>845</v>
      </c>
    </row>
    <row r="1246" spans="1:6">
      <c r="A1246" t="s">
        <v>1598</v>
      </c>
      <c r="B1246" s="2">
        <v>39782</v>
      </c>
      <c r="C1246" s="1">
        <v>0.5</v>
      </c>
      <c r="D1246" t="s">
        <v>1599</v>
      </c>
      <c r="E1246" t="s">
        <v>798</v>
      </c>
      <c r="F1246" t="s">
        <v>1487</v>
      </c>
    </row>
    <row r="1247" spans="1:6">
      <c r="A1247" t="s">
        <v>1600</v>
      </c>
      <c r="B1247" s="2">
        <v>39782</v>
      </c>
      <c r="C1247" s="1">
        <v>0.52083333333333337</v>
      </c>
      <c r="D1247" t="s">
        <v>1601</v>
      </c>
      <c r="E1247" t="s">
        <v>393</v>
      </c>
      <c r="F1247" t="s">
        <v>394</v>
      </c>
    </row>
    <row r="1248" spans="1:6">
      <c r="A1248" t="s">
        <v>1602</v>
      </c>
      <c r="B1248" s="2">
        <v>39782</v>
      </c>
      <c r="C1248" s="1">
        <v>0.54166666666666663</v>
      </c>
      <c r="D1248" t="s">
        <v>1603</v>
      </c>
      <c r="E1248" t="s">
        <v>393</v>
      </c>
      <c r="F1248" t="s">
        <v>1487</v>
      </c>
    </row>
    <row r="1249" spans="1:6">
      <c r="A1249" t="s">
        <v>1604</v>
      </c>
      <c r="B1249" s="2">
        <v>39782</v>
      </c>
      <c r="C1249" s="1">
        <v>0.5625</v>
      </c>
      <c r="D1249" t="s">
        <v>523</v>
      </c>
      <c r="E1249" t="s">
        <v>393</v>
      </c>
      <c r="F1249" t="s">
        <v>394</v>
      </c>
    </row>
    <row r="1250" spans="1:6">
      <c r="A1250" t="s">
        <v>1605</v>
      </c>
      <c r="B1250" s="2">
        <v>39782</v>
      </c>
      <c r="C1250" s="1">
        <v>0.58333333333333337</v>
      </c>
      <c r="D1250" t="s">
        <v>1606</v>
      </c>
      <c r="E1250" t="s">
        <v>389</v>
      </c>
      <c r="F1250" t="s">
        <v>398</v>
      </c>
    </row>
    <row r="1251" spans="1:6">
      <c r="A1251" t="s">
        <v>1607</v>
      </c>
      <c r="B1251" s="2">
        <v>39782</v>
      </c>
      <c r="C1251" s="1">
        <v>0.60416666666666663</v>
      </c>
      <c r="D1251" t="s">
        <v>1608</v>
      </c>
      <c r="E1251" t="s">
        <v>482</v>
      </c>
      <c r="F1251" t="s">
        <v>504</v>
      </c>
    </row>
    <row r="1252" spans="1:6">
      <c r="A1252" t="s">
        <v>1609</v>
      </c>
      <c r="B1252" s="2">
        <v>39782</v>
      </c>
      <c r="C1252" s="1">
        <v>0.625</v>
      </c>
      <c r="D1252" t="s">
        <v>1610</v>
      </c>
      <c r="E1252" t="s">
        <v>381</v>
      </c>
      <c r="F1252" t="s">
        <v>504</v>
      </c>
    </row>
    <row r="1253" spans="1:6">
      <c r="A1253" t="s">
        <v>1611</v>
      </c>
      <c r="B1253" s="2">
        <v>39782</v>
      </c>
      <c r="C1253" s="1">
        <v>0.64583333333333337</v>
      </c>
      <c r="D1253" t="s">
        <v>1612</v>
      </c>
      <c r="E1253" t="s">
        <v>385</v>
      </c>
      <c r="F1253" t="s">
        <v>390</v>
      </c>
    </row>
    <row r="1254" spans="1:6">
      <c r="A1254" t="s">
        <v>1613</v>
      </c>
      <c r="B1254" s="2">
        <v>39782</v>
      </c>
      <c r="C1254" s="1">
        <v>0.66666666666666663</v>
      </c>
      <c r="D1254" t="s">
        <v>1614</v>
      </c>
      <c r="E1254" t="s">
        <v>389</v>
      </c>
      <c r="F1254" t="s">
        <v>390</v>
      </c>
    </row>
    <row r="1255" spans="1:6">
      <c r="A1255" t="s">
        <v>1615</v>
      </c>
      <c r="B1255" s="2">
        <v>39782</v>
      </c>
      <c r="C1255" s="1">
        <v>0.6875</v>
      </c>
      <c r="D1255" t="s">
        <v>1616</v>
      </c>
      <c r="E1255" t="s">
        <v>393</v>
      </c>
      <c r="F1255" t="s">
        <v>792</v>
      </c>
    </row>
    <row r="1256" spans="1:6">
      <c r="A1256" t="s">
        <v>1617</v>
      </c>
      <c r="B1256" s="2">
        <v>39782</v>
      </c>
      <c r="C1256" s="1">
        <v>0.70833333333333337</v>
      </c>
      <c r="D1256" t="s">
        <v>1618</v>
      </c>
      <c r="E1256" t="s">
        <v>397</v>
      </c>
      <c r="F1256" t="s">
        <v>398</v>
      </c>
    </row>
    <row r="1257" spans="1:6">
      <c r="A1257" t="s">
        <v>1619</v>
      </c>
      <c r="B1257" s="2">
        <v>39782</v>
      </c>
      <c r="C1257" s="1">
        <v>0.72916666666666663</v>
      </c>
      <c r="D1257" t="s">
        <v>1620</v>
      </c>
      <c r="E1257" t="s">
        <v>795</v>
      </c>
      <c r="F1257" t="s">
        <v>394</v>
      </c>
    </row>
    <row r="1258" spans="1:6">
      <c r="A1258" t="s">
        <v>1621</v>
      </c>
      <c r="B1258" s="2">
        <v>39782</v>
      </c>
      <c r="C1258" s="1">
        <v>0.75</v>
      </c>
      <c r="D1258" t="s">
        <v>1622</v>
      </c>
      <c r="E1258" t="s">
        <v>795</v>
      </c>
      <c r="F1258" t="s">
        <v>1487</v>
      </c>
    </row>
    <row r="1259" spans="1:6">
      <c r="A1259" t="s">
        <v>1623</v>
      </c>
      <c r="B1259" s="2">
        <v>39782</v>
      </c>
      <c r="C1259" s="1">
        <v>0.77083333333333337</v>
      </c>
      <c r="D1259" t="s">
        <v>1624</v>
      </c>
      <c r="E1259" t="s">
        <v>798</v>
      </c>
      <c r="F1259" t="s">
        <v>845</v>
      </c>
    </row>
    <row r="1260" spans="1:6">
      <c r="A1260" t="s">
        <v>1625</v>
      </c>
      <c r="B1260" s="2">
        <v>39782</v>
      </c>
      <c r="C1260" s="1">
        <v>0.79166666666666663</v>
      </c>
      <c r="D1260" t="s">
        <v>1626</v>
      </c>
      <c r="E1260" t="s">
        <v>969</v>
      </c>
      <c r="F1260" t="s">
        <v>845</v>
      </c>
    </row>
    <row r="1261" spans="1:6">
      <c r="A1261" t="s">
        <v>1627</v>
      </c>
      <c r="B1261" s="2">
        <v>39782</v>
      </c>
      <c r="C1261" s="1">
        <v>0.8125</v>
      </c>
      <c r="D1261" t="s">
        <v>1628</v>
      </c>
      <c r="E1261" t="s">
        <v>1385</v>
      </c>
      <c r="F1261" t="s">
        <v>977</v>
      </c>
    </row>
    <row r="1262" spans="1:6">
      <c r="A1262" t="s">
        <v>1629</v>
      </c>
      <c r="B1262" s="2">
        <v>39782</v>
      </c>
      <c r="C1262" s="1">
        <v>0.83333333333333337</v>
      </c>
      <c r="D1262" t="s">
        <v>1630</v>
      </c>
      <c r="E1262" t="s">
        <v>1385</v>
      </c>
      <c r="F1262" t="s">
        <v>849</v>
      </c>
    </row>
    <row r="1263" spans="1:6">
      <c r="A1263" t="s">
        <v>1631</v>
      </c>
      <c r="B1263" s="2">
        <v>39782</v>
      </c>
      <c r="C1263" s="1">
        <v>0.85416666666666663</v>
      </c>
      <c r="D1263" t="s">
        <v>1632</v>
      </c>
      <c r="E1263" t="s">
        <v>972</v>
      </c>
      <c r="F1263" t="s">
        <v>943</v>
      </c>
    </row>
    <row r="1264" spans="1:6">
      <c r="A1264" t="s">
        <v>1633</v>
      </c>
      <c r="B1264" s="2">
        <v>39782</v>
      </c>
      <c r="C1264" s="1">
        <v>0.875</v>
      </c>
      <c r="D1264" t="s">
        <v>1634</v>
      </c>
      <c r="E1264" t="s">
        <v>972</v>
      </c>
      <c r="F1264" t="s">
        <v>845</v>
      </c>
    </row>
    <row r="1265" spans="1:6">
      <c r="A1265" t="s">
        <v>1635</v>
      </c>
      <c r="B1265" s="2">
        <v>39782</v>
      </c>
      <c r="C1265" s="1">
        <v>0.89583333333333337</v>
      </c>
      <c r="D1265" t="s">
        <v>1636</v>
      </c>
      <c r="E1265" t="s">
        <v>969</v>
      </c>
      <c r="F1265" t="s">
        <v>1487</v>
      </c>
    </row>
    <row r="1266" spans="1:6">
      <c r="A1266" t="s">
        <v>1637</v>
      </c>
      <c r="B1266" s="2">
        <v>39782</v>
      </c>
      <c r="C1266" s="1">
        <v>0.91666666666666663</v>
      </c>
      <c r="D1266" t="s">
        <v>1638</v>
      </c>
      <c r="E1266" t="s">
        <v>798</v>
      </c>
      <c r="F1266" t="s">
        <v>1487</v>
      </c>
    </row>
    <row r="1267" spans="1:6">
      <c r="A1267" t="s">
        <v>1639</v>
      </c>
      <c r="B1267" s="2">
        <v>39782</v>
      </c>
      <c r="C1267" s="1">
        <v>0.9375</v>
      </c>
      <c r="D1267" t="s">
        <v>1640</v>
      </c>
      <c r="E1267" t="s">
        <v>401</v>
      </c>
      <c r="F1267" t="s">
        <v>792</v>
      </c>
    </row>
    <row r="1268" spans="1:6">
      <c r="A1268" t="s">
        <v>1641</v>
      </c>
      <c r="B1268" s="2">
        <v>39782</v>
      </c>
      <c r="C1268" s="1">
        <v>0.95833333333333337</v>
      </c>
      <c r="D1268" t="s">
        <v>1642</v>
      </c>
      <c r="E1268" t="s">
        <v>498</v>
      </c>
      <c r="F1268" t="s">
        <v>504</v>
      </c>
    </row>
    <row r="1269" spans="1:6">
      <c r="A1269" t="s">
        <v>1643</v>
      </c>
      <c r="B1269" s="2">
        <v>39782</v>
      </c>
      <c r="C1269" s="1">
        <v>0.97916666666666663</v>
      </c>
      <c r="D1269" t="s">
        <v>1644</v>
      </c>
      <c r="E1269" t="s">
        <v>498</v>
      </c>
      <c r="F1269" t="s">
        <v>493</v>
      </c>
    </row>
    <row r="1270" spans="1:6">
      <c r="A1270" t="s">
        <v>1645</v>
      </c>
      <c r="B1270" s="2">
        <v>39783</v>
      </c>
      <c r="C1270" s="1">
        <v>0</v>
      </c>
      <c r="D1270" t="s">
        <v>1646</v>
      </c>
      <c r="E1270" t="s">
        <v>389</v>
      </c>
      <c r="F1270" t="s">
        <v>390</v>
      </c>
    </row>
    <row r="1271" spans="1:6">
      <c r="A1271" t="s">
        <v>1647</v>
      </c>
      <c r="B1271" s="2">
        <v>39783</v>
      </c>
      <c r="C1271" s="1">
        <v>2.0833333333333332E-2</v>
      </c>
      <c r="D1271" t="s">
        <v>1648</v>
      </c>
      <c r="E1271" t="s">
        <v>389</v>
      </c>
      <c r="F1271" t="s">
        <v>504</v>
      </c>
    </row>
    <row r="1272" spans="1:6">
      <c r="A1272" t="s">
        <v>1649</v>
      </c>
      <c r="B1272" s="2">
        <v>39783</v>
      </c>
      <c r="C1272" s="1">
        <v>4.1666666666666664E-2</v>
      </c>
      <c r="D1272" t="s">
        <v>1650</v>
      </c>
      <c r="E1272" t="s">
        <v>492</v>
      </c>
      <c r="F1272" t="s">
        <v>499</v>
      </c>
    </row>
    <row r="1273" spans="1:6">
      <c r="A1273" t="s">
        <v>1651</v>
      </c>
      <c r="B1273" s="2">
        <v>39783</v>
      </c>
      <c r="C1273" s="1">
        <v>6.25E-2</v>
      </c>
      <c r="D1273" t="s">
        <v>1652</v>
      </c>
      <c r="E1273" t="s">
        <v>492</v>
      </c>
      <c r="F1273" t="s">
        <v>504</v>
      </c>
    </row>
    <row r="1274" spans="1:6">
      <c r="A1274" t="s">
        <v>1653</v>
      </c>
      <c r="B1274" s="2">
        <v>39783</v>
      </c>
      <c r="C1274" s="1">
        <v>8.3333333333333329E-2</v>
      </c>
      <c r="D1274" t="s">
        <v>1654</v>
      </c>
      <c r="E1274" t="s">
        <v>492</v>
      </c>
      <c r="F1274" t="s">
        <v>493</v>
      </c>
    </row>
    <row r="1275" spans="1:6">
      <c r="A1275" t="s">
        <v>1655</v>
      </c>
      <c r="B1275" s="2">
        <v>39783</v>
      </c>
      <c r="C1275" s="1">
        <v>0.10416666666666667</v>
      </c>
      <c r="D1275" t="s">
        <v>1656</v>
      </c>
      <c r="E1275" t="s">
        <v>385</v>
      </c>
      <c r="F1275" t="s">
        <v>499</v>
      </c>
    </row>
    <row r="1276" spans="1:6">
      <c r="A1276" t="s">
        <v>1657</v>
      </c>
      <c r="B1276" s="2">
        <v>39783</v>
      </c>
      <c r="C1276" s="1">
        <v>0.125</v>
      </c>
      <c r="D1276" t="s">
        <v>724</v>
      </c>
      <c r="E1276" t="s">
        <v>489</v>
      </c>
      <c r="F1276" t="s">
        <v>386</v>
      </c>
    </row>
    <row r="1277" spans="1:6">
      <c r="A1277" t="s">
        <v>1658</v>
      </c>
      <c r="B1277" s="2">
        <v>39783</v>
      </c>
      <c r="C1277" s="1">
        <v>0.14583333333333334</v>
      </c>
      <c r="D1277" t="s">
        <v>1656</v>
      </c>
      <c r="E1277" t="s">
        <v>489</v>
      </c>
      <c r="F1277" t="s">
        <v>382</v>
      </c>
    </row>
    <row r="1278" spans="1:6">
      <c r="A1278" t="s">
        <v>1659</v>
      </c>
      <c r="B1278" s="2">
        <v>39783</v>
      </c>
      <c r="C1278" s="1">
        <v>0.16666666666666666</v>
      </c>
      <c r="D1278" t="s">
        <v>1660</v>
      </c>
      <c r="E1278" t="s">
        <v>489</v>
      </c>
      <c r="F1278" t="s">
        <v>386</v>
      </c>
    </row>
    <row r="1279" spans="1:6">
      <c r="A1279" t="s">
        <v>1661</v>
      </c>
      <c r="B1279" s="2">
        <v>39783</v>
      </c>
      <c r="C1279" s="1">
        <v>0.1875</v>
      </c>
      <c r="D1279" t="s">
        <v>1662</v>
      </c>
      <c r="E1279" t="s">
        <v>489</v>
      </c>
      <c r="F1279" t="s">
        <v>404</v>
      </c>
    </row>
    <row r="1280" spans="1:6">
      <c r="A1280" t="s">
        <v>1663</v>
      </c>
      <c r="B1280" s="2">
        <v>39783</v>
      </c>
      <c r="C1280" s="1">
        <v>0.20833333333333334</v>
      </c>
      <c r="D1280" t="s">
        <v>1652</v>
      </c>
      <c r="E1280" t="s">
        <v>489</v>
      </c>
      <c r="F1280" t="s">
        <v>382</v>
      </c>
    </row>
    <row r="1281" spans="1:6">
      <c r="A1281" t="s">
        <v>1664</v>
      </c>
      <c r="B1281" s="2">
        <v>39783</v>
      </c>
      <c r="C1281" s="1">
        <v>0.22916666666666666</v>
      </c>
      <c r="D1281" t="s">
        <v>1656</v>
      </c>
      <c r="E1281" t="s">
        <v>381</v>
      </c>
      <c r="F1281" t="s">
        <v>382</v>
      </c>
    </row>
    <row r="1282" spans="1:6">
      <c r="A1282" t="s">
        <v>1665</v>
      </c>
      <c r="B1282" s="2">
        <v>39783</v>
      </c>
      <c r="C1282" s="1">
        <v>0.25</v>
      </c>
      <c r="D1282" t="s">
        <v>1666</v>
      </c>
      <c r="E1282" t="s">
        <v>489</v>
      </c>
      <c r="F1282" t="s">
        <v>382</v>
      </c>
    </row>
    <row r="1283" spans="1:6">
      <c r="A1283" t="s">
        <v>1667</v>
      </c>
      <c r="B1283" s="2">
        <v>39783</v>
      </c>
      <c r="C1283" s="1">
        <v>0.27083333333333331</v>
      </c>
      <c r="D1283" t="s">
        <v>1668</v>
      </c>
      <c r="E1283" t="s">
        <v>489</v>
      </c>
      <c r="F1283" t="s">
        <v>386</v>
      </c>
    </row>
    <row r="1284" spans="1:6">
      <c r="A1284" t="s">
        <v>1669</v>
      </c>
      <c r="B1284" s="2">
        <v>39783</v>
      </c>
      <c r="C1284" s="1">
        <v>0.29166666666666669</v>
      </c>
      <c r="D1284" t="s">
        <v>1670</v>
      </c>
      <c r="E1284" t="s">
        <v>381</v>
      </c>
      <c r="F1284" t="s">
        <v>382</v>
      </c>
    </row>
    <row r="1285" spans="1:6">
      <c r="A1285" t="s">
        <v>1671</v>
      </c>
      <c r="B1285" s="2">
        <v>39783</v>
      </c>
      <c r="C1285" s="1">
        <v>0.3125</v>
      </c>
      <c r="D1285" t="s">
        <v>1672</v>
      </c>
      <c r="E1285" t="s">
        <v>482</v>
      </c>
      <c r="F1285" t="s">
        <v>404</v>
      </c>
    </row>
    <row r="1286" spans="1:6">
      <c r="A1286" t="s">
        <v>1673</v>
      </c>
      <c r="B1286" s="2">
        <v>39783</v>
      </c>
      <c r="C1286" s="1">
        <v>0.33333333333333331</v>
      </c>
      <c r="D1286" t="s">
        <v>1674</v>
      </c>
      <c r="E1286" t="s">
        <v>378</v>
      </c>
      <c r="F1286" t="s">
        <v>404</v>
      </c>
    </row>
    <row r="1287" spans="1:6">
      <c r="A1287" t="s">
        <v>1675</v>
      </c>
      <c r="B1287" s="2">
        <v>39783</v>
      </c>
      <c r="C1287" s="1">
        <v>0.35416666666666669</v>
      </c>
      <c r="D1287" t="s">
        <v>1676</v>
      </c>
      <c r="E1287" t="s">
        <v>374</v>
      </c>
      <c r="F1287" t="s">
        <v>404</v>
      </c>
    </row>
    <row r="1288" spans="1:6">
      <c r="A1288" t="s">
        <v>1677</v>
      </c>
      <c r="B1288" s="2">
        <v>39783</v>
      </c>
      <c r="C1288" s="1">
        <v>0.375</v>
      </c>
      <c r="D1288" t="s">
        <v>1678</v>
      </c>
      <c r="E1288" t="s">
        <v>707</v>
      </c>
      <c r="F1288" t="s">
        <v>404</v>
      </c>
    </row>
    <row r="1289" spans="1:6">
      <c r="A1289" t="s">
        <v>1679</v>
      </c>
      <c r="B1289" s="2">
        <v>39783</v>
      </c>
      <c r="C1289" s="1">
        <v>0.39583333333333331</v>
      </c>
      <c r="D1289" t="s">
        <v>1680</v>
      </c>
      <c r="E1289" t="s">
        <v>366</v>
      </c>
      <c r="F1289" t="s">
        <v>375</v>
      </c>
    </row>
    <row r="1290" spans="1:6">
      <c r="A1290" t="s">
        <v>1681</v>
      </c>
      <c r="B1290" s="2">
        <v>39783</v>
      </c>
      <c r="C1290" s="1">
        <v>0.41666666666666669</v>
      </c>
      <c r="D1290" t="s">
        <v>1682</v>
      </c>
      <c r="E1290" t="s">
        <v>320</v>
      </c>
      <c r="F1290" t="s">
        <v>1080</v>
      </c>
    </row>
    <row r="1291" spans="1:6">
      <c r="A1291" t="s">
        <v>1683</v>
      </c>
      <c r="B1291" s="2">
        <v>39783</v>
      </c>
      <c r="C1291" s="1">
        <v>0.4375</v>
      </c>
      <c r="D1291" t="s">
        <v>1684</v>
      </c>
      <c r="E1291" t="s">
        <v>153</v>
      </c>
      <c r="F1291" t="s">
        <v>345</v>
      </c>
    </row>
    <row r="1292" spans="1:6">
      <c r="A1292" t="s">
        <v>1685</v>
      </c>
      <c r="B1292" s="2">
        <v>39783</v>
      </c>
      <c r="C1292" s="1">
        <v>0.45833333333333331</v>
      </c>
      <c r="D1292" t="s">
        <v>1686</v>
      </c>
      <c r="E1292" t="s">
        <v>137</v>
      </c>
      <c r="F1292" t="s">
        <v>339</v>
      </c>
    </row>
    <row r="1293" spans="1:6">
      <c r="A1293" t="s">
        <v>1687</v>
      </c>
      <c r="B1293" s="2">
        <v>39783</v>
      </c>
      <c r="C1293" s="1">
        <v>0.47916666666666669</v>
      </c>
      <c r="D1293" t="s">
        <v>446</v>
      </c>
      <c r="E1293" t="s">
        <v>124</v>
      </c>
      <c r="F1293" t="s">
        <v>321</v>
      </c>
    </row>
    <row r="1294" spans="1:6">
      <c r="A1294" t="s">
        <v>1688</v>
      </c>
      <c r="B1294" s="2">
        <v>39783</v>
      </c>
      <c r="C1294" s="1">
        <v>0.5</v>
      </c>
      <c r="D1294" t="s">
        <v>1689</v>
      </c>
      <c r="E1294" t="s">
        <v>145</v>
      </c>
      <c r="F1294" t="s">
        <v>413</v>
      </c>
    </row>
    <row r="1295" spans="1:6">
      <c r="A1295" t="s">
        <v>1690</v>
      </c>
      <c r="B1295" s="2">
        <v>39783</v>
      </c>
      <c r="C1295" s="1">
        <v>0.52083333333333337</v>
      </c>
      <c r="D1295" t="s">
        <v>815</v>
      </c>
      <c r="E1295" t="s">
        <v>137</v>
      </c>
      <c r="F1295" t="s">
        <v>321</v>
      </c>
    </row>
    <row r="1296" spans="1:6">
      <c r="A1296" t="s">
        <v>1691</v>
      </c>
      <c r="B1296" s="2">
        <v>39783</v>
      </c>
      <c r="C1296" s="1">
        <v>0.54166666666666663</v>
      </c>
      <c r="D1296" t="s">
        <v>1692</v>
      </c>
      <c r="E1296" t="s">
        <v>149</v>
      </c>
      <c r="F1296" t="s">
        <v>413</v>
      </c>
    </row>
    <row r="1297" spans="1:6">
      <c r="A1297" t="s">
        <v>1693</v>
      </c>
      <c r="B1297" s="2">
        <v>39783</v>
      </c>
      <c r="C1297" s="1">
        <v>0.5625</v>
      </c>
      <c r="D1297" t="s">
        <v>1694</v>
      </c>
      <c r="E1297" t="s">
        <v>156</v>
      </c>
      <c r="F1297" t="s">
        <v>321</v>
      </c>
    </row>
    <row r="1298" spans="1:6">
      <c r="A1298" t="s">
        <v>1695</v>
      </c>
      <c r="B1298" s="2">
        <v>39783</v>
      </c>
      <c r="C1298" s="1">
        <v>0.58333333333333337</v>
      </c>
      <c r="D1298" t="s">
        <v>1696</v>
      </c>
      <c r="E1298" t="s">
        <v>263</v>
      </c>
      <c r="F1298" t="s">
        <v>558</v>
      </c>
    </row>
    <row r="1299" spans="1:6">
      <c r="A1299" t="s">
        <v>1697</v>
      </c>
      <c r="B1299" s="2">
        <v>39783</v>
      </c>
      <c r="C1299" s="1">
        <v>0.60416666666666663</v>
      </c>
      <c r="D1299" t="s">
        <v>594</v>
      </c>
      <c r="E1299" t="s">
        <v>442</v>
      </c>
      <c r="F1299" t="s">
        <v>318</v>
      </c>
    </row>
    <row r="1300" spans="1:6">
      <c r="A1300" t="s">
        <v>1698</v>
      </c>
      <c r="B1300" s="2">
        <v>39783</v>
      </c>
      <c r="C1300" s="1">
        <v>0.625</v>
      </c>
      <c r="D1300" t="s">
        <v>872</v>
      </c>
      <c r="E1300" t="s">
        <v>266</v>
      </c>
      <c r="F1300" t="s">
        <v>553</v>
      </c>
    </row>
    <row r="1301" spans="1:6">
      <c r="A1301" t="s">
        <v>1699</v>
      </c>
      <c r="B1301" s="2">
        <v>39783</v>
      </c>
      <c r="C1301" s="1">
        <v>0.64583333333333337</v>
      </c>
      <c r="D1301" t="s">
        <v>1700</v>
      </c>
      <c r="E1301" t="s">
        <v>153</v>
      </c>
      <c r="F1301" t="s">
        <v>314</v>
      </c>
    </row>
    <row r="1302" spans="1:6">
      <c r="A1302" t="s">
        <v>1701</v>
      </c>
      <c r="B1302" s="2">
        <v>39783</v>
      </c>
      <c r="C1302" s="1">
        <v>0.66666666666666663</v>
      </c>
      <c r="D1302" t="s">
        <v>652</v>
      </c>
      <c r="E1302" t="s">
        <v>137</v>
      </c>
      <c r="F1302" t="s">
        <v>318</v>
      </c>
    </row>
    <row r="1303" spans="1:6">
      <c r="A1303" t="s">
        <v>1702</v>
      </c>
      <c r="B1303" s="2">
        <v>39783</v>
      </c>
      <c r="C1303" s="1">
        <v>0.6875</v>
      </c>
      <c r="D1303" t="s">
        <v>1703</v>
      </c>
      <c r="E1303" t="s">
        <v>133</v>
      </c>
      <c r="F1303" t="s">
        <v>314</v>
      </c>
    </row>
    <row r="1304" spans="1:6">
      <c r="A1304" t="s">
        <v>1704</v>
      </c>
      <c r="B1304" s="2">
        <v>39783</v>
      </c>
      <c r="C1304" s="1">
        <v>0.70833333333333337</v>
      </c>
      <c r="D1304" t="s">
        <v>1700</v>
      </c>
      <c r="E1304" t="s">
        <v>119</v>
      </c>
      <c r="F1304" t="s">
        <v>270</v>
      </c>
    </row>
    <row r="1305" spans="1:6">
      <c r="A1305" t="s">
        <v>1705</v>
      </c>
      <c r="B1305" s="2">
        <v>39783</v>
      </c>
      <c r="C1305" s="1">
        <v>0.72916666666666663</v>
      </c>
      <c r="D1305" t="s">
        <v>563</v>
      </c>
      <c r="E1305" t="s">
        <v>119</v>
      </c>
      <c r="F1305" t="s">
        <v>164</v>
      </c>
    </row>
    <row r="1306" spans="1:6">
      <c r="A1306" t="s">
        <v>1706</v>
      </c>
      <c r="B1306" s="2">
        <v>39783</v>
      </c>
      <c r="C1306" s="1">
        <v>0.75</v>
      </c>
      <c r="D1306" t="s">
        <v>1707</v>
      </c>
      <c r="E1306" t="s">
        <v>124</v>
      </c>
      <c r="F1306" t="s">
        <v>270</v>
      </c>
    </row>
    <row r="1307" spans="1:6">
      <c r="A1307" t="s">
        <v>1708</v>
      </c>
      <c r="B1307" s="2">
        <v>39783</v>
      </c>
      <c r="C1307" s="1">
        <v>0.77083333333333337</v>
      </c>
      <c r="D1307" t="s">
        <v>501</v>
      </c>
      <c r="E1307" t="s">
        <v>49</v>
      </c>
      <c r="F1307" t="s">
        <v>160</v>
      </c>
    </row>
    <row r="1308" spans="1:6">
      <c r="A1308" t="s">
        <v>1709</v>
      </c>
      <c r="B1308" s="2">
        <v>39783</v>
      </c>
      <c r="C1308" s="1">
        <v>0.79166666666666663</v>
      </c>
      <c r="D1308" t="s">
        <v>1628</v>
      </c>
      <c r="E1308" t="s">
        <v>45</v>
      </c>
      <c r="F1308" t="s">
        <v>267</v>
      </c>
    </row>
    <row r="1309" spans="1:6">
      <c r="A1309" t="s">
        <v>1710</v>
      </c>
      <c r="B1309" s="2">
        <v>39783</v>
      </c>
      <c r="C1309" s="1">
        <v>0.8125</v>
      </c>
      <c r="D1309" t="s">
        <v>1711</v>
      </c>
      <c r="E1309" t="s">
        <v>41</v>
      </c>
      <c r="F1309" t="s">
        <v>270</v>
      </c>
    </row>
    <row r="1310" spans="1:6">
      <c r="A1310" t="s">
        <v>1712</v>
      </c>
      <c r="B1310" s="2">
        <v>39783</v>
      </c>
      <c r="C1310" s="1">
        <v>0.83333333333333337</v>
      </c>
      <c r="D1310" t="s">
        <v>1713</v>
      </c>
      <c r="E1310" t="s">
        <v>119</v>
      </c>
      <c r="F1310" t="s">
        <v>164</v>
      </c>
    </row>
    <row r="1311" spans="1:6">
      <c r="A1311" t="s">
        <v>1714</v>
      </c>
      <c r="B1311" s="2">
        <v>39783</v>
      </c>
      <c r="C1311" s="1">
        <v>0.85416666666666663</v>
      </c>
      <c r="D1311" t="s">
        <v>1715</v>
      </c>
      <c r="E1311" t="s">
        <v>52</v>
      </c>
      <c r="F1311" t="s">
        <v>164</v>
      </c>
    </row>
    <row r="1312" spans="1:6">
      <c r="A1312" t="s">
        <v>1716</v>
      </c>
      <c r="B1312" s="2">
        <v>39783</v>
      </c>
      <c r="C1312" s="1">
        <v>0.875</v>
      </c>
      <c r="D1312" t="s">
        <v>1717</v>
      </c>
      <c r="E1312" t="s">
        <v>137</v>
      </c>
      <c r="F1312" t="s">
        <v>267</v>
      </c>
    </row>
    <row r="1313" spans="1:6">
      <c r="A1313" t="s">
        <v>1718</v>
      </c>
      <c r="B1313" s="2">
        <v>39783</v>
      </c>
      <c r="C1313" s="1">
        <v>0.89583333333333337</v>
      </c>
      <c r="D1313" t="s">
        <v>1719</v>
      </c>
      <c r="E1313" t="s">
        <v>159</v>
      </c>
      <c r="F1313" t="s">
        <v>629</v>
      </c>
    </row>
    <row r="1314" spans="1:6">
      <c r="A1314" t="s">
        <v>1720</v>
      </c>
      <c r="B1314" s="2">
        <v>39783</v>
      </c>
      <c r="C1314" s="1">
        <v>0.91666666666666663</v>
      </c>
      <c r="D1314" t="s">
        <v>1721</v>
      </c>
      <c r="E1314" t="s">
        <v>266</v>
      </c>
      <c r="F1314" t="s">
        <v>318</v>
      </c>
    </row>
    <row r="1315" spans="1:6">
      <c r="A1315" t="s">
        <v>1722</v>
      </c>
      <c r="B1315" s="2">
        <v>39783</v>
      </c>
      <c r="C1315" s="1">
        <v>0.9375</v>
      </c>
      <c r="D1315" t="s">
        <v>1723</v>
      </c>
      <c r="E1315" t="s">
        <v>320</v>
      </c>
      <c r="F1315" t="s">
        <v>553</v>
      </c>
    </row>
    <row r="1316" spans="1:6">
      <c r="A1316" t="s">
        <v>1724</v>
      </c>
      <c r="B1316" s="2">
        <v>39783</v>
      </c>
      <c r="C1316" s="1">
        <v>0.95833333333333337</v>
      </c>
      <c r="D1316" t="s">
        <v>1725</v>
      </c>
      <c r="E1316" t="s">
        <v>328</v>
      </c>
      <c r="F1316" t="s">
        <v>617</v>
      </c>
    </row>
    <row r="1317" spans="1:6">
      <c r="A1317" t="s">
        <v>1726</v>
      </c>
      <c r="B1317" s="2">
        <v>39783</v>
      </c>
      <c r="C1317" s="1">
        <v>0.97916666666666663</v>
      </c>
      <c r="D1317" t="s">
        <v>1727</v>
      </c>
      <c r="E1317" t="s">
        <v>616</v>
      </c>
      <c r="F1317" t="s">
        <v>558</v>
      </c>
    </row>
    <row r="1318" spans="1:6">
      <c r="A1318" t="s">
        <v>1728</v>
      </c>
      <c r="B1318" s="2">
        <v>39784</v>
      </c>
      <c r="C1318" s="1">
        <v>0</v>
      </c>
      <c r="D1318" t="s">
        <v>1729</v>
      </c>
      <c r="E1318" t="s">
        <v>338</v>
      </c>
      <c r="F1318" t="s">
        <v>413</v>
      </c>
    </row>
    <row r="1319" spans="1:6">
      <c r="A1319" t="s">
        <v>1730</v>
      </c>
      <c r="B1319" s="2">
        <v>39784</v>
      </c>
      <c r="C1319" s="1">
        <v>2.0833333333333332E-2</v>
      </c>
      <c r="D1319" t="s">
        <v>1731</v>
      </c>
      <c r="E1319" t="s">
        <v>341</v>
      </c>
      <c r="F1319" t="s">
        <v>339</v>
      </c>
    </row>
    <row r="1320" spans="1:6">
      <c r="A1320" t="s">
        <v>1732</v>
      </c>
      <c r="B1320" s="2">
        <v>39784</v>
      </c>
      <c r="C1320" s="1">
        <v>4.1666666666666664E-2</v>
      </c>
      <c r="D1320" t="s">
        <v>1733</v>
      </c>
      <c r="E1320" t="s">
        <v>450</v>
      </c>
      <c r="F1320" t="s">
        <v>447</v>
      </c>
    </row>
    <row r="1321" spans="1:6">
      <c r="A1321" t="s">
        <v>1734</v>
      </c>
      <c r="B1321" s="2">
        <v>39784</v>
      </c>
      <c r="C1321" s="1">
        <v>6.25E-2</v>
      </c>
      <c r="D1321" t="s">
        <v>1735</v>
      </c>
      <c r="E1321" t="s">
        <v>450</v>
      </c>
      <c r="F1321" t="s">
        <v>712</v>
      </c>
    </row>
    <row r="1322" spans="1:6">
      <c r="A1322" t="s">
        <v>1736</v>
      </c>
      <c r="B1322" s="2">
        <v>39784</v>
      </c>
      <c r="C1322" s="1">
        <v>8.3333333333333329E-2</v>
      </c>
      <c r="D1322" t="s">
        <v>1731</v>
      </c>
      <c r="E1322" t="s">
        <v>351</v>
      </c>
      <c r="F1322" t="s">
        <v>712</v>
      </c>
    </row>
    <row r="1323" spans="1:6">
      <c r="A1323" t="s">
        <v>1737</v>
      </c>
      <c r="B1323" s="2">
        <v>39784</v>
      </c>
      <c r="C1323" s="1">
        <v>0.10416666666666667</v>
      </c>
      <c r="D1323" t="s">
        <v>1738</v>
      </c>
      <c r="E1323" t="s">
        <v>453</v>
      </c>
      <c r="F1323" t="s">
        <v>1080</v>
      </c>
    </row>
    <row r="1324" spans="1:6">
      <c r="A1324" t="s">
        <v>1739</v>
      </c>
      <c r="B1324" s="2">
        <v>39784</v>
      </c>
      <c r="C1324" s="1">
        <v>0.125</v>
      </c>
      <c r="D1324" t="s">
        <v>1740</v>
      </c>
      <c r="E1324" t="s">
        <v>355</v>
      </c>
      <c r="F1324" t="s">
        <v>360</v>
      </c>
    </row>
    <row r="1325" spans="1:6">
      <c r="A1325" t="s">
        <v>1741</v>
      </c>
      <c r="B1325" s="2">
        <v>39784</v>
      </c>
      <c r="C1325" s="1">
        <v>0.14583333333333334</v>
      </c>
      <c r="D1325" t="s">
        <v>1742</v>
      </c>
      <c r="E1325" t="s">
        <v>359</v>
      </c>
      <c r="F1325" t="s">
        <v>461</v>
      </c>
    </row>
    <row r="1326" spans="1:6">
      <c r="A1326" t="s">
        <v>1743</v>
      </c>
      <c r="B1326" s="2">
        <v>39784</v>
      </c>
      <c r="C1326" s="1">
        <v>0.16666666666666666</v>
      </c>
      <c r="D1326" t="s">
        <v>1744</v>
      </c>
      <c r="E1326" t="s">
        <v>366</v>
      </c>
      <c r="F1326" t="s">
        <v>471</v>
      </c>
    </row>
    <row r="1327" spans="1:6">
      <c r="A1327" t="s">
        <v>1745</v>
      </c>
      <c r="B1327" s="2">
        <v>39784</v>
      </c>
      <c r="C1327" s="1">
        <v>0.1875</v>
      </c>
      <c r="D1327" t="s">
        <v>1746</v>
      </c>
      <c r="E1327" t="s">
        <v>468</v>
      </c>
      <c r="F1327" t="s">
        <v>471</v>
      </c>
    </row>
    <row r="1328" spans="1:6">
      <c r="A1328" t="s">
        <v>1747</v>
      </c>
      <c r="B1328" s="2">
        <v>39784</v>
      </c>
      <c r="C1328" s="1">
        <v>0.20833333333333334</v>
      </c>
      <c r="D1328" t="s">
        <v>1748</v>
      </c>
      <c r="E1328" t="s">
        <v>468</v>
      </c>
      <c r="F1328" t="s">
        <v>471</v>
      </c>
    </row>
    <row r="1329" spans="1:6">
      <c r="A1329" t="s">
        <v>1749</v>
      </c>
      <c r="B1329" s="2">
        <v>39784</v>
      </c>
      <c r="C1329" s="1">
        <v>0.22916666666666666</v>
      </c>
      <c r="D1329" t="s">
        <v>1750</v>
      </c>
      <c r="E1329" t="s">
        <v>707</v>
      </c>
      <c r="F1329" t="s">
        <v>375</v>
      </c>
    </row>
    <row r="1330" spans="1:6">
      <c r="A1330" t="s">
        <v>1751</v>
      </c>
      <c r="B1330" s="2">
        <v>39784</v>
      </c>
      <c r="C1330" s="1">
        <v>0.25</v>
      </c>
      <c r="D1330" t="s">
        <v>1752</v>
      </c>
      <c r="E1330" t="s">
        <v>374</v>
      </c>
      <c r="F1330" t="s">
        <v>404</v>
      </c>
    </row>
    <row r="1331" spans="1:6">
      <c r="A1331" t="s">
        <v>1753</v>
      </c>
      <c r="B1331" s="2">
        <v>39784</v>
      </c>
      <c r="C1331" s="1">
        <v>0.27083333333333331</v>
      </c>
      <c r="D1331" t="s">
        <v>70</v>
      </c>
      <c r="E1331" t="s">
        <v>482</v>
      </c>
      <c r="F1331" t="s">
        <v>386</v>
      </c>
    </row>
    <row r="1332" spans="1:6">
      <c r="A1332" t="s">
        <v>1754</v>
      </c>
      <c r="B1332" s="2">
        <v>39784</v>
      </c>
      <c r="C1332" s="1">
        <v>0.29166666666666669</v>
      </c>
      <c r="D1332" t="s">
        <v>1755</v>
      </c>
      <c r="E1332" t="s">
        <v>385</v>
      </c>
      <c r="F1332" t="s">
        <v>504</v>
      </c>
    </row>
    <row r="1333" spans="1:6">
      <c r="A1333" t="s">
        <v>1756</v>
      </c>
      <c r="B1333" s="2">
        <v>39784</v>
      </c>
      <c r="C1333" s="1">
        <v>0.3125</v>
      </c>
      <c r="D1333" t="s">
        <v>1757</v>
      </c>
      <c r="E1333" t="s">
        <v>389</v>
      </c>
      <c r="F1333" t="s">
        <v>504</v>
      </c>
    </row>
    <row r="1334" spans="1:6">
      <c r="A1334" t="s">
        <v>1758</v>
      </c>
      <c r="B1334" s="2">
        <v>39784</v>
      </c>
      <c r="C1334" s="1">
        <v>0.33333333333333331</v>
      </c>
      <c r="D1334" t="s">
        <v>1752</v>
      </c>
      <c r="E1334" t="s">
        <v>393</v>
      </c>
      <c r="F1334" t="s">
        <v>792</v>
      </c>
    </row>
    <row r="1335" spans="1:6">
      <c r="A1335" t="s">
        <v>1759</v>
      </c>
      <c r="B1335" s="2">
        <v>39784</v>
      </c>
      <c r="C1335" s="1">
        <v>0.35416666666666669</v>
      </c>
      <c r="D1335" t="s">
        <v>1760</v>
      </c>
      <c r="E1335" t="s">
        <v>393</v>
      </c>
      <c r="F1335" t="s">
        <v>792</v>
      </c>
    </row>
    <row r="1336" spans="1:6">
      <c r="A1336" t="s">
        <v>1761</v>
      </c>
      <c r="B1336" s="2">
        <v>39784</v>
      </c>
      <c r="C1336" s="1">
        <v>0.375</v>
      </c>
      <c r="D1336" t="s">
        <v>3044</v>
      </c>
      <c r="E1336" t="s">
        <v>385</v>
      </c>
      <c r="F1336" t="s">
        <v>792</v>
      </c>
    </row>
    <row r="1337" spans="1:6">
      <c r="A1337" t="s">
        <v>1762</v>
      </c>
      <c r="B1337" s="2">
        <v>39784</v>
      </c>
      <c r="C1337" s="1">
        <v>0.39583333333333331</v>
      </c>
      <c r="D1337" t="s">
        <v>1763</v>
      </c>
      <c r="E1337" t="s">
        <v>381</v>
      </c>
      <c r="F1337" t="s">
        <v>499</v>
      </c>
    </row>
    <row r="1338" spans="1:6">
      <c r="A1338" t="s">
        <v>1764</v>
      </c>
      <c r="B1338" s="2">
        <v>39784</v>
      </c>
      <c r="C1338" s="1">
        <v>0.41666666666666669</v>
      </c>
      <c r="D1338" t="s">
        <v>1765</v>
      </c>
      <c r="E1338" t="s">
        <v>370</v>
      </c>
      <c r="F1338" t="s">
        <v>461</v>
      </c>
    </row>
    <row r="1339" spans="1:6">
      <c r="A1339" t="s">
        <v>1766</v>
      </c>
      <c r="B1339" s="2">
        <v>39784</v>
      </c>
      <c r="C1339" s="1">
        <v>0.4375</v>
      </c>
      <c r="D1339" t="s">
        <v>660</v>
      </c>
      <c r="E1339" t="s">
        <v>359</v>
      </c>
      <c r="F1339" t="s">
        <v>360</v>
      </c>
    </row>
    <row r="1340" spans="1:6">
      <c r="A1340" t="s">
        <v>1767</v>
      </c>
      <c r="B1340" s="2">
        <v>39784</v>
      </c>
      <c r="C1340" s="1">
        <v>0.45833333333333331</v>
      </c>
      <c r="D1340" t="s">
        <v>1768</v>
      </c>
      <c r="E1340" t="s">
        <v>124</v>
      </c>
      <c r="F1340" t="s">
        <v>553</v>
      </c>
    </row>
    <row r="1341" spans="1:6">
      <c r="A1341" t="s">
        <v>1769</v>
      </c>
      <c r="B1341" s="2">
        <v>39784</v>
      </c>
      <c r="C1341" s="1">
        <v>0.47916666666666669</v>
      </c>
      <c r="D1341" t="s">
        <v>1770</v>
      </c>
      <c r="E1341" t="s">
        <v>2864</v>
      </c>
      <c r="F1341" t="s">
        <v>629</v>
      </c>
    </row>
    <row r="1342" spans="1:6">
      <c r="A1342" t="s">
        <v>1771</v>
      </c>
      <c r="B1342" s="2">
        <v>39784</v>
      </c>
      <c r="C1342" s="1">
        <v>0.5</v>
      </c>
      <c r="D1342" t="s">
        <v>1772</v>
      </c>
      <c r="E1342" t="s">
        <v>2468</v>
      </c>
      <c r="F1342" t="s">
        <v>46</v>
      </c>
    </row>
    <row r="1343" spans="1:6">
      <c r="A1343" t="s">
        <v>1773</v>
      </c>
      <c r="B1343" s="2">
        <v>39784</v>
      </c>
      <c r="C1343" s="1">
        <v>0.52083333333333337</v>
      </c>
      <c r="D1343" t="s">
        <v>1774</v>
      </c>
      <c r="E1343" t="s">
        <v>2171</v>
      </c>
      <c r="F1343" t="s">
        <v>24</v>
      </c>
    </row>
    <row r="1344" spans="1:6">
      <c r="A1344" t="s">
        <v>1775</v>
      </c>
      <c r="B1344" s="2">
        <v>39784</v>
      </c>
      <c r="C1344" s="1">
        <v>0.54166666666666663</v>
      </c>
      <c r="D1344" t="s">
        <v>1776</v>
      </c>
      <c r="E1344" t="s">
        <v>2176</v>
      </c>
      <c r="F1344" t="s">
        <v>28</v>
      </c>
    </row>
    <row r="1345" spans="1:6">
      <c r="A1345" t="s">
        <v>1777</v>
      </c>
      <c r="B1345" s="2">
        <v>39784</v>
      </c>
      <c r="C1345" s="1">
        <v>0.5625</v>
      </c>
      <c r="D1345" t="s">
        <v>1778</v>
      </c>
      <c r="E1345" t="s">
        <v>2110</v>
      </c>
      <c r="F1345" t="s">
        <v>3026</v>
      </c>
    </row>
    <row r="1346" spans="1:6">
      <c r="A1346" t="s">
        <v>1779</v>
      </c>
      <c r="B1346" s="2">
        <v>39784</v>
      </c>
      <c r="C1346" s="1">
        <v>0.58333333333333337</v>
      </c>
      <c r="D1346" t="s">
        <v>1780</v>
      </c>
      <c r="E1346" t="s">
        <v>2391</v>
      </c>
      <c r="F1346" t="s">
        <v>2788</v>
      </c>
    </row>
    <row r="1347" spans="1:6">
      <c r="A1347" t="s">
        <v>1781</v>
      </c>
      <c r="B1347" s="2">
        <v>39784</v>
      </c>
      <c r="C1347" s="1">
        <v>0.60416666666666663</v>
      </c>
      <c r="D1347" t="s">
        <v>1782</v>
      </c>
      <c r="E1347" t="s">
        <v>1783</v>
      </c>
      <c r="F1347" t="s">
        <v>2699</v>
      </c>
    </row>
    <row r="1348" spans="1:6">
      <c r="A1348" t="s">
        <v>1784</v>
      </c>
      <c r="B1348" s="2">
        <v>39784</v>
      </c>
      <c r="C1348" s="1">
        <v>0.625</v>
      </c>
      <c r="D1348" t="s">
        <v>1785</v>
      </c>
      <c r="E1348" t="s">
        <v>2391</v>
      </c>
      <c r="F1348" t="s">
        <v>2810</v>
      </c>
    </row>
    <row r="1349" spans="1:6">
      <c r="A1349" t="s">
        <v>1786</v>
      </c>
      <c r="B1349" s="2">
        <v>39784</v>
      </c>
      <c r="C1349" s="1">
        <v>0.64583333333333337</v>
      </c>
      <c r="D1349" t="s">
        <v>1787</v>
      </c>
      <c r="E1349" t="s">
        <v>1788</v>
      </c>
      <c r="F1349" t="s">
        <v>2631</v>
      </c>
    </row>
    <row r="1350" spans="1:6">
      <c r="A1350" t="s">
        <v>1789</v>
      </c>
      <c r="B1350" s="2">
        <v>39784</v>
      </c>
      <c r="C1350" s="1">
        <v>0.66666666666666663</v>
      </c>
      <c r="D1350" t="s">
        <v>1790</v>
      </c>
      <c r="E1350" t="s">
        <v>1791</v>
      </c>
      <c r="F1350" t="s">
        <v>2631</v>
      </c>
    </row>
    <row r="1351" spans="1:6">
      <c r="A1351" t="s">
        <v>1792</v>
      </c>
      <c r="B1351" s="2">
        <v>39784</v>
      </c>
      <c r="C1351" s="1">
        <v>0.6875</v>
      </c>
      <c r="D1351" t="s">
        <v>1793</v>
      </c>
      <c r="E1351" t="s">
        <v>1794</v>
      </c>
      <c r="F1351" t="s">
        <v>2948</v>
      </c>
    </row>
    <row r="1352" spans="1:6">
      <c r="A1352" t="s">
        <v>1795</v>
      </c>
      <c r="B1352" s="2">
        <v>39784</v>
      </c>
      <c r="C1352" s="1">
        <v>0.70833333333333337</v>
      </c>
      <c r="D1352" t="s">
        <v>1796</v>
      </c>
      <c r="E1352" t="s">
        <v>1797</v>
      </c>
      <c r="F1352" t="s">
        <v>2777</v>
      </c>
    </row>
    <row r="1353" spans="1:6">
      <c r="A1353" t="s">
        <v>1798</v>
      </c>
      <c r="B1353" s="2">
        <v>39784</v>
      </c>
      <c r="C1353" s="1">
        <v>0.72916666666666663</v>
      </c>
      <c r="D1353" t="s">
        <v>1799</v>
      </c>
      <c r="E1353" t="s">
        <v>1800</v>
      </c>
      <c r="F1353" t="s">
        <v>2788</v>
      </c>
    </row>
    <row r="1354" spans="1:6">
      <c r="A1354" t="s">
        <v>1801</v>
      </c>
      <c r="B1354" s="2">
        <v>39784</v>
      </c>
      <c r="C1354" s="1">
        <v>0.75</v>
      </c>
      <c r="D1354" t="s">
        <v>1802</v>
      </c>
      <c r="E1354" t="s">
        <v>1803</v>
      </c>
      <c r="F1354" t="s">
        <v>2880</v>
      </c>
    </row>
    <row r="1355" spans="1:6">
      <c r="A1355" t="s">
        <v>1804</v>
      </c>
      <c r="B1355" s="2">
        <v>39784</v>
      </c>
      <c r="C1355" s="1">
        <v>0.77083333333333337</v>
      </c>
      <c r="D1355" t="s">
        <v>1805</v>
      </c>
      <c r="E1355" t="s">
        <v>2110</v>
      </c>
      <c r="F1355" t="s">
        <v>2916</v>
      </c>
    </row>
    <row r="1356" spans="1:6">
      <c r="A1356" t="s">
        <v>1806</v>
      </c>
      <c r="B1356" s="2">
        <v>39784</v>
      </c>
      <c r="C1356" s="1">
        <v>0.79166666666666663</v>
      </c>
      <c r="D1356" t="s">
        <v>1807</v>
      </c>
      <c r="E1356" t="s">
        <v>2306</v>
      </c>
      <c r="F1356" t="s">
        <v>11</v>
      </c>
    </row>
    <row r="1357" spans="1:6">
      <c r="A1357" t="s">
        <v>1808</v>
      </c>
      <c r="B1357" s="2">
        <v>39784</v>
      </c>
      <c r="C1357" s="1">
        <v>0.8125</v>
      </c>
      <c r="D1357" t="s">
        <v>1809</v>
      </c>
      <c r="E1357" t="s">
        <v>2147</v>
      </c>
      <c r="F1357" t="s">
        <v>2912</v>
      </c>
    </row>
    <row r="1358" spans="1:6">
      <c r="A1358" t="s">
        <v>1810</v>
      </c>
      <c r="B1358" s="2">
        <v>39784</v>
      </c>
      <c r="C1358" s="1">
        <v>0.83333333333333337</v>
      </c>
      <c r="D1358" t="s">
        <v>1802</v>
      </c>
      <c r="E1358" t="s">
        <v>1811</v>
      </c>
      <c r="F1358" t="s">
        <v>2760</v>
      </c>
    </row>
    <row r="1359" spans="1:6">
      <c r="A1359" t="s">
        <v>1812</v>
      </c>
      <c r="B1359" s="2">
        <v>39784</v>
      </c>
      <c r="C1359" s="1">
        <v>0.85416666666666663</v>
      </c>
      <c r="D1359" t="s">
        <v>1813</v>
      </c>
      <c r="E1359" t="s">
        <v>1814</v>
      </c>
      <c r="F1359" t="s">
        <v>2631</v>
      </c>
    </row>
    <row r="1360" spans="1:6">
      <c r="A1360" t="s">
        <v>1815</v>
      </c>
      <c r="B1360" s="2">
        <v>39784</v>
      </c>
      <c r="C1360" s="1">
        <v>0.875</v>
      </c>
      <c r="D1360" t="s">
        <v>1816</v>
      </c>
      <c r="E1360" t="s">
        <v>1817</v>
      </c>
      <c r="F1360" t="s">
        <v>2620</v>
      </c>
    </row>
    <row r="1361" spans="1:6">
      <c r="A1361" t="s">
        <v>1818</v>
      </c>
      <c r="B1361" s="2">
        <v>39784</v>
      </c>
      <c r="C1361" s="1">
        <v>0.89583333333333337</v>
      </c>
      <c r="D1361" t="s">
        <v>1819</v>
      </c>
      <c r="E1361" t="s">
        <v>1820</v>
      </c>
      <c r="F1361" t="s">
        <v>2948</v>
      </c>
    </row>
    <row r="1362" spans="1:6">
      <c r="A1362" t="s">
        <v>1821</v>
      </c>
      <c r="B1362" s="2">
        <v>39784</v>
      </c>
      <c r="C1362" s="1">
        <v>0.91666666666666663</v>
      </c>
      <c r="D1362" t="s">
        <v>1822</v>
      </c>
      <c r="E1362" t="s">
        <v>1823</v>
      </c>
      <c r="F1362" t="s">
        <v>2589</v>
      </c>
    </row>
    <row r="1363" spans="1:6">
      <c r="A1363" t="s">
        <v>1824</v>
      </c>
      <c r="B1363" s="2">
        <v>39784</v>
      </c>
      <c r="C1363" s="1">
        <v>0.9375</v>
      </c>
      <c r="D1363" t="s">
        <v>1825</v>
      </c>
      <c r="E1363" t="s">
        <v>1826</v>
      </c>
      <c r="F1363" t="s">
        <v>2234</v>
      </c>
    </row>
    <row r="1364" spans="1:6">
      <c r="A1364" t="s">
        <v>1827</v>
      </c>
      <c r="B1364" s="2">
        <v>39784</v>
      </c>
      <c r="C1364" s="1">
        <v>0.95833333333333337</v>
      </c>
      <c r="D1364" t="s">
        <v>1828</v>
      </c>
      <c r="E1364" t="s">
        <v>1829</v>
      </c>
      <c r="F1364" t="s">
        <v>2231</v>
      </c>
    </row>
    <row r="1365" spans="1:6">
      <c r="A1365" t="s">
        <v>1830</v>
      </c>
      <c r="B1365" s="2">
        <v>39784</v>
      </c>
      <c r="C1365" s="1">
        <v>0.97916666666666663</v>
      </c>
      <c r="D1365" t="s">
        <v>1831</v>
      </c>
      <c r="E1365" t="s">
        <v>1829</v>
      </c>
      <c r="F1365" t="s">
        <v>2469</v>
      </c>
    </row>
    <row r="1366" spans="1:6">
      <c r="A1366" t="s">
        <v>1832</v>
      </c>
      <c r="B1366" s="2">
        <v>39785</v>
      </c>
      <c r="C1366" s="1">
        <v>0</v>
      </c>
      <c r="D1366" t="s">
        <v>1833</v>
      </c>
      <c r="E1366" t="s">
        <v>1834</v>
      </c>
      <c r="F1366" t="s">
        <v>2460</v>
      </c>
    </row>
    <row r="1367" spans="1:6">
      <c r="A1367" t="s">
        <v>1835</v>
      </c>
      <c r="B1367" s="2">
        <v>39785</v>
      </c>
      <c r="C1367" s="1">
        <v>2.0833333333333332E-2</v>
      </c>
      <c r="D1367" t="s">
        <v>1836</v>
      </c>
      <c r="E1367" t="s">
        <v>1791</v>
      </c>
      <c r="F1367" t="s">
        <v>2469</v>
      </c>
    </row>
    <row r="1368" spans="1:6">
      <c r="A1368" t="s">
        <v>1837</v>
      </c>
      <c r="B1368" s="2">
        <v>39785</v>
      </c>
      <c r="C1368" s="1">
        <v>4.1666666666666664E-2</v>
      </c>
      <c r="D1368" t="s">
        <v>1838</v>
      </c>
      <c r="E1368" t="s">
        <v>1839</v>
      </c>
      <c r="F1368" t="s">
        <v>2227</v>
      </c>
    </row>
    <row r="1369" spans="1:6">
      <c r="A1369" t="s">
        <v>1840</v>
      </c>
      <c r="B1369" s="2">
        <v>39785</v>
      </c>
      <c r="C1369" s="1">
        <v>6.25E-2</v>
      </c>
      <c r="D1369" t="s">
        <v>1841</v>
      </c>
      <c r="E1369" t="s">
        <v>1842</v>
      </c>
      <c r="F1369" t="s">
        <v>2223</v>
      </c>
    </row>
    <row r="1370" spans="1:6">
      <c r="A1370" t="s">
        <v>1843</v>
      </c>
      <c r="B1370" s="2">
        <v>39785</v>
      </c>
      <c r="C1370" s="1">
        <v>8.3333333333333329E-2</v>
      </c>
      <c r="D1370" t="s">
        <v>1844</v>
      </c>
      <c r="E1370" t="s">
        <v>1842</v>
      </c>
      <c r="F1370" t="s">
        <v>2212</v>
      </c>
    </row>
    <row r="1371" spans="1:6">
      <c r="A1371" t="s">
        <v>1845</v>
      </c>
      <c r="B1371" s="2">
        <v>39785</v>
      </c>
      <c r="C1371" s="1">
        <v>0.10416666666666667</v>
      </c>
      <c r="D1371" t="s">
        <v>1846</v>
      </c>
      <c r="E1371" t="s">
        <v>1847</v>
      </c>
      <c r="F1371" t="s">
        <v>2212</v>
      </c>
    </row>
    <row r="1372" spans="1:6">
      <c r="A1372" t="s">
        <v>1848</v>
      </c>
      <c r="B1372" s="2">
        <v>39785</v>
      </c>
      <c r="C1372" s="1">
        <v>0.125</v>
      </c>
      <c r="D1372" t="s">
        <v>1849</v>
      </c>
      <c r="E1372" t="s">
        <v>1847</v>
      </c>
      <c r="F1372" t="s">
        <v>2219</v>
      </c>
    </row>
    <row r="1373" spans="1:6">
      <c r="A1373" t="s">
        <v>1850</v>
      </c>
      <c r="B1373" s="2">
        <v>39785</v>
      </c>
      <c r="C1373" s="1">
        <v>0.14583333333333334</v>
      </c>
      <c r="D1373" t="s">
        <v>1851</v>
      </c>
      <c r="E1373" t="s">
        <v>1852</v>
      </c>
      <c r="F1373" t="s">
        <v>2205</v>
      </c>
    </row>
    <row r="1374" spans="1:6">
      <c r="A1374" t="s">
        <v>1853</v>
      </c>
      <c r="B1374" s="2">
        <v>39785</v>
      </c>
      <c r="C1374" s="1">
        <v>0.16666666666666666</v>
      </c>
      <c r="D1374" t="s">
        <v>1854</v>
      </c>
      <c r="E1374" t="s">
        <v>1855</v>
      </c>
      <c r="F1374" t="s">
        <v>2541</v>
      </c>
    </row>
    <row r="1375" spans="1:6">
      <c r="A1375" t="s">
        <v>1856</v>
      </c>
      <c r="B1375" s="2">
        <v>39785</v>
      </c>
      <c r="C1375" s="1">
        <v>0.1875</v>
      </c>
      <c r="D1375" t="s">
        <v>1857</v>
      </c>
      <c r="E1375" t="s">
        <v>1855</v>
      </c>
      <c r="F1375" t="s">
        <v>2212</v>
      </c>
    </row>
    <row r="1376" spans="1:6">
      <c r="A1376" t="s">
        <v>1858</v>
      </c>
      <c r="B1376" s="2">
        <v>39785</v>
      </c>
      <c r="C1376" s="1">
        <v>0.20833333333333334</v>
      </c>
      <c r="D1376" t="s">
        <v>1859</v>
      </c>
      <c r="E1376" t="s">
        <v>1855</v>
      </c>
      <c r="F1376" t="s">
        <v>2212</v>
      </c>
    </row>
    <row r="1377" spans="1:6">
      <c r="A1377" t="s">
        <v>1860</v>
      </c>
      <c r="B1377" s="2">
        <v>39785</v>
      </c>
      <c r="C1377" s="1">
        <v>0.22916666666666666</v>
      </c>
      <c r="D1377" t="s">
        <v>1861</v>
      </c>
      <c r="E1377" t="s">
        <v>1855</v>
      </c>
      <c r="F1377" t="s">
        <v>2212</v>
      </c>
    </row>
    <row r="1378" spans="1:6">
      <c r="A1378" t="s">
        <v>1862</v>
      </c>
      <c r="B1378" s="2">
        <v>39785</v>
      </c>
      <c r="C1378" s="1">
        <v>0.25</v>
      </c>
      <c r="D1378" t="s">
        <v>1863</v>
      </c>
      <c r="E1378" t="s">
        <v>1864</v>
      </c>
      <c r="F1378" t="s">
        <v>2212</v>
      </c>
    </row>
    <row r="1379" spans="1:6">
      <c r="A1379" t="s">
        <v>1865</v>
      </c>
      <c r="B1379" s="2">
        <v>39785</v>
      </c>
      <c r="C1379" s="1">
        <v>0.27083333333333331</v>
      </c>
      <c r="D1379" t="s">
        <v>1866</v>
      </c>
      <c r="E1379" t="s">
        <v>1864</v>
      </c>
      <c r="F1379" t="s">
        <v>2219</v>
      </c>
    </row>
    <row r="1380" spans="1:6">
      <c r="A1380" t="s">
        <v>1867</v>
      </c>
      <c r="B1380" s="2">
        <v>39785</v>
      </c>
      <c r="C1380" s="1">
        <v>0.29166666666666669</v>
      </c>
      <c r="D1380" t="s">
        <v>1868</v>
      </c>
      <c r="E1380" t="s">
        <v>1864</v>
      </c>
      <c r="F1380" t="s">
        <v>2223</v>
      </c>
    </row>
    <row r="1381" spans="1:6">
      <c r="A1381" t="s">
        <v>1869</v>
      </c>
      <c r="B1381" s="2">
        <v>39785</v>
      </c>
      <c r="C1381" s="1">
        <v>0.3125</v>
      </c>
      <c r="D1381" t="s">
        <v>1870</v>
      </c>
      <c r="E1381" t="s">
        <v>1871</v>
      </c>
      <c r="F1381" t="s">
        <v>2223</v>
      </c>
    </row>
    <row r="1382" spans="1:6">
      <c r="A1382" t="s">
        <v>1872</v>
      </c>
      <c r="B1382" s="2">
        <v>39785</v>
      </c>
      <c r="C1382" s="1">
        <v>0.33333333333333331</v>
      </c>
      <c r="D1382" t="s">
        <v>1873</v>
      </c>
      <c r="E1382" t="s">
        <v>1874</v>
      </c>
      <c r="F1382" t="s">
        <v>2212</v>
      </c>
    </row>
    <row r="1383" spans="1:6">
      <c r="A1383" t="s">
        <v>1875</v>
      </c>
      <c r="B1383" s="2">
        <v>39785</v>
      </c>
      <c r="C1383" s="1">
        <v>0.35416666666666669</v>
      </c>
      <c r="D1383" t="s">
        <v>1876</v>
      </c>
      <c r="E1383" t="s">
        <v>1877</v>
      </c>
      <c r="F1383" t="s">
        <v>2219</v>
      </c>
    </row>
    <row r="1384" spans="1:6">
      <c r="A1384" t="s">
        <v>1878</v>
      </c>
      <c r="B1384" s="2">
        <v>39785</v>
      </c>
      <c r="C1384" s="1">
        <v>0.375</v>
      </c>
      <c r="D1384" t="s">
        <v>1879</v>
      </c>
      <c r="E1384" t="s">
        <v>1880</v>
      </c>
      <c r="F1384" t="s">
        <v>2198</v>
      </c>
    </row>
    <row r="1385" spans="1:6">
      <c r="A1385" t="s">
        <v>1881</v>
      </c>
      <c r="B1385" s="2">
        <v>39785</v>
      </c>
      <c r="C1385" s="1">
        <v>0.39583333333333331</v>
      </c>
      <c r="D1385" t="s">
        <v>1882</v>
      </c>
      <c r="E1385" t="s">
        <v>1883</v>
      </c>
      <c r="F1385" t="s">
        <v>2589</v>
      </c>
    </row>
    <row r="1386" spans="1:6">
      <c r="A1386" t="s">
        <v>1884</v>
      </c>
      <c r="B1386" s="2">
        <v>39785</v>
      </c>
      <c r="C1386" s="1">
        <v>0.41666666666666669</v>
      </c>
      <c r="D1386" t="s">
        <v>1885</v>
      </c>
      <c r="E1386" t="s">
        <v>2255</v>
      </c>
      <c r="F1386" t="s">
        <v>2631</v>
      </c>
    </row>
    <row r="1387" spans="1:6">
      <c r="A1387" t="s">
        <v>1886</v>
      </c>
      <c r="B1387" s="2">
        <v>39785</v>
      </c>
      <c r="C1387" s="1">
        <v>0.4375</v>
      </c>
      <c r="D1387" t="s">
        <v>1887</v>
      </c>
      <c r="E1387" t="s">
        <v>2422</v>
      </c>
      <c r="F1387" t="s">
        <v>2638</v>
      </c>
    </row>
    <row r="1388" spans="1:6">
      <c r="A1388" t="s">
        <v>1888</v>
      </c>
      <c r="B1388" s="2">
        <v>39785</v>
      </c>
      <c r="C1388" s="1">
        <v>0.45833333333333331</v>
      </c>
      <c r="D1388" t="s">
        <v>1889</v>
      </c>
      <c r="E1388" t="s">
        <v>2239</v>
      </c>
      <c r="F1388" t="s">
        <v>2686</v>
      </c>
    </row>
    <row r="1389" spans="1:6">
      <c r="A1389" t="s">
        <v>1890</v>
      </c>
      <c r="B1389" s="2">
        <v>39785</v>
      </c>
      <c r="C1389" s="1">
        <v>0.47916666666666669</v>
      </c>
      <c r="D1389" t="s">
        <v>1891</v>
      </c>
      <c r="E1389" t="s">
        <v>2204</v>
      </c>
      <c r="F1389" t="s">
        <v>2773</v>
      </c>
    </row>
    <row r="1390" spans="1:6">
      <c r="A1390" t="s">
        <v>1892</v>
      </c>
      <c r="B1390" s="2">
        <v>39785</v>
      </c>
      <c r="C1390" s="1">
        <v>0.5</v>
      </c>
      <c r="D1390" t="s">
        <v>1240</v>
      </c>
      <c r="E1390" t="s">
        <v>2468</v>
      </c>
      <c r="F1390" t="s">
        <v>2894</v>
      </c>
    </row>
    <row r="1391" spans="1:6">
      <c r="A1391" t="s">
        <v>1893</v>
      </c>
      <c r="B1391" s="2">
        <v>39785</v>
      </c>
      <c r="C1391" s="1">
        <v>0.52083333333333337</v>
      </c>
      <c r="D1391" t="s">
        <v>1894</v>
      </c>
      <c r="E1391" t="s">
        <v>2619</v>
      </c>
      <c r="F1391" t="s">
        <v>3105</v>
      </c>
    </row>
    <row r="1392" spans="1:6">
      <c r="A1392" t="s">
        <v>1895</v>
      </c>
      <c r="B1392" s="2">
        <v>39785</v>
      </c>
      <c r="C1392" s="1">
        <v>0.54166666666666663</v>
      </c>
      <c r="D1392" t="s">
        <v>1143</v>
      </c>
      <c r="E1392" t="s">
        <v>2673</v>
      </c>
      <c r="F1392" t="s">
        <v>8</v>
      </c>
    </row>
    <row r="1393" spans="1:6">
      <c r="A1393" t="s">
        <v>1896</v>
      </c>
      <c r="B1393" s="2">
        <v>39785</v>
      </c>
      <c r="C1393" s="1">
        <v>0.5625</v>
      </c>
      <c r="D1393" t="s">
        <v>1897</v>
      </c>
      <c r="E1393" t="s">
        <v>2738</v>
      </c>
      <c r="F1393" t="s">
        <v>2901</v>
      </c>
    </row>
    <row r="1394" spans="1:6">
      <c r="A1394" t="s">
        <v>1898</v>
      </c>
      <c r="B1394" s="2">
        <v>39785</v>
      </c>
      <c r="C1394" s="1">
        <v>0.58333333333333337</v>
      </c>
      <c r="D1394" t="s">
        <v>1899</v>
      </c>
      <c r="E1394" t="s">
        <v>2744</v>
      </c>
      <c r="F1394" t="s">
        <v>2901</v>
      </c>
    </row>
    <row r="1395" spans="1:6">
      <c r="A1395" t="s">
        <v>1900</v>
      </c>
      <c r="B1395" s="2">
        <v>39785</v>
      </c>
      <c r="C1395" s="1">
        <v>0.60416666666666663</v>
      </c>
      <c r="D1395" t="s">
        <v>1901</v>
      </c>
      <c r="E1395" t="s">
        <v>2630</v>
      </c>
      <c r="F1395" t="s">
        <v>3016</v>
      </c>
    </row>
    <row r="1396" spans="1:6">
      <c r="A1396" t="s">
        <v>1902</v>
      </c>
      <c r="B1396" s="2">
        <v>39785</v>
      </c>
      <c r="C1396" s="1">
        <v>0.625</v>
      </c>
      <c r="D1396" t="s">
        <v>1247</v>
      </c>
      <c r="E1396" t="s">
        <v>2619</v>
      </c>
      <c r="F1396" t="s">
        <v>2927</v>
      </c>
    </row>
    <row r="1397" spans="1:6">
      <c r="A1397" t="s">
        <v>1903</v>
      </c>
      <c r="B1397" s="2">
        <v>39785</v>
      </c>
      <c r="C1397" s="1">
        <v>0.64583333333333337</v>
      </c>
      <c r="D1397" t="s">
        <v>1904</v>
      </c>
      <c r="E1397" t="s">
        <v>2630</v>
      </c>
      <c r="F1397" t="s">
        <v>2927</v>
      </c>
    </row>
    <row r="1398" spans="1:6">
      <c r="A1398" t="s">
        <v>1905</v>
      </c>
      <c r="B1398" s="2">
        <v>39785</v>
      </c>
      <c r="C1398" s="1">
        <v>0.66666666666666663</v>
      </c>
      <c r="D1398" t="s">
        <v>1906</v>
      </c>
      <c r="E1398" t="s">
        <v>2668</v>
      </c>
      <c r="F1398" t="s">
        <v>2927</v>
      </c>
    </row>
    <row r="1399" spans="1:6">
      <c r="A1399" t="s">
        <v>1907</v>
      </c>
      <c r="B1399" s="2">
        <v>39785</v>
      </c>
      <c r="C1399" s="1">
        <v>0.6875</v>
      </c>
      <c r="D1399" t="s">
        <v>1908</v>
      </c>
      <c r="E1399" t="s">
        <v>2738</v>
      </c>
      <c r="F1399" t="s">
        <v>2880</v>
      </c>
    </row>
    <row r="1400" spans="1:6">
      <c r="A1400" t="s">
        <v>1909</v>
      </c>
      <c r="B1400" s="2">
        <v>39785</v>
      </c>
      <c r="C1400" s="1">
        <v>0.70833333333333337</v>
      </c>
      <c r="D1400" t="s">
        <v>1910</v>
      </c>
      <c r="E1400" t="s">
        <v>2766</v>
      </c>
      <c r="F1400" t="s">
        <v>2890</v>
      </c>
    </row>
    <row r="1401" spans="1:6">
      <c r="A1401" t="s">
        <v>1911</v>
      </c>
      <c r="B1401" s="2">
        <v>39785</v>
      </c>
      <c r="C1401" s="1">
        <v>0.72916666666666663</v>
      </c>
      <c r="D1401" t="s">
        <v>1912</v>
      </c>
      <c r="E1401" t="s">
        <v>2979</v>
      </c>
      <c r="F1401" t="s">
        <v>2890</v>
      </c>
    </row>
    <row r="1402" spans="1:6">
      <c r="A1402" t="s">
        <v>1913</v>
      </c>
      <c r="B1402" s="2">
        <v>39785</v>
      </c>
      <c r="C1402" s="1">
        <v>0.75</v>
      </c>
      <c r="D1402" t="s">
        <v>1914</v>
      </c>
      <c r="E1402" t="s">
        <v>2855</v>
      </c>
      <c r="F1402" t="s">
        <v>2890</v>
      </c>
    </row>
    <row r="1403" spans="1:6">
      <c r="A1403" t="s">
        <v>1915</v>
      </c>
      <c r="B1403" s="2">
        <v>39785</v>
      </c>
      <c r="C1403" s="1">
        <v>0.77083333333333337</v>
      </c>
      <c r="D1403" t="s">
        <v>1916</v>
      </c>
      <c r="E1403" t="s">
        <v>2862</v>
      </c>
      <c r="F1403" t="s">
        <v>3105</v>
      </c>
    </row>
    <row r="1404" spans="1:6">
      <c r="A1404" t="s">
        <v>1917</v>
      </c>
      <c r="B1404" s="2">
        <v>39785</v>
      </c>
      <c r="C1404" s="1">
        <v>0.79166666666666663</v>
      </c>
      <c r="D1404" t="s">
        <v>1918</v>
      </c>
      <c r="E1404" t="s">
        <v>2864</v>
      </c>
      <c r="F1404" t="s">
        <v>3105</v>
      </c>
    </row>
    <row r="1405" spans="1:6">
      <c r="A1405" t="s">
        <v>1919</v>
      </c>
      <c r="B1405" s="2">
        <v>39785</v>
      </c>
      <c r="C1405" s="1">
        <v>0.8125</v>
      </c>
      <c r="D1405" t="s">
        <v>1503</v>
      </c>
      <c r="E1405" t="s">
        <v>2872</v>
      </c>
      <c r="F1405" t="s">
        <v>2908</v>
      </c>
    </row>
    <row r="1406" spans="1:6">
      <c r="A1406" t="s">
        <v>1920</v>
      </c>
      <c r="B1406" s="2">
        <v>39785</v>
      </c>
      <c r="C1406" s="1">
        <v>0.83333333333333337</v>
      </c>
      <c r="D1406" t="s">
        <v>1921</v>
      </c>
      <c r="E1406" t="s">
        <v>2876</v>
      </c>
      <c r="F1406" t="s">
        <v>2908</v>
      </c>
    </row>
    <row r="1407" spans="1:6">
      <c r="A1407" t="s">
        <v>1922</v>
      </c>
      <c r="B1407" s="2">
        <v>39785</v>
      </c>
      <c r="C1407" s="1">
        <v>0.85416666666666663</v>
      </c>
      <c r="D1407" t="s">
        <v>1923</v>
      </c>
      <c r="E1407" t="s">
        <v>2886</v>
      </c>
      <c r="F1407" t="s">
        <v>2908</v>
      </c>
    </row>
    <row r="1408" spans="1:6">
      <c r="A1408" t="s">
        <v>1924</v>
      </c>
      <c r="B1408" s="2">
        <v>39785</v>
      </c>
      <c r="C1408" s="1">
        <v>0.875</v>
      </c>
      <c r="D1408" t="s">
        <v>1925</v>
      </c>
      <c r="E1408" t="s">
        <v>2889</v>
      </c>
      <c r="F1408" t="s">
        <v>2912</v>
      </c>
    </row>
    <row r="1409" spans="1:6">
      <c r="A1409" t="s">
        <v>1926</v>
      </c>
      <c r="B1409" s="2">
        <v>39785</v>
      </c>
      <c r="C1409" s="1">
        <v>0.89583333333333337</v>
      </c>
      <c r="D1409" t="s">
        <v>1927</v>
      </c>
      <c r="E1409" t="s">
        <v>3120</v>
      </c>
      <c r="F1409" t="s">
        <v>2916</v>
      </c>
    </row>
    <row r="1410" spans="1:6">
      <c r="A1410" t="s">
        <v>1928</v>
      </c>
      <c r="B1410" s="2">
        <v>39785</v>
      </c>
      <c r="C1410" s="1">
        <v>0.91666666666666663</v>
      </c>
      <c r="D1410" t="s">
        <v>1288</v>
      </c>
      <c r="E1410" t="s">
        <v>2911</v>
      </c>
      <c r="F1410" t="s">
        <v>24</v>
      </c>
    </row>
    <row r="1411" spans="1:6">
      <c r="A1411" t="s">
        <v>1929</v>
      </c>
      <c r="B1411" s="2">
        <v>39785</v>
      </c>
      <c r="C1411" s="1">
        <v>0.9375</v>
      </c>
      <c r="D1411" t="s">
        <v>1930</v>
      </c>
      <c r="E1411" t="s">
        <v>2919</v>
      </c>
      <c r="F1411" t="s">
        <v>28</v>
      </c>
    </row>
    <row r="1412" spans="1:6">
      <c r="A1412" t="s">
        <v>1931</v>
      </c>
      <c r="B1412" s="2">
        <v>39785</v>
      </c>
      <c r="C1412" s="1">
        <v>0.95833333333333337</v>
      </c>
      <c r="D1412" t="s">
        <v>1932</v>
      </c>
      <c r="E1412" t="s">
        <v>27</v>
      </c>
      <c r="F1412" t="s">
        <v>35</v>
      </c>
    </row>
    <row r="1413" spans="1:6">
      <c r="A1413" t="s">
        <v>1933</v>
      </c>
      <c r="B1413" s="2">
        <v>39785</v>
      </c>
      <c r="C1413" s="1">
        <v>0.97916666666666663</v>
      </c>
      <c r="D1413" t="s">
        <v>1934</v>
      </c>
      <c r="E1413" t="s">
        <v>31</v>
      </c>
      <c r="F1413" t="s">
        <v>35</v>
      </c>
    </row>
    <row r="1414" spans="1:6">
      <c r="A1414" t="s">
        <v>1935</v>
      </c>
      <c r="B1414" s="2">
        <v>39786</v>
      </c>
      <c r="C1414" s="1">
        <v>0</v>
      </c>
      <c r="D1414" t="s">
        <v>1377</v>
      </c>
      <c r="E1414" t="s">
        <v>34</v>
      </c>
      <c r="F1414" t="s">
        <v>60</v>
      </c>
    </row>
    <row r="1415" spans="1:6">
      <c r="A1415" t="s">
        <v>1936</v>
      </c>
      <c r="B1415" s="2">
        <v>39786</v>
      </c>
      <c r="C1415" s="1">
        <v>2.0833333333333332E-2</v>
      </c>
      <c r="D1415" t="s">
        <v>1937</v>
      </c>
      <c r="E1415" t="s">
        <v>38</v>
      </c>
      <c r="F1415" t="s">
        <v>42</v>
      </c>
    </row>
    <row r="1416" spans="1:6">
      <c r="A1416" t="s">
        <v>1938</v>
      </c>
      <c r="B1416" s="2">
        <v>39786</v>
      </c>
      <c r="C1416" s="1">
        <v>4.1666666666666664E-2</v>
      </c>
      <c r="D1416" t="s">
        <v>1939</v>
      </c>
      <c r="E1416" t="s">
        <v>119</v>
      </c>
      <c r="F1416" t="s">
        <v>234</v>
      </c>
    </row>
    <row r="1417" spans="1:6">
      <c r="A1417" t="s">
        <v>1940</v>
      </c>
      <c r="B1417" s="2">
        <v>39786</v>
      </c>
      <c r="C1417" s="1">
        <v>6.25E-2</v>
      </c>
      <c r="D1417" t="s">
        <v>1941</v>
      </c>
      <c r="E1417" t="s">
        <v>45</v>
      </c>
      <c r="F1417" t="s">
        <v>234</v>
      </c>
    </row>
    <row r="1418" spans="1:6">
      <c r="A1418" t="s">
        <v>1942</v>
      </c>
      <c r="B1418" s="2">
        <v>39786</v>
      </c>
      <c r="C1418" s="1">
        <v>8.3333333333333329E-2</v>
      </c>
      <c r="D1418" t="s">
        <v>1943</v>
      </c>
      <c r="E1418" t="s">
        <v>49</v>
      </c>
      <c r="F1418" t="s">
        <v>234</v>
      </c>
    </row>
    <row r="1419" spans="1:6">
      <c r="A1419" t="s">
        <v>1944</v>
      </c>
      <c r="B1419" s="2">
        <v>39786</v>
      </c>
      <c r="C1419" s="1">
        <v>0.10416666666666667</v>
      </c>
      <c r="D1419" t="s">
        <v>1945</v>
      </c>
      <c r="E1419" t="s">
        <v>52</v>
      </c>
      <c r="F1419" t="s">
        <v>56</v>
      </c>
    </row>
    <row r="1420" spans="1:6">
      <c r="A1420" t="s">
        <v>1946</v>
      </c>
      <c r="B1420" s="2">
        <v>39786</v>
      </c>
      <c r="C1420" s="1">
        <v>0.125</v>
      </c>
      <c r="D1420" t="s">
        <v>1947</v>
      </c>
      <c r="E1420" t="s">
        <v>129</v>
      </c>
      <c r="F1420" t="s">
        <v>142</v>
      </c>
    </row>
    <row r="1421" spans="1:6">
      <c r="A1421" t="s">
        <v>1948</v>
      </c>
      <c r="B1421" s="2">
        <v>39786</v>
      </c>
      <c r="C1421" s="1">
        <v>0.14583333333333334</v>
      </c>
      <c r="D1421" t="s">
        <v>1014</v>
      </c>
      <c r="E1421" t="s">
        <v>133</v>
      </c>
      <c r="F1421" t="s">
        <v>142</v>
      </c>
    </row>
    <row r="1422" spans="1:6">
      <c r="A1422" t="s">
        <v>1949</v>
      </c>
      <c r="B1422" s="2">
        <v>39786</v>
      </c>
      <c r="C1422" s="1">
        <v>0.16666666666666666</v>
      </c>
      <c r="D1422" t="s">
        <v>1950</v>
      </c>
      <c r="E1422" t="s">
        <v>137</v>
      </c>
      <c r="F1422" t="s">
        <v>142</v>
      </c>
    </row>
    <row r="1423" spans="1:6">
      <c r="A1423" t="s">
        <v>1951</v>
      </c>
      <c r="B1423" s="2">
        <v>39786</v>
      </c>
      <c r="C1423" s="1">
        <v>0.1875</v>
      </c>
      <c r="D1423" t="s">
        <v>1952</v>
      </c>
      <c r="E1423" t="s">
        <v>141</v>
      </c>
      <c r="F1423" t="s">
        <v>138</v>
      </c>
    </row>
    <row r="1424" spans="1:6">
      <c r="A1424" t="s">
        <v>1953</v>
      </c>
      <c r="B1424" s="2">
        <v>39786</v>
      </c>
      <c r="C1424" s="1">
        <v>0.20833333333333334</v>
      </c>
      <c r="D1424" t="s">
        <v>1954</v>
      </c>
      <c r="E1424" t="s">
        <v>145</v>
      </c>
      <c r="F1424" t="s">
        <v>142</v>
      </c>
    </row>
    <row r="1425" spans="1:6">
      <c r="A1425" t="s">
        <v>1955</v>
      </c>
      <c r="B1425" s="2">
        <v>39786</v>
      </c>
      <c r="C1425" s="1">
        <v>0.22916666666666666</v>
      </c>
      <c r="D1425" t="s">
        <v>1956</v>
      </c>
      <c r="E1425" t="s">
        <v>149</v>
      </c>
      <c r="F1425" t="s">
        <v>150</v>
      </c>
    </row>
    <row r="1426" spans="1:6">
      <c r="A1426" t="s">
        <v>1957</v>
      </c>
      <c r="B1426" s="2">
        <v>39786</v>
      </c>
      <c r="C1426" s="1">
        <v>0.25</v>
      </c>
      <c r="D1426" t="s">
        <v>1958</v>
      </c>
      <c r="E1426" t="s">
        <v>149</v>
      </c>
      <c r="F1426" t="s">
        <v>150</v>
      </c>
    </row>
    <row r="1427" spans="1:6">
      <c r="A1427" t="s">
        <v>1959</v>
      </c>
      <c r="B1427" s="2">
        <v>39786</v>
      </c>
      <c r="C1427" s="1">
        <v>0.27083333333333331</v>
      </c>
      <c r="D1427" t="s">
        <v>1960</v>
      </c>
      <c r="E1427" t="s">
        <v>153</v>
      </c>
      <c r="F1427" t="s">
        <v>146</v>
      </c>
    </row>
    <row r="1428" spans="1:6">
      <c r="A1428" t="s">
        <v>1961</v>
      </c>
      <c r="B1428" s="2">
        <v>39786</v>
      </c>
      <c r="C1428" s="1">
        <v>0.29166666666666669</v>
      </c>
      <c r="D1428" t="s">
        <v>1109</v>
      </c>
      <c r="E1428" t="s">
        <v>156</v>
      </c>
      <c r="F1428" t="s">
        <v>150</v>
      </c>
    </row>
    <row r="1429" spans="1:6">
      <c r="A1429" t="s">
        <v>1962</v>
      </c>
      <c r="B1429" s="2">
        <v>39786</v>
      </c>
      <c r="C1429" s="1">
        <v>0.3125</v>
      </c>
      <c r="D1429" t="s">
        <v>1963</v>
      </c>
      <c r="E1429" t="s">
        <v>163</v>
      </c>
      <c r="F1429" t="s">
        <v>160</v>
      </c>
    </row>
    <row r="1430" spans="1:6">
      <c r="A1430" t="s">
        <v>1964</v>
      </c>
      <c r="B1430" s="2">
        <v>39786</v>
      </c>
      <c r="C1430" s="1">
        <v>0.33333333333333331</v>
      </c>
      <c r="D1430" t="s">
        <v>1965</v>
      </c>
      <c r="E1430" t="s">
        <v>163</v>
      </c>
      <c r="F1430" t="s">
        <v>160</v>
      </c>
    </row>
    <row r="1431" spans="1:6">
      <c r="A1431" t="s">
        <v>1966</v>
      </c>
      <c r="B1431" s="2">
        <v>39786</v>
      </c>
      <c r="C1431" s="1">
        <v>0.35416666666666669</v>
      </c>
      <c r="D1431" t="s">
        <v>1967</v>
      </c>
      <c r="E1431" t="s">
        <v>159</v>
      </c>
      <c r="F1431" t="s">
        <v>150</v>
      </c>
    </row>
    <row r="1432" spans="1:6">
      <c r="A1432" t="s">
        <v>1968</v>
      </c>
      <c r="B1432" s="2">
        <v>39786</v>
      </c>
      <c r="C1432" s="1">
        <v>0.375</v>
      </c>
      <c r="D1432" t="s">
        <v>1969</v>
      </c>
      <c r="E1432" t="s">
        <v>149</v>
      </c>
      <c r="F1432" t="s">
        <v>146</v>
      </c>
    </row>
    <row r="1433" spans="1:6">
      <c r="A1433" t="s">
        <v>1970</v>
      </c>
      <c r="B1433" s="2">
        <v>39786</v>
      </c>
      <c r="C1433" s="1">
        <v>0.39583333333333331</v>
      </c>
      <c r="D1433" t="s">
        <v>1382</v>
      </c>
      <c r="E1433" t="s">
        <v>137</v>
      </c>
      <c r="F1433" t="s">
        <v>146</v>
      </c>
    </row>
    <row r="1434" spans="1:6">
      <c r="A1434" t="s">
        <v>1971</v>
      </c>
      <c r="B1434" s="2">
        <v>39786</v>
      </c>
      <c r="C1434" s="1">
        <v>0.41666666666666669</v>
      </c>
      <c r="D1434" t="s">
        <v>1972</v>
      </c>
      <c r="E1434" t="s">
        <v>59</v>
      </c>
      <c r="F1434" t="s">
        <v>130</v>
      </c>
    </row>
    <row r="1435" spans="1:6">
      <c r="A1435" t="s">
        <v>1973</v>
      </c>
      <c r="B1435" s="2">
        <v>39786</v>
      </c>
      <c r="C1435" s="1">
        <v>0.4375</v>
      </c>
      <c r="D1435" t="s">
        <v>1974</v>
      </c>
      <c r="E1435" t="s">
        <v>2619</v>
      </c>
      <c r="F1435" t="s">
        <v>42</v>
      </c>
    </row>
    <row r="1436" spans="1:6">
      <c r="A1436" t="s">
        <v>1975</v>
      </c>
      <c r="B1436" s="2">
        <v>39786</v>
      </c>
      <c r="C1436" s="1">
        <v>0.45833333333333331</v>
      </c>
      <c r="D1436" t="s">
        <v>1976</v>
      </c>
      <c r="E1436" t="s">
        <v>2325</v>
      </c>
      <c r="F1436" t="s">
        <v>1977</v>
      </c>
    </row>
    <row r="1437" spans="1:6">
      <c r="A1437" t="s">
        <v>1978</v>
      </c>
      <c r="B1437" s="2">
        <v>39786</v>
      </c>
      <c r="C1437" s="1">
        <v>0.47916666666666669</v>
      </c>
      <c r="D1437" t="s">
        <v>1979</v>
      </c>
      <c r="E1437" t="s">
        <v>2171</v>
      </c>
      <c r="F1437" t="s">
        <v>42</v>
      </c>
    </row>
    <row r="1438" spans="1:6">
      <c r="A1438" t="s">
        <v>1980</v>
      </c>
      <c r="B1438" s="2">
        <v>39786</v>
      </c>
      <c r="C1438" s="1">
        <v>0.5</v>
      </c>
      <c r="D1438" t="s">
        <v>1780</v>
      </c>
      <c r="E1438" t="s">
        <v>2255</v>
      </c>
      <c r="F1438" t="s">
        <v>2807</v>
      </c>
    </row>
    <row r="1439" spans="1:6">
      <c r="A1439" t="s">
        <v>1981</v>
      </c>
      <c r="B1439" s="2">
        <v>39786</v>
      </c>
      <c r="C1439" s="1">
        <v>0.52083333333333337</v>
      </c>
      <c r="D1439" t="s">
        <v>1982</v>
      </c>
      <c r="E1439" t="s">
        <v>2401</v>
      </c>
      <c r="F1439" t="s">
        <v>2751</v>
      </c>
    </row>
    <row r="1440" spans="1:6">
      <c r="A1440" t="s">
        <v>1983</v>
      </c>
      <c r="B1440" s="2">
        <v>39786</v>
      </c>
      <c r="C1440" s="1">
        <v>0.54166666666666663</v>
      </c>
      <c r="D1440" t="s">
        <v>1984</v>
      </c>
      <c r="E1440" t="s">
        <v>1402</v>
      </c>
      <c r="F1440" t="s">
        <v>195</v>
      </c>
    </row>
    <row r="1441" spans="1:6">
      <c r="A1441" t="s">
        <v>1985</v>
      </c>
      <c r="B1441" s="2">
        <v>39786</v>
      </c>
      <c r="C1441" s="1">
        <v>0.5625</v>
      </c>
      <c r="D1441" t="s">
        <v>1986</v>
      </c>
      <c r="E1441" t="s">
        <v>2381</v>
      </c>
      <c r="F1441" t="s">
        <v>2807</v>
      </c>
    </row>
    <row r="1442" spans="1:6">
      <c r="A1442" t="s">
        <v>1987</v>
      </c>
      <c r="B1442" s="2">
        <v>39786</v>
      </c>
      <c r="C1442" s="1">
        <v>0.58333333333333337</v>
      </c>
      <c r="D1442" t="s">
        <v>1988</v>
      </c>
      <c r="E1442" t="s">
        <v>1989</v>
      </c>
      <c r="F1442" t="s">
        <v>2948</v>
      </c>
    </row>
    <row r="1443" spans="1:6">
      <c r="A1443" t="s">
        <v>1990</v>
      </c>
      <c r="B1443" s="2">
        <v>39786</v>
      </c>
      <c r="C1443" s="1">
        <v>0.60416666666666663</v>
      </c>
      <c r="D1443" t="s">
        <v>1395</v>
      </c>
      <c r="E1443" t="s">
        <v>1991</v>
      </c>
      <c r="F1443" t="s">
        <v>2988</v>
      </c>
    </row>
    <row r="1444" spans="1:6">
      <c r="A1444" t="s">
        <v>1992</v>
      </c>
      <c r="B1444" s="2">
        <v>39786</v>
      </c>
      <c r="C1444" s="1">
        <v>0.625</v>
      </c>
      <c r="D1444" t="s">
        <v>1993</v>
      </c>
      <c r="E1444" t="s">
        <v>1991</v>
      </c>
      <c r="F1444" t="s">
        <v>2699</v>
      </c>
    </row>
    <row r="1445" spans="1:6">
      <c r="A1445" t="s">
        <v>1994</v>
      </c>
      <c r="B1445" s="2">
        <v>39786</v>
      </c>
      <c r="C1445" s="1">
        <v>0.64583333333333337</v>
      </c>
      <c r="D1445" t="s">
        <v>1995</v>
      </c>
      <c r="E1445" t="s">
        <v>1996</v>
      </c>
      <c r="F1445" t="s">
        <v>2676</v>
      </c>
    </row>
    <row r="1446" spans="1:6">
      <c r="A1446" t="s">
        <v>1997</v>
      </c>
      <c r="B1446" s="2">
        <v>39786</v>
      </c>
      <c r="C1446" s="1">
        <v>0.66666666666666663</v>
      </c>
      <c r="D1446" t="s">
        <v>1998</v>
      </c>
      <c r="E1446" t="s">
        <v>1823</v>
      </c>
      <c r="F1446" t="s">
        <v>2223</v>
      </c>
    </row>
    <row r="1447" spans="1:6">
      <c r="A1447" t="s">
        <v>1999</v>
      </c>
      <c r="B1447" s="2">
        <v>39786</v>
      </c>
      <c r="C1447" s="1">
        <v>0.6875</v>
      </c>
      <c r="D1447" t="s">
        <v>2000</v>
      </c>
      <c r="E1447" t="s">
        <v>2001</v>
      </c>
      <c r="F1447" t="s">
        <v>2638</v>
      </c>
    </row>
    <row r="1448" spans="1:6">
      <c r="A1448" t="s">
        <v>2002</v>
      </c>
      <c r="B1448" s="2">
        <v>39786</v>
      </c>
      <c r="C1448" s="1">
        <v>0.70833333333333337</v>
      </c>
      <c r="D1448" t="s">
        <v>2003</v>
      </c>
      <c r="E1448" t="s">
        <v>2004</v>
      </c>
      <c r="F1448" t="s">
        <v>3000</v>
      </c>
    </row>
    <row r="1449" spans="1:6">
      <c r="A1449" t="s">
        <v>2005</v>
      </c>
      <c r="B1449" s="2">
        <v>39786</v>
      </c>
      <c r="C1449" s="1">
        <v>0.72916666666666663</v>
      </c>
      <c r="D1449" t="s">
        <v>2006</v>
      </c>
      <c r="E1449" t="s">
        <v>2110</v>
      </c>
      <c r="F1449" t="s">
        <v>3016</v>
      </c>
    </row>
    <row r="1450" spans="1:6">
      <c r="A1450" t="s">
        <v>2007</v>
      </c>
      <c r="B1450" s="2">
        <v>39786</v>
      </c>
      <c r="C1450" s="1">
        <v>0.75</v>
      </c>
      <c r="D1450" t="s">
        <v>2008</v>
      </c>
      <c r="E1450" t="s">
        <v>2009</v>
      </c>
      <c r="F1450" t="s">
        <v>2638</v>
      </c>
    </row>
    <row r="1451" spans="1:6">
      <c r="A1451" t="s">
        <v>2010</v>
      </c>
      <c r="B1451" s="2">
        <v>39786</v>
      </c>
      <c r="C1451" s="1">
        <v>0.77083333333333337</v>
      </c>
      <c r="D1451" t="s">
        <v>2011</v>
      </c>
      <c r="E1451" t="s">
        <v>1817</v>
      </c>
      <c r="F1451" t="s">
        <v>2231</v>
      </c>
    </row>
    <row r="1452" spans="1:6">
      <c r="A1452" t="s">
        <v>2012</v>
      </c>
      <c r="B1452" s="2">
        <v>39786</v>
      </c>
      <c r="C1452" s="1">
        <v>0.79166666666666663</v>
      </c>
      <c r="D1452" t="s">
        <v>2013</v>
      </c>
      <c r="E1452" t="s">
        <v>1791</v>
      </c>
      <c r="F1452" t="s">
        <v>2198</v>
      </c>
    </row>
    <row r="1453" spans="1:6">
      <c r="A1453" t="s">
        <v>2014</v>
      </c>
      <c r="B1453" s="2">
        <v>39786</v>
      </c>
      <c r="C1453" s="1">
        <v>0.8125</v>
      </c>
      <c r="D1453" t="s">
        <v>2015</v>
      </c>
      <c r="E1453" t="s">
        <v>2016</v>
      </c>
      <c r="F1453" t="s">
        <v>2190</v>
      </c>
    </row>
    <row r="1454" spans="1:6">
      <c r="A1454" t="s">
        <v>2017</v>
      </c>
      <c r="B1454" s="2">
        <v>39786</v>
      </c>
      <c r="C1454" s="1">
        <v>0.83333333333333337</v>
      </c>
      <c r="D1454" t="s">
        <v>2018</v>
      </c>
      <c r="E1454" t="s">
        <v>2016</v>
      </c>
      <c r="F1454" t="s">
        <v>2432</v>
      </c>
    </row>
    <row r="1455" spans="1:6">
      <c r="A1455" t="s">
        <v>2019</v>
      </c>
      <c r="B1455" s="2">
        <v>39786</v>
      </c>
      <c r="C1455" s="1">
        <v>0.85416666666666663</v>
      </c>
      <c r="D1455" t="s">
        <v>2020</v>
      </c>
      <c r="E1455" t="s">
        <v>2016</v>
      </c>
      <c r="F1455" t="s">
        <v>2174</v>
      </c>
    </row>
    <row r="1456" spans="1:6">
      <c r="A1456" t="s">
        <v>2021</v>
      </c>
      <c r="B1456" s="2">
        <v>39786</v>
      </c>
      <c r="C1456" s="1">
        <v>0.875</v>
      </c>
      <c r="D1456" t="s">
        <v>2022</v>
      </c>
      <c r="E1456" t="s">
        <v>2016</v>
      </c>
      <c r="F1456" t="s">
        <v>2432</v>
      </c>
    </row>
    <row r="1457" spans="1:6">
      <c r="A1457" t="s">
        <v>2023</v>
      </c>
      <c r="B1457" s="2">
        <v>39786</v>
      </c>
      <c r="C1457" s="1">
        <v>0.89583333333333337</v>
      </c>
      <c r="D1457" t="s">
        <v>2024</v>
      </c>
      <c r="E1457" t="s">
        <v>2016</v>
      </c>
      <c r="F1457" t="s">
        <v>2432</v>
      </c>
    </row>
    <row r="1458" spans="1:6">
      <c r="A1458" t="s">
        <v>2025</v>
      </c>
      <c r="B1458" s="2">
        <v>39786</v>
      </c>
      <c r="C1458" s="1">
        <v>0.91666666666666663</v>
      </c>
      <c r="D1458" t="s">
        <v>2026</v>
      </c>
      <c r="E1458" t="s">
        <v>1847</v>
      </c>
      <c r="F1458" t="s">
        <v>2168</v>
      </c>
    </row>
    <row r="1459" spans="1:6">
      <c r="A1459" t="s">
        <v>2027</v>
      </c>
      <c r="B1459" s="2">
        <v>39786</v>
      </c>
      <c r="C1459" s="1">
        <v>0.9375</v>
      </c>
      <c r="D1459" t="s">
        <v>2028</v>
      </c>
      <c r="E1459" t="s">
        <v>1847</v>
      </c>
      <c r="F1459" t="s">
        <v>2164</v>
      </c>
    </row>
    <row r="1460" spans="1:6">
      <c r="A1460" t="s">
        <v>2029</v>
      </c>
      <c r="B1460" s="2">
        <v>39786</v>
      </c>
      <c r="C1460" s="1">
        <v>0.95833333333333337</v>
      </c>
      <c r="D1460" t="s">
        <v>2030</v>
      </c>
      <c r="E1460" t="s">
        <v>1852</v>
      </c>
      <c r="F1460" t="s">
        <v>2164</v>
      </c>
    </row>
    <row r="1461" spans="1:6">
      <c r="A1461" t="s">
        <v>2031</v>
      </c>
      <c r="B1461" s="2">
        <v>39786</v>
      </c>
      <c r="C1461" s="1">
        <v>0.97916666666666663</v>
      </c>
      <c r="D1461" t="s">
        <v>2032</v>
      </c>
      <c r="E1461" t="s">
        <v>1855</v>
      </c>
      <c r="F1461" t="s">
        <v>2174</v>
      </c>
    </row>
    <row r="1462" spans="1:6">
      <c r="A1462" t="s">
        <v>2033</v>
      </c>
      <c r="B1462" s="2">
        <v>39787</v>
      </c>
      <c r="C1462" s="1">
        <v>0</v>
      </c>
      <c r="D1462" t="s">
        <v>2034</v>
      </c>
      <c r="E1462" t="s">
        <v>1864</v>
      </c>
      <c r="F1462" t="s">
        <v>2160</v>
      </c>
    </row>
    <row r="1463" spans="1:6">
      <c r="A1463" t="s">
        <v>2035</v>
      </c>
      <c r="B1463" s="2">
        <v>39787</v>
      </c>
      <c r="C1463" s="1">
        <v>2.0833333333333332E-2</v>
      </c>
      <c r="D1463" t="s">
        <v>2036</v>
      </c>
      <c r="E1463" t="s">
        <v>1871</v>
      </c>
      <c r="F1463" t="s">
        <v>2160</v>
      </c>
    </row>
    <row r="1464" spans="1:6">
      <c r="A1464" t="s">
        <v>2037</v>
      </c>
      <c r="B1464" s="2">
        <v>39787</v>
      </c>
      <c r="C1464" s="1">
        <v>4.1666666666666664E-2</v>
      </c>
      <c r="D1464" t="s">
        <v>2038</v>
      </c>
      <c r="E1464" t="s">
        <v>1871</v>
      </c>
      <c r="F1464" t="s">
        <v>2256</v>
      </c>
    </row>
    <row r="1465" spans="1:6">
      <c r="A1465" t="s">
        <v>2039</v>
      </c>
      <c r="B1465" s="2">
        <v>39787</v>
      </c>
      <c r="C1465" s="1">
        <v>6.25E-2</v>
      </c>
      <c r="D1465" t="s">
        <v>2036</v>
      </c>
      <c r="E1465" t="s">
        <v>1874</v>
      </c>
      <c r="F1465" t="s">
        <v>2152</v>
      </c>
    </row>
    <row r="1466" spans="1:6">
      <c r="A1466" t="s">
        <v>2040</v>
      </c>
      <c r="B1466" s="2">
        <v>39787</v>
      </c>
      <c r="C1466" s="1">
        <v>8.3333333333333329E-2</v>
      </c>
      <c r="D1466" t="s">
        <v>2041</v>
      </c>
      <c r="E1466" t="s">
        <v>1877</v>
      </c>
      <c r="F1466" t="s">
        <v>2122</v>
      </c>
    </row>
    <row r="1467" spans="1:6">
      <c r="A1467" t="s">
        <v>2042</v>
      </c>
      <c r="B1467" s="2">
        <v>39787</v>
      </c>
      <c r="C1467" s="1">
        <v>0.10416666666666667</v>
      </c>
      <c r="D1467" t="s">
        <v>2043</v>
      </c>
      <c r="E1467" t="s">
        <v>1880</v>
      </c>
      <c r="F1467" t="s">
        <v>2152</v>
      </c>
    </row>
    <row r="1468" spans="1:6">
      <c r="A1468" t="s">
        <v>2044</v>
      </c>
      <c r="B1468" s="2">
        <v>39787</v>
      </c>
      <c r="C1468" s="1">
        <v>0.125</v>
      </c>
      <c r="D1468" t="s">
        <v>2045</v>
      </c>
      <c r="E1468" t="s">
        <v>1880</v>
      </c>
      <c r="F1468" t="s">
        <v>2164</v>
      </c>
    </row>
    <row r="1469" spans="1:6">
      <c r="A1469" t="s">
        <v>2046</v>
      </c>
      <c r="B1469" s="2">
        <v>39787</v>
      </c>
      <c r="C1469" s="1">
        <v>0.14583333333333334</v>
      </c>
      <c r="D1469" t="s">
        <v>2047</v>
      </c>
      <c r="E1469" t="s">
        <v>1880</v>
      </c>
      <c r="F1469" t="s">
        <v>2164</v>
      </c>
    </row>
    <row r="1470" spans="1:6">
      <c r="A1470" t="s">
        <v>2048</v>
      </c>
      <c r="B1470" s="2">
        <v>39787</v>
      </c>
      <c r="C1470" s="1">
        <v>0.16666666666666666</v>
      </c>
      <c r="D1470" t="s">
        <v>2049</v>
      </c>
      <c r="E1470" t="s">
        <v>2050</v>
      </c>
      <c r="F1470" t="s">
        <v>2122</v>
      </c>
    </row>
    <row r="1471" spans="1:6">
      <c r="A1471" t="s">
        <v>2051</v>
      </c>
      <c r="B1471" s="2">
        <v>39787</v>
      </c>
      <c r="C1471" s="1">
        <v>0.1875</v>
      </c>
      <c r="D1471" t="s">
        <v>2052</v>
      </c>
      <c r="E1471" t="s">
        <v>2053</v>
      </c>
      <c r="F1471" t="s">
        <v>2111</v>
      </c>
    </row>
    <row r="1472" spans="1:6">
      <c r="A1472" t="s">
        <v>2054</v>
      </c>
      <c r="B1472" s="2">
        <v>39787</v>
      </c>
      <c r="C1472" s="1">
        <v>0.20833333333333334</v>
      </c>
      <c r="D1472" t="s">
        <v>2055</v>
      </c>
      <c r="E1472" t="s">
        <v>2056</v>
      </c>
      <c r="F1472" t="s">
        <v>2156</v>
      </c>
    </row>
    <row r="1473" spans="1:6">
      <c r="A1473" t="s">
        <v>2057</v>
      </c>
      <c r="B1473" s="2">
        <v>39787</v>
      </c>
      <c r="C1473" s="1">
        <v>0.22916666666666666</v>
      </c>
      <c r="D1473" t="s">
        <v>2058</v>
      </c>
      <c r="E1473" t="s">
        <v>2053</v>
      </c>
      <c r="F1473" t="s">
        <v>2164</v>
      </c>
    </row>
    <row r="1474" spans="1:6">
      <c r="A1474" t="s">
        <v>2059</v>
      </c>
      <c r="B1474" s="2">
        <v>39787</v>
      </c>
      <c r="C1474" s="1">
        <v>0.25</v>
      </c>
      <c r="D1474" t="s">
        <v>2060</v>
      </c>
      <c r="E1474" t="s">
        <v>2056</v>
      </c>
      <c r="F1474" t="s">
        <v>2152</v>
      </c>
    </row>
    <row r="1475" spans="1:6">
      <c r="A1475" t="s">
        <v>2061</v>
      </c>
      <c r="B1475" s="2">
        <v>39787</v>
      </c>
      <c r="C1475" s="1">
        <v>0.27083333333333331</v>
      </c>
      <c r="D1475" t="s">
        <v>2062</v>
      </c>
      <c r="E1475" t="s">
        <v>2056</v>
      </c>
      <c r="F1475" t="s">
        <v>2111</v>
      </c>
    </row>
    <row r="1476" spans="1:6">
      <c r="A1476" t="s">
        <v>2063</v>
      </c>
      <c r="B1476" s="2">
        <v>39787</v>
      </c>
      <c r="C1476" s="1">
        <v>0.29166666666666669</v>
      </c>
      <c r="D1476" t="s">
        <v>2064</v>
      </c>
      <c r="E1476" t="s">
        <v>2065</v>
      </c>
      <c r="F1476" t="s">
        <v>2152</v>
      </c>
    </row>
    <row r="1477" spans="1:6">
      <c r="A1477" t="s">
        <v>2066</v>
      </c>
      <c r="B1477" s="2">
        <v>39787</v>
      </c>
      <c r="C1477" s="1">
        <v>0.3125</v>
      </c>
      <c r="D1477" t="s">
        <v>2067</v>
      </c>
      <c r="E1477" t="s">
        <v>2056</v>
      </c>
      <c r="F1477" t="s">
        <v>2156</v>
      </c>
    </row>
    <row r="1478" spans="1:6">
      <c r="A1478" t="s">
        <v>2068</v>
      </c>
      <c r="B1478" s="2">
        <v>39787</v>
      </c>
      <c r="C1478" s="1">
        <v>0.33333333333333331</v>
      </c>
      <c r="D1478" t="s">
        <v>2069</v>
      </c>
      <c r="E1478" t="s">
        <v>2056</v>
      </c>
      <c r="F1478" t="s">
        <v>2156</v>
      </c>
    </row>
    <row r="1479" spans="1:6">
      <c r="A1479" t="s">
        <v>2070</v>
      </c>
      <c r="B1479" s="2">
        <v>39787</v>
      </c>
      <c r="C1479" s="1">
        <v>0.35416666666666669</v>
      </c>
      <c r="D1479" t="s">
        <v>2071</v>
      </c>
      <c r="E1479" t="s">
        <v>2065</v>
      </c>
      <c r="F1479" t="s">
        <v>2168</v>
      </c>
    </row>
    <row r="1480" spans="1:6">
      <c r="A1480" t="s">
        <v>2072</v>
      </c>
      <c r="B1480" s="2">
        <v>39787</v>
      </c>
      <c r="C1480" s="1">
        <v>0.375</v>
      </c>
      <c r="D1480" t="s">
        <v>2073</v>
      </c>
      <c r="E1480" t="s">
        <v>2065</v>
      </c>
      <c r="F1480" t="s">
        <v>2245</v>
      </c>
    </row>
    <row r="1481" spans="1:6">
      <c r="A1481" t="s">
        <v>2074</v>
      </c>
      <c r="B1481" s="2">
        <v>39787</v>
      </c>
      <c r="C1481" s="1">
        <v>0.39583333333333331</v>
      </c>
      <c r="D1481" t="s">
        <v>2075</v>
      </c>
      <c r="E1481" t="s">
        <v>2076</v>
      </c>
      <c r="F1481" t="s">
        <v>2256</v>
      </c>
    </row>
    <row r="1482" spans="1:6">
      <c r="A1482" t="s">
        <v>2077</v>
      </c>
      <c r="B1482" s="2">
        <v>39787</v>
      </c>
      <c r="C1482" s="1">
        <v>0.41666666666666669</v>
      </c>
      <c r="D1482" t="s">
        <v>2078</v>
      </c>
      <c r="E1482" t="s">
        <v>2079</v>
      </c>
      <c r="F1482" t="s">
        <v>2148</v>
      </c>
    </row>
    <row r="1483" spans="1:6">
      <c r="A1483" t="s">
        <v>2080</v>
      </c>
      <c r="B1483" s="2">
        <v>39787</v>
      </c>
      <c r="C1483" s="1">
        <v>0.4375</v>
      </c>
      <c r="D1483" t="s">
        <v>2081</v>
      </c>
      <c r="E1483" t="s">
        <v>1880</v>
      </c>
      <c r="F1483" t="s">
        <v>2948</v>
      </c>
    </row>
    <row r="1484" spans="1:6">
      <c r="A1484" t="s">
        <v>2082</v>
      </c>
      <c r="B1484" s="2">
        <v>39787</v>
      </c>
      <c r="C1484" s="1">
        <v>0.45833333333333331</v>
      </c>
      <c r="D1484" t="s">
        <v>2083</v>
      </c>
      <c r="E1484" t="s">
        <v>2084</v>
      </c>
      <c r="F1484" t="s">
        <v>2231</v>
      </c>
    </row>
    <row r="1485" spans="1:6">
      <c r="A1485" t="s">
        <v>2085</v>
      </c>
      <c r="B1485" s="2">
        <v>39787</v>
      </c>
      <c r="C1485" s="1">
        <v>0.47916666666666669</v>
      </c>
      <c r="D1485" t="s">
        <v>2086</v>
      </c>
      <c r="E1485" t="s">
        <v>1817</v>
      </c>
      <c r="F1485" t="s">
        <v>2852</v>
      </c>
    </row>
    <row r="1486" spans="1:6">
      <c r="A1486" t="s">
        <v>2087</v>
      </c>
      <c r="B1486" s="2">
        <v>39787</v>
      </c>
      <c r="C1486" s="1">
        <v>0.5</v>
      </c>
      <c r="D1486" t="s">
        <v>2088</v>
      </c>
      <c r="E1486" t="s">
        <v>2391</v>
      </c>
      <c r="F1486" t="s">
        <v>3016</v>
      </c>
    </row>
    <row r="1487" spans="1:6">
      <c r="A1487" t="s">
        <v>2089</v>
      </c>
      <c r="B1487" s="2">
        <v>39787</v>
      </c>
      <c r="C1487" s="1">
        <v>0.52083333333333337</v>
      </c>
      <c r="D1487" t="s">
        <v>2090</v>
      </c>
      <c r="E1487" t="s">
        <v>2281</v>
      </c>
      <c r="F1487" t="s">
        <v>2873</v>
      </c>
    </row>
    <row r="1488" spans="1:6">
      <c r="A1488" t="s">
        <v>2091</v>
      </c>
      <c r="B1488" s="2">
        <v>39787</v>
      </c>
      <c r="C1488" s="1">
        <v>0.54166666666666663</v>
      </c>
      <c r="D1488" t="s">
        <v>2092</v>
      </c>
      <c r="E1488" t="s">
        <v>2093</v>
      </c>
      <c r="F1488" t="s">
        <v>2541</v>
      </c>
    </row>
    <row r="1489" spans="1:6">
      <c r="A1489" t="s">
        <v>2094</v>
      </c>
      <c r="B1489" s="2">
        <v>39787</v>
      </c>
      <c r="C1489" s="1">
        <v>0.5625</v>
      </c>
      <c r="D1489" t="s">
        <v>2095</v>
      </c>
      <c r="E1489" t="s">
        <v>1880</v>
      </c>
      <c r="F1489" t="s">
        <v>2339</v>
      </c>
    </row>
    <row r="1490" spans="1:6">
      <c r="A1490" t="s">
        <v>2096</v>
      </c>
      <c r="B1490" s="2">
        <v>39787</v>
      </c>
      <c r="C1490" s="1">
        <v>0.58333333333333337</v>
      </c>
      <c r="D1490" t="s">
        <v>2097</v>
      </c>
      <c r="E1490" t="s">
        <v>2076</v>
      </c>
      <c r="F1490" t="s">
        <v>2194</v>
      </c>
    </row>
    <row r="1491" spans="1:6">
      <c r="A1491" t="s">
        <v>2098</v>
      </c>
      <c r="B1491" s="2">
        <v>39787</v>
      </c>
      <c r="C1491" s="1">
        <v>0.60416666666666663</v>
      </c>
      <c r="D1491" t="s">
        <v>2099</v>
      </c>
      <c r="E1491" t="s">
        <v>1834</v>
      </c>
      <c r="F1491" t="s">
        <v>2873</v>
      </c>
    </row>
    <row r="1492" spans="1:6">
      <c r="A1492" t="s">
        <v>2100</v>
      </c>
      <c r="B1492" s="2">
        <v>39787</v>
      </c>
      <c r="C1492" s="1">
        <v>0.625</v>
      </c>
      <c r="D1492" t="s">
        <v>2101</v>
      </c>
      <c r="E1492" t="s">
        <v>2102</v>
      </c>
      <c r="F1492" t="s">
        <v>2186</v>
      </c>
    </row>
    <row r="1493" spans="1:6">
      <c r="A1493" t="s">
        <v>3280</v>
      </c>
      <c r="B1493" s="2">
        <v>39787</v>
      </c>
      <c r="C1493" s="1">
        <v>0.64583333333333337</v>
      </c>
      <c r="D1493" t="s">
        <v>2103</v>
      </c>
      <c r="E1493" t="s">
        <v>2104</v>
      </c>
      <c r="F1493" t="s">
        <v>2256</v>
      </c>
    </row>
    <row r="1494" spans="1:6">
      <c r="A1494" t="s">
        <v>3279</v>
      </c>
      <c r="B1494" s="2">
        <v>39787</v>
      </c>
      <c r="C1494" s="1">
        <v>0.66666666666666663</v>
      </c>
      <c r="D1494" t="s">
        <v>2105</v>
      </c>
      <c r="E1494" t="s">
        <v>2079</v>
      </c>
      <c r="F1494" t="s">
        <v>2111</v>
      </c>
    </row>
    <row r="1495" spans="1:6">
      <c r="A1495" s="48">
        <v>1495</v>
      </c>
      <c r="B1495" s="2">
        <v>39787</v>
      </c>
    </row>
    <row r="1496" spans="1:6">
      <c r="A1496" s="48">
        <v>1496</v>
      </c>
      <c r="B1496" s="2">
        <v>39787</v>
      </c>
    </row>
    <row r="1497" spans="1:6">
      <c r="A1497" s="48">
        <v>1497</v>
      </c>
      <c r="B1497" s="2">
        <v>39787</v>
      </c>
    </row>
    <row r="1498" spans="1:6">
      <c r="A1498" s="48">
        <v>1498</v>
      </c>
      <c r="B1498" s="2">
        <v>39787</v>
      </c>
    </row>
    <row r="1499" spans="1:6">
      <c r="A1499" s="48">
        <v>1499</v>
      </c>
      <c r="B1499" s="2">
        <v>39787</v>
      </c>
    </row>
    <row r="1500" spans="1:6">
      <c r="A1500" s="48">
        <v>1500</v>
      </c>
      <c r="B1500" s="2">
        <v>39787</v>
      </c>
    </row>
    <row r="1501" spans="1:6">
      <c r="A1501" s="48">
        <v>1501</v>
      </c>
      <c r="B1501" s="2">
        <v>39787</v>
      </c>
    </row>
    <row r="1502" spans="1:6">
      <c r="A1502" s="48">
        <v>1502</v>
      </c>
      <c r="B1502" s="2">
        <v>39787</v>
      </c>
    </row>
    <row r="1503" spans="1:6">
      <c r="A1503" s="48">
        <v>1503</v>
      </c>
      <c r="B1503" s="2">
        <v>39787</v>
      </c>
    </row>
    <row r="1504" spans="1:6">
      <c r="A1504" s="48">
        <v>1504</v>
      </c>
      <c r="B1504" s="2">
        <v>39787</v>
      </c>
    </row>
    <row r="1505" spans="1:2">
      <c r="A1505" s="48">
        <v>1505</v>
      </c>
      <c r="B1505" s="2">
        <v>39787</v>
      </c>
    </row>
    <row r="1506" spans="1:2">
      <c r="A1506" s="48">
        <v>1506</v>
      </c>
      <c r="B1506" s="2">
        <v>39787</v>
      </c>
    </row>
    <row r="1507" spans="1:2">
      <c r="A1507" s="48">
        <v>1507</v>
      </c>
      <c r="B1507" s="2">
        <v>39787</v>
      </c>
    </row>
    <row r="1508" spans="1:2">
      <c r="A1508" s="48">
        <v>1508</v>
      </c>
      <c r="B1508" s="2">
        <v>39787</v>
      </c>
    </row>
    <row r="1509" spans="1:2">
      <c r="A1509" s="48">
        <v>1509</v>
      </c>
      <c r="B1509" s="2">
        <v>39787</v>
      </c>
    </row>
    <row r="1510" spans="1:2">
      <c r="A1510" s="48">
        <v>1510</v>
      </c>
      <c r="B1510" s="2">
        <v>39787</v>
      </c>
    </row>
    <row r="1511" spans="1:2">
      <c r="A1511" s="48">
        <v>1511</v>
      </c>
      <c r="B1511" s="2">
        <v>39787</v>
      </c>
    </row>
    <row r="1512" spans="1:2">
      <c r="A1512" s="48">
        <v>1512</v>
      </c>
      <c r="B1512" s="2">
        <v>39787</v>
      </c>
    </row>
    <row r="1513" spans="1:2">
      <c r="A1513" s="48">
        <v>1513</v>
      </c>
      <c r="B1513" s="2">
        <v>39787</v>
      </c>
    </row>
    <row r="1514" spans="1:2">
      <c r="A1514" s="48">
        <v>1514</v>
      </c>
      <c r="B1514" s="2">
        <v>39787</v>
      </c>
    </row>
    <row r="1515" spans="1:2">
      <c r="A1515" s="48">
        <v>1515</v>
      </c>
      <c r="B1515" s="2">
        <v>39787</v>
      </c>
    </row>
    <row r="1516" spans="1:2">
      <c r="A1516" s="48">
        <v>1516</v>
      </c>
      <c r="B1516" s="2">
        <v>39787</v>
      </c>
    </row>
    <row r="1517" spans="1:2">
      <c r="A1517" s="48">
        <v>1517</v>
      </c>
      <c r="B1517" s="2">
        <v>39787</v>
      </c>
    </row>
    <row r="1518" spans="1:2">
      <c r="A1518" s="48">
        <v>1518</v>
      </c>
      <c r="B1518" s="2">
        <v>39787</v>
      </c>
    </row>
    <row r="1519" spans="1:2">
      <c r="A1519" s="48">
        <v>1519</v>
      </c>
      <c r="B1519" s="2">
        <v>39787</v>
      </c>
    </row>
    <row r="1520" spans="1:2">
      <c r="A1520" s="48">
        <v>1520</v>
      </c>
      <c r="B1520" s="2">
        <v>39787</v>
      </c>
    </row>
    <row r="1521" spans="1:2">
      <c r="A1521" s="48">
        <v>1521</v>
      </c>
      <c r="B1521" s="2">
        <v>39787</v>
      </c>
    </row>
    <row r="1522" spans="1:2">
      <c r="A1522" s="48">
        <v>1522</v>
      </c>
      <c r="B1522" s="2">
        <v>39787</v>
      </c>
    </row>
    <row r="1523" spans="1:2">
      <c r="A1523" s="48">
        <v>1523</v>
      </c>
      <c r="B1523" s="2">
        <v>39787</v>
      </c>
    </row>
    <row r="1524" spans="1:2">
      <c r="A1524" s="48">
        <v>1524</v>
      </c>
      <c r="B1524" s="2">
        <v>39787</v>
      </c>
    </row>
    <row r="1525" spans="1:2">
      <c r="A1525" s="48">
        <v>1525</v>
      </c>
      <c r="B1525" s="2">
        <v>39787</v>
      </c>
    </row>
    <row r="1526" spans="1:2">
      <c r="A1526" s="48">
        <v>1526</v>
      </c>
      <c r="B1526" s="2">
        <v>39787</v>
      </c>
    </row>
    <row r="1527" spans="1:2">
      <c r="A1527" s="48">
        <v>1527</v>
      </c>
      <c r="B1527" s="2">
        <v>39787</v>
      </c>
    </row>
    <row r="1528" spans="1:2">
      <c r="A1528" s="48">
        <v>1528</v>
      </c>
      <c r="B1528" s="2">
        <v>39787</v>
      </c>
    </row>
    <row r="1529" spans="1:2">
      <c r="A1529" s="48">
        <v>1529</v>
      </c>
      <c r="B1529" s="2">
        <v>39787</v>
      </c>
    </row>
    <row r="1530" spans="1:2">
      <c r="A1530" s="48">
        <v>1530</v>
      </c>
      <c r="B1530" s="2">
        <v>39787</v>
      </c>
    </row>
    <row r="1531" spans="1:2">
      <c r="A1531" s="48">
        <v>1531</v>
      </c>
      <c r="B1531" s="2">
        <v>39787</v>
      </c>
    </row>
    <row r="1532" spans="1:2">
      <c r="A1532" s="48">
        <v>1532</v>
      </c>
      <c r="B1532" s="2">
        <v>39787</v>
      </c>
    </row>
    <row r="1533" spans="1:2">
      <c r="A1533" s="48">
        <v>1533</v>
      </c>
      <c r="B1533" s="2">
        <v>39787</v>
      </c>
    </row>
    <row r="1534" spans="1:2">
      <c r="A1534" s="48">
        <v>1534</v>
      </c>
      <c r="B1534" s="2">
        <v>39787</v>
      </c>
    </row>
    <row r="1535" spans="1:2">
      <c r="A1535" s="48">
        <v>1535</v>
      </c>
      <c r="B1535" s="2">
        <v>39787</v>
      </c>
    </row>
    <row r="1536" spans="1:2">
      <c r="A1536" s="48">
        <v>1536</v>
      </c>
      <c r="B1536" s="2">
        <v>39787</v>
      </c>
    </row>
    <row r="1537" spans="1:2">
      <c r="A1537" s="48">
        <v>1537</v>
      </c>
      <c r="B1537" s="2">
        <v>39787</v>
      </c>
    </row>
    <row r="1538" spans="1:2">
      <c r="A1538" s="48">
        <v>1538</v>
      </c>
      <c r="B1538" s="2">
        <v>39787</v>
      </c>
    </row>
    <row r="1539" spans="1:2">
      <c r="A1539" s="48">
        <v>1539</v>
      </c>
      <c r="B1539" s="2">
        <v>39787</v>
      </c>
    </row>
    <row r="1540" spans="1:2">
      <c r="A1540" s="48">
        <v>1540</v>
      </c>
      <c r="B1540" s="2">
        <v>39787</v>
      </c>
    </row>
    <row r="1541" spans="1:2">
      <c r="A1541" s="48">
        <v>1541</v>
      </c>
      <c r="B1541" s="2">
        <v>39787</v>
      </c>
    </row>
    <row r="1542" spans="1:2">
      <c r="A1542" s="48">
        <v>1542</v>
      </c>
      <c r="B1542" s="2">
        <v>39787</v>
      </c>
    </row>
    <row r="1543" spans="1:2">
      <c r="A1543" s="48">
        <v>1543</v>
      </c>
      <c r="B1543" s="2">
        <v>39787</v>
      </c>
    </row>
    <row r="1544" spans="1:2">
      <c r="A1544" s="48">
        <v>1544</v>
      </c>
      <c r="B1544" s="2">
        <v>39787</v>
      </c>
    </row>
    <row r="1545" spans="1:2">
      <c r="A1545" s="48">
        <v>1545</v>
      </c>
      <c r="B1545" s="2">
        <v>39787</v>
      </c>
    </row>
    <row r="1546" spans="1:2">
      <c r="A1546" s="48">
        <v>1546</v>
      </c>
      <c r="B1546" s="2">
        <v>39787</v>
      </c>
    </row>
    <row r="1547" spans="1:2">
      <c r="A1547" s="48">
        <v>1547</v>
      </c>
      <c r="B1547" s="2">
        <v>39787</v>
      </c>
    </row>
    <row r="1548" spans="1:2">
      <c r="A1548" s="48">
        <v>1548</v>
      </c>
      <c r="B1548" s="2">
        <v>39787</v>
      </c>
    </row>
    <row r="1549" spans="1:2">
      <c r="A1549" s="48">
        <v>1549</v>
      </c>
      <c r="B1549" s="2">
        <v>39787</v>
      </c>
    </row>
    <row r="1550" spans="1:2">
      <c r="A1550" s="48">
        <v>1550</v>
      </c>
      <c r="B1550" s="2">
        <v>39787</v>
      </c>
    </row>
    <row r="1551" spans="1:2">
      <c r="A1551" s="48">
        <v>1551</v>
      </c>
      <c r="B1551" s="2">
        <v>39787</v>
      </c>
    </row>
    <row r="1552" spans="1:2">
      <c r="A1552" s="48">
        <v>1552</v>
      </c>
      <c r="B1552" s="2">
        <v>39787</v>
      </c>
    </row>
    <row r="1553" spans="1:2">
      <c r="A1553" s="48">
        <v>1553</v>
      </c>
      <c r="B1553" s="2">
        <v>39787</v>
      </c>
    </row>
    <row r="1554" spans="1:2">
      <c r="A1554" s="48">
        <v>1554</v>
      </c>
      <c r="B1554" s="2">
        <v>39787</v>
      </c>
    </row>
    <row r="1555" spans="1:2">
      <c r="A1555" s="48">
        <v>1555</v>
      </c>
      <c r="B1555" s="2">
        <v>39787</v>
      </c>
    </row>
    <row r="1556" spans="1:2">
      <c r="A1556" s="48">
        <v>1556</v>
      </c>
      <c r="B1556" s="2">
        <v>39787</v>
      </c>
    </row>
    <row r="1557" spans="1:2">
      <c r="A1557" s="48">
        <v>1557</v>
      </c>
      <c r="B1557" s="2">
        <v>39787</v>
      </c>
    </row>
    <row r="1558" spans="1:2">
      <c r="A1558" s="48">
        <v>1558</v>
      </c>
      <c r="B1558" s="2">
        <v>39787</v>
      </c>
    </row>
    <row r="1559" spans="1:2">
      <c r="A1559" s="48">
        <v>1559</v>
      </c>
      <c r="B1559" s="2">
        <v>39787</v>
      </c>
    </row>
    <row r="1560" spans="1:2">
      <c r="A1560" s="48">
        <v>1560</v>
      </c>
      <c r="B1560" s="2">
        <v>39787</v>
      </c>
    </row>
    <row r="1561" spans="1:2">
      <c r="A1561" s="48">
        <v>1561</v>
      </c>
      <c r="B1561" s="2">
        <v>39787</v>
      </c>
    </row>
    <row r="1562" spans="1:2">
      <c r="A1562" s="48">
        <v>1562</v>
      </c>
      <c r="B1562" s="2">
        <v>39787</v>
      </c>
    </row>
    <row r="1563" spans="1:2">
      <c r="A1563" s="48">
        <v>1563</v>
      </c>
      <c r="B1563" s="2">
        <v>39787</v>
      </c>
    </row>
    <row r="1564" spans="1:2">
      <c r="A1564" s="48">
        <v>1564</v>
      </c>
      <c r="B1564" s="2">
        <v>39787</v>
      </c>
    </row>
    <row r="1565" spans="1:2">
      <c r="A1565" s="48">
        <v>1565</v>
      </c>
      <c r="B1565" s="2">
        <v>39787</v>
      </c>
    </row>
    <row r="1566" spans="1:2">
      <c r="A1566" s="48">
        <v>1566</v>
      </c>
      <c r="B1566" s="2">
        <v>39787</v>
      </c>
    </row>
    <row r="1567" spans="1:2">
      <c r="A1567" s="48">
        <v>1567</v>
      </c>
      <c r="B1567" s="2">
        <v>39787</v>
      </c>
    </row>
    <row r="1568" spans="1:2">
      <c r="A1568" s="48">
        <v>1568</v>
      </c>
      <c r="B1568" s="2">
        <v>39787</v>
      </c>
    </row>
    <row r="1569" spans="1:2">
      <c r="A1569" s="48">
        <v>1569</v>
      </c>
      <c r="B1569" s="2">
        <v>39787</v>
      </c>
    </row>
    <row r="1570" spans="1:2">
      <c r="A1570" s="48">
        <v>1570</v>
      </c>
      <c r="B1570" s="2">
        <v>39787</v>
      </c>
    </row>
    <row r="1571" spans="1:2">
      <c r="A1571" s="48">
        <v>1571</v>
      </c>
      <c r="B1571" s="2">
        <v>39787</v>
      </c>
    </row>
    <row r="1572" spans="1:2">
      <c r="A1572" s="48">
        <v>1572</v>
      </c>
      <c r="B1572" s="2">
        <v>39787</v>
      </c>
    </row>
    <row r="1573" spans="1:2">
      <c r="A1573" s="48">
        <v>1573</v>
      </c>
      <c r="B1573" s="2">
        <v>39787</v>
      </c>
    </row>
    <row r="1574" spans="1:2">
      <c r="A1574" s="48">
        <v>1574</v>
      </c>
      <c r="B1574" s="2">
        <v>39787</v>
      </c>
    </row>
    <row r="1575" spans="1:2">
      <c r="A1575" s="48">
        <v>1575</v>
      </c>
      <c r="B1575" s="2">
        <v>39787</v>
      </c>
    </row>
    <row r="1576" spans="1:2">
      <c r="A1576" s="48">
        <v>1576</v>
      </c>
      <c r="B1576" s="2">
        <v>39787</v>
      </c>
    </row>
    <row r="1577" spans="1:2">
      <c r="A1577" s="48">
        <v>1577</v>
      </c>
      <c r="B1577" s="2">
        <v>39787</v>
      </c>
    </row>
    <row r="1578" spans="1:2">
      <c r="A1578" s="48">
        <v>1578</v>
      </c>
      <c r="B1578" s="2">
        <v>39787</v>
      </c>
    </row>
    <row r="1579" spans="1:2">
      <c r="A1579" s="48">
        <v>1579</v>
      </c>
      <c r="B1579" s="2">
        <v>39787</v>
      </c>
    </row>
    <row r="1580" spans="1:2">
      <c r="A1580" s="48">
        <v>1580</v>
      </c>
      <c r="B1580" s="2">
        <v>39787</v>
      </c>
    </row>
    <row r="1581" spans="1:2">
      <c r="A1581" s="48">
        <v>1581</v>
      </c>
      <c r="B1581" s="2">
        <v>39787</v>
      </c>
    </row>
    <row r="1582" spans="1:2">
      <c r="A1582" s="48">
        <v>1582</v>
      </c>
      <c r="B1582" s="2">
        <v>39787</v>
      </c>
    </row>
    <row r="1583" spans="1:2">
      <c r="A1583" s="48">
        <v>1583</v>
      </c>
      <c r="B1583" s="2">
        <v>39787</v>
      </c>
    </row>
    <row r="1584" spans="1:2">
      <c r="A1584" s="48">
        <v>1584</v>
      </c>
      <c r="B1584" s="2">
        <v>39787</v>
      </c>
    </row>
    <row r="1585" spans="1:2">
      <c r="A1585" s="48">
        <v>1585</v>
      </c>
      <c r="B1585" s="2">
        <v>39787</v>
      </c>
    </row>
    <row r="1586" spans="1:2">
      <c r="A1586" s="48">
        <v>1586</v>
      </c>
      <c r="B1586" s="2">
        <v>39787</v>
      </c>
    </row>
    <row r="1587" spans="1:2">
      <c r="A1587" s="48">
        <v>1587</v>
      </c>
      <c r="B1587" s="2">
        <v>39787</v>
      </c>
    </row>
    <row r="1588" spans="1:2">
      <c r="A1588" s="48">
        <v>1588</v>
      </c>
      <c r="B1588" s="2">
        <v>39787</v>
      </c>
    </row>
    <row r="1589" spans="1:2">
      <c r="A1589" s="48">
        <v>1589</v>
      </c>
      <c r="B1589" s="2">
        <v>39787</v>
      </c>
    </row>
    <row r="1590" spans="1:2">
      <c r="A1590" s="48">
        <v>1590</v>
      </c>
      <c r="B1590" s="2">
        <v>39787</v>
      </c>
    </row>
    <row r="1591" spans="1:2">
      <c r="A1591" s="48">
        <v>1591</v>
      </c>
      <c r="B1591" s="2">
        <v>39787</v>
      </c>
    </row>
    <row r="1592" spans="1:2">
      <c r="A1592" s="48">
        <v>1592</v>
      </c>
      <c r="B1592" s="2">
        <v>39787</v>
      </c>
    </row>
    <row r="1593" spans="1:2">
      <c r="A1593" s="48">
        <v>1593</v>
      </c>
      <c r="B1593" s="2">
        <v>39787</v>
      </c>
    </row>
    <row r="1594" spans="1:2">
      <c r="A1594" s="48">
        <v>1594</v>
      </c>
      <c r="B1594" s="2">
        <v>39787</v>
      </c>
    </row>
    <row r="1595" spans="1:2">
      <c r="A1595" s="48">
        <v>1595</v>
      </c>
      <c r="B1595" s="2">
        <v>39787</v>
      </c>
    </row>
    <row r="1596" spans="1:2">
      <c r="A1596" s="48">
        <v>1596</v>
      </c>
      <c r="B1596" s="2">
        <v>39787</v>
      </c>
    </row>
    <row r="1597" spans="1:2">
      <c r="A1597" s="48">
        <v>1597</v>
      </c>
      <c r="B1597" s="2">
        <v>39787</v>
      </c>
    </row>
    <row r="1598" spans="1:2">
      <c r="A1598" s="48">
        <v>1598</v>
      </c>
      <c r="B1598" s="2">
        <v>39787</v>
      </c>
    </row>
    <row r="1599" spans="1:2">
      <c r="A1599" s="48">
        <v>1599</v>
      </c>
      <c r="B1599" s="2">
        <v>39787</v>
      </c>
    </row>
    <row r="1600" spans="1:2">
      <c r="A1600" s="48">
        <v>1600</v>
      </c>
      <c r="B1600" s="2">
        <v>39787</v>
      </c>
    </row>
    <row r="1601" spans="1:2">
      <c r="A1601" s="48">
        <v>1601</v>
      </c>
      <c r="B1601" s="2">
        <v>39787</v>
      </c>
    </row>
    <row r="1602" spans="1:2">
      <c r="A1602" s="48">
        <v>1602</v>
      </c>
      <c r="B1602" s="2">
        <v>39787</v>
      </c>
    </row>
    <row r="1603" spans="1:2">
      <c r="A1603" s="48">
        <v>1603</v>
      </c>
      <c r="B1603" s="2">
        <v>39787</v>
      </c>
    </row>
    <row r="1604" spans="1:2">
      <c r="A1604" s="48">
        <v>1604</v>
      </c>
      <c r="B1604" s="2">
        <v>39787</v>
      </c>
    </row>
    <row r="1605" spans="1:2">
      <c r="A1605" s="48">
        <v>1605</v>
      </c>
      <c r="B1605" s="2">
        <v>39787</v>
      </c>
    </row>
    <row r="1606" spans="1:2">
      <c r="A1606" s="48">
        <v>1606</v>
      </c>
      <c r="B1606" s="2">
        <v>39787</v>
      </c>
    </row>
    <row r="1607" spans="1:2">
      <c r="A1607" s="48">
        <v>1607</v>
      </c>
      <c r="B1607" s="2">
        <v>39787</v>
      </c>
    </row>
    <row r="1608" spans="1:2">
      <c r="A1608" s="48">
        <v>1608</v>
      </c>
      <c r="B1608" s="2">
        <v>39787</v>
      </c>
    </row>
    <row r="1609" spans="1:2">
      <c r="A1609" s="48">
        <v>1609</v>
      </c>
      <c r="B1609" s="2">
        <v>39787</v>
      </c>
    </row>
    <row r="1610" spans="1:2">
      <c r="A1610" s="48">
        <v>1610</v>
      </c>
      <c r="B1610" s="2">
        <v>39787</v>
      </c>
    </row>
    <row r="1611" spans="1:2">
      <c r="A1611" s="48">
        <v>1611</v>
      </c>
      <c r="B1611" s="2">
        <v>39787</v>
      </c>
    </row>
    <row r="1612" spans="1:2">
      <c r="A1612" s="48">
        <v>1612</v>
      </c>
      <c r="B1612" s="2">
        <v>39787</v>
      </c>
    </row>
    <row r="1613" spans="1:2">
      <c r="A1613" s="48">
        <v>1613</v>
      </c>
      <c r="B1613" s="2">
        <v>39787</v>
      </c>
    </row>
    <row r="1614" spans="1:2">
      <c r="A1614" s="48">
        <v>1614</v>
      </c>
      <c r="B1614" s="2">
        <v>39787</v>
      </c>
    </row>
    <row r="1615" spans="1:2">
      <c r="A1615" s="48">
        <v>1615</v>
      </c>
      <c r="B1615" s="2">
        <v>39787</v>
      </c>
    </row>
    <row r="1616" spans="1:2">
      <c r="A1616" s="48">
        <v>1616</v>
      </c>
      <c r="B1616" s="2">
        <v>39787</v>
      </c>
    </row>
    <row r="1617" spans="1:2">
      <c r="A1617" s="48">
        <v>1617</v>
      </c>
      <c r="B1617" s="2">
        <v>39787</v>
      </c>
    </row>
    <row r="1618" spans="1:2">
      <c r="A1618" s="48">
        <v>1618</v>
      </c>
      <c r="B1618" s="2">
        <v>39787</v>
      </c>
    </row>
    <row r="1619" spans="1:2">
      <c r="A1619" s="48">
        <v>1619</v>
      </c>
      <c r="B1619" s="2">
        <v>39787</v>
      </c>
    </row>
    <row r="1620" spans="1:2">
      <c r="A1620" s="48">
        <v>1620</v>
      </c>
      <c r="B1620" s="2">
        <v>39787</v>
      </c>
    </row>
    <row r="1621" spans="1:2">
      <c r="A1621" s="48">
        <v>1621</v>
      </c>
      <c r="B1621" s="2">
        <v>39787</v>
      </c>
    </row>
    <row r="1622" spans="1:2">
      <c r="A1622" s="48">
        <v>1622</v>
      </c>
      <c r="B1622" s="2">
        <v>39787</v>
      </c>
    </row>
    <row r="1623" spans="1:2">
      <c r="A1623" s="48">
        <v>1623</v>
      </c>
      <c r="B1623" s="2">
        <v>39787</v>
      </c>
    </row>
    <row r="1624" spans="1:2">
      <c r="A1624" s="48">
        <v>1624</v>
      </c>
      <c r="B1624" s="2">
        <v>39787</v>
      </c>
    </row>
    <row r="1625" spans="1:2">
      <c r="A1625" s="48">
        <v>1625</v>
      </c>
      <c r="B1625" s="2">
        <v>39787</v>
      </c>
    </row>
    <row r="1626" spans="1:2">
      <c r="A1626" s="48">
        <v>1626</v>
      </c>
      <c r="B1626" s="2">
        <v>39787</v>
      </c>
    </row>
    <row r="1627" spans="1:2">
      <c r="A1627" s="48">
        <v>1627</v>
      </c>
      <c r="B1627" s="2">
        <v>39787</v>
      </c>
    </row>
    <row r="1628" spans="1:2">
      <c r="A1628" s="48">
        <v>1628</v>
      </c>
      <c r="B1628" s="2">
        <v>39787</v>
      </c>
    </row>
    <row r="1629" spans="1:2">
      <c r="A1629" s="48">
        <v>1629</v>
      </c>
      <c r="B1629" s="2">
        <v>39787</v>
      </c>
    </row>
    <row r="1630" spans="1:2">
      <c r="A1630" s="48">
        <v>1630</v>
      </c>
      <c r="B1630" s="2">
        <v>39787</v>
      </c>
    </row>
    <row r="1631" spans="1:2">
      <c r="A1631" s="48">
        <v>1631</v>
      </c>
      <c r="B1631" s="2">
        <v>39787</v>
      </c>
    </row>
    <row r="1632" spans="1:2">
      <c r="A1632" s="48">
        <v>1632</v>
      </c>
      <c r="B1632" s="2">
        <v>39787</v>
      </c>
    </row>
    <row r="1633" spans="1:2">
      <c r="A1633" s="48">
        <v>1633</v>
      </c>
      <c r="B1633" s="2">
        <v>39787</v>
      </c>
    </row>
    <row r="1634" spans="1:2">
      <c r="A1634" s="48">
        <v>1634</v>
      </c>
      <c r="B1634" s="2">
        <v>39787</v>
      </c>
    </row>
    <row r="1635" spans="1:2">
      <c r="A1635" s="48">
        <v>1635</v>
      </c>
      <c r="B1635" s="2">
        <v>39787</v>
      </c>
    </row>
    <row r="1636" spans="1:2">
      <c r="A1636" s="48">
        <v>1636</v>
      </c>
      <c r="B1636" s="2">
        <v>39787</v>
      </c>
    </row>
    <row r="1637" spans="1:2">
      <c r="A1637" s="48">
        <v>1637</v>
      </c>
      <c r="B1637" s="2">
        <v>39787</v>
      </c>
    </row>
    <row r="1638" spans="1:2">
      <c r="A1638" s="48">
        <v>1638</v>
      </c>
      <c r="B1638" s="2">
        <v>39787</v>
      </c>
    </row>
    <row r="1639" spans="1:2">
      <c r="A1639" s="48">
        <v>1639</v>
      </c>
      <c r="B1639" s="2">
        <v>39787</v>
      </c>
    </row>
    <row r="1640" spans="1:2">
      <c r="A1640" s="48">
        <v>1640</v>
      </c>
      <c r="B1640" s="2">
        <v>39787</v>
      </c>
    </row>
    <row r="1641" spans="1:2">
      <c r="A1641" s="48">
        <v>1641</v>
      </c>
      <c r="B1641" s="2">
        <v>39787</v>
      </c>
    </row>
    <row r="1642" spans="1:2">
      <c r="A1642" s="48">
        <v>1642</v>
      </c>
      <c r="B1642" s="2">
        <v>39787</v>
      </c>
    </row>
    <row r="1643" spans="1:2" ht="12" customHeight="1">
      <c r="A1643" s="48">
        <v>1643</v>
      </c>
      <c r="B1643" s="2">
        <v>39787</v>
      </c>
    </row>
    <row r="1644" spans="1:2">
      <c r="A1644" s="48">
        <v>1644</v>
      </c>
      <c r="B1644" s="2">
        <v>39787</v>
      </c>
    </row>
    <row r="1645" spans="1:2">
      <c r="A1645" s="48">
        <v>1645</v>
      </c>
      <c r="B1645" s="2">
        <v>39787</v>
      </c>
    </row>
    <row r="1646" spans="1:2">
      <c r="A1646" s="48">
        <v>1646</v>
      </c>
      <c r="B1646" s="2">
        <v>39787</v>
      </c>
    </row>
    <row r="1647" spans="1:2">
      <c r="A1647" s="48">
        <v>1647</v>
      </c>
      <c r="B1647" s="2">
        <v>39787</v>
      </c>
    </row>
    <row r="1648" spans="1:2">
      <c r="A1648" s="48">
        <v>1648</v>
      </c>
      <c r="B1648" s="2">
        <v>39787</v>
      </c>
    </row>
    <row r="1649" spans="1:2">
      <c r="A1649" s="48">
        <v>1649</v>
      </c>
      <c r="B1649" s="2">
        <v>39787</v>
      </c>
    </row>
    <row r="1650" spans="1:2">
      <c r="A1650" s="48">
        <v>1650</v>
      </c>
      <c r="B1650" s="2">
        <v>39787</v>
      </c>
    </row>
    <row r="1651" spans="1:2">
      <c r="A1651" s="48">
        <v>1651</v>
      </c>
      <c r="B1651" s="2">
        <v>39787</v>
      </c>
    </row>
    <row r="1652" spans="1:2">
      <c r="A1652" s="48">
        <v>1652</v>
      </c>
      <c r="B1652" s="2">
        <v>39787</v>
      </c>
    </row>
    <row r="1653" spans="1:2">
      <c r="A1653" s="48">
        <v>1653</v>
      </c>
      <c r="B1653" s="2">
        <v>39787</v>
      </c>
    </row>
    <row r="1654" spans="1:2">
      <c r="A1654" s="48">
        <v>1654</v>
      </c>
      <c r="B1654" s="2">
        <v>39787</v>
      </c>
    </row>
    <row r="1655" spans="1:2">
      <c r="A1655" s="48">
        <v>1655</v>
      </c>
      <c r="B1655" s="2">
        <v>39787</v>
      </c>
    </row>
    <row r="1656" spans="1:2">
      <c r="A1656" s="48">
        <v>1656</v>
      </c>
      <c r="B1656" s="2">
        <v>39787</v>
      </c>
    </row>
    <row r="1657" spans="1:2">
      <c r="A1657" s="48">
        <v>1657</v>
      </c>
      <c r="B1657" s="2">
        <v>39787</v>
      </c>
    </row>
    <row r="1658" spans="1:2">
      <c r="A1658" s="48">
        <v>1658</v>
      </c>
      <c r="B1658" s="2">
        <v>39787</v>
      </c>
    </row>
    <row r="1659" spans="1:2">
      <c r="A1659" s="48">
        <v>1659</v>
      </c>
      <c r="B1659" s="2">
        <v>39787</v>
      </c>
    </row>
    <row r="1660" spans="1:2">
      <c r="A1660" s="48">
        <v>1660</v>
      </c>
      <c r="B1660" s="2">
        <v>39787</v>
      </c>
    </row>
    <row r="1661" spans="1:2">
      <c r="A1661" s="48">
        <v>1661</v>
      </c>
      <c r="B1661" s="2">
        <v>39787</v>
      </c>
    </row>
    <row r="1662" spans="1:2">
      <c r="A1662" s="48">
        <v>1662</v>
      </c>
      <c r="B1662" s="2">
        <v>39787</v>
      </c>
    </row>
    <row r="1663" spans="1:2">
      <c r="A1663" s="48">
        <v>1663</v>
      </c>
      <c r="B1663" s="2">
        <v>39787</v>
      </c>
    </row>
    <row r="1664" spans="1:2">
      <c r="A1664" s="48">
        <v>1664</v>
      </c>
      <c r="B1664" s="2">
        <v>39787</v>
      </c>
    </row>
    <row r="1665" spans="1:2">
      <c r="A1665" s="48">
        <v>1665</v>
      </c>
      <c r="B1665" s="2">
        <v>39787</v>
      </c>
    </row>
    <row r="1666" spans="1:2">
      <c r="A1666" s="48">
        <v>1666</v>
      </c>
      <c r="B1666" s="2">
        <v>39787</v>
      </c>
    </row>
    <row r="1667" spans="1:2">
      <c r="A1667" s="48">
        <v>1667</v>
      </c>
      <c r="B1667" s="2">
        <v>39787</v>
      </c>
    </row>
    <row r="1668" spans="1:2">
      <c r="A1668" s="48">
        <v>1668</v>
      </c>
      <c r="B1668" s="2">
        <v>39787</v>
      </c>
    </row>
    <row r="1669" spans="1:2">
      <c r="A1669" s="48">
        <v>1669</v>
      </c>
      <c r="B1669" s="2">
        <v>39787</v>
      </c>
    </row>
    <row r="1670" spans="1:2">
      <c r="A1670" s="48">
        <v>1670</v>
      </c>
      <c r="B1670" s="2">
        <v>39787</v>
      </c>
    </row>
    <row r="1671" spans="1:2">
      <c r="A1671" s="48">
        <v>1671</v>
      </c>
      <c r="B1671" s="2">
        <v>39787</v>
      </c>
    </row>
    <row r="1672" spans="1:2">
      <c r="A1672" s="48">
        <v>1672</v>
      </c>
      <c r="B1672" s="2">
        <v>39787</v>
      </c>
    </row>
    <row r="1673" spans="1:2">
      <c r="A1673" s="48">
        <v>1673</v>
      </c>
      <c r="B1673" s="2">
        <v>39787</v>
      </c>
    </row>
    <row r="1674" spans="1:2">
      <c r="A1674" s="48">
        <v>1674</v>
      </c>
      <c r="B1674" s="2">
        <v>39787</v>
      </c>
    </row>
    <row r="1675" spans="1:2">
      <c r="A1675" s="48">
        <v>1675</v>
      </c>
      <c r="B1675" s="2">
        <v>39787</v>
      </c>
    </row>
    <row r="1676" spans="1:2">
      <c r="A1676" s="48">
        <v>1676</v>
      </c>
      <c r="B1676" s="2">
        <v>39787</v>
      </c>
    </row>
    <row r="1677" spans="1:2">
      <c r="A1677" s="48">
        <v>1677</v>
      </c>
      <c r="B1677" s="2">
        <v>39787</v>
      </c>
    </row>
    <row r="1678" spans="1:2">
      <c r="A1678" s="48">
        <v>1678</v>
      </c>
      <c r="B1678" s="2">
        <v>39787</v>
      </c>
    </row>
    <row r="1679" spans="1:2">
      <c r="A1679" s="48">
        <v>1679</v>
      </c>
      <c r="B1679" s="2">
        <v>39787</v>
      </c>
    </row>
    <row r="1680" spans="1:2">
      <c r="A1680" s="48">
        <v>1680</v>
      </c>
      <c r="B1680" s="2">
        <v>39787</v>
      </c>
    </row>
    <row r="1681" spans="1:2">
      <c r="A1681" s="48">
        <v>1681</v>
      </c>
      <c r="B1681" s="2">
        <v>39787</v>
      </c>
    </row>
    <row r="1682" spans="1:2">
      <c r="A1682" s="48">
        <v>1682</v>
      </c>
      <c r="B1682" s="2">
        <v>39787</v>
      </c>
    </row>
    <row r="1683" spans="1:2">
      <c r="A1683" s="48">
        <v>1683</v>
      </c>
      <c r="B1683" s="2">
        <v>39787</v>
      </c>
    </row>
    <row r="1684" spans="1:2">
      <c r="A1684" s="48">
        <v>1684</v>
      </c>
      <c r="B1684" s="2">
        <v>39787</v>
      </c>
    </row>
    <row r="1685" spans="1:2">
      <c r="A1685" s="48">
        <v>1685</v>
      </c>
      <c r="B1685" s="2">
        <v>39787</v>
      </c>
    </row>
    <row r="1686" spans="1:2">
      <c r="A1686" s="48">
        <v>1686</v>
      </c>
      <c r="B1686" s="2">
        <v>39787</v>
      </c>
    </row>
    <row r="1687" spans="1:2">
      <c r="A1687" s="48">
        <v>1687</v>
      </c>
      <c r="B1687" s="2">
        <v>39787</v>
      </c>
    </row>
    <row r="1688" spans="1:2">
      <c r="A1688" s="48">
        <v>1688</v>
      </c>
      <c r="B1688" s="2">
        <v>39787</v>
      </c>
    </row>
    <row r="1689" spans="1:2">
      <c r="A1689" s="48">
        <v>1689</v>
      </c>
      <c r="B1689" s="2">
        <v>39787</v>
      </c>
    </row>
    <row r="1690" spans="1:2">
      <c r="A1690" s="48">
        <v>1690</v>
      </c>
      <c r="B1690" s="2">
        <v>39787</v>
      </c>
    </row>
    <row r="1691" spans="1:2">
      <c r="A1691" s="48">
        <v>1691</v>
      </c>
      <c r="B1691" s="2">
        <v>39787</v>
      </c>
    </row>
    <row r="1692" spans="1:2">
      <c r="A1692" s="48">
        <v>1692</v>
      </c>
      <c r="B1692" s="2">
        <v>39787</v>
      </c>
    </row>
    <row r="1693" spans="1:2">
      <c r="A1693" s="48">
        <v>1693</v>
      </c>
      <c r="B1693" s="2">
        <v>39787</v>
      </c>
    </row>
    <row r="1694" spans="1:2">
      <c r="A1694" s="48">
        <v>1694</v>
      </c>
      <c r="B1694" s="2">
        <v>39787</v>
      </c>
    </row>
    <row r="1695" spans="1:2">
      <c r="A1695" s="48">
        <v>1695</v>
      </c>
      <c r="B1695" s="2">
        <v>39787</v>
      </c>
    </row>
    <row r="1696" spans="1:2">
      <c r="A1696" s="48">
        <v>1696</v>
      </c>
      <c r="B1696" s="2">
        <v>39787</v>
      </c>
    </row>
    <row r="1697" spans="1:2">
      <c r="A1697" s="48">
        <v>1697</v>
      </c>
      <c r="B1697" s="2">
        <v>39787</v>
      </c>
    </row>
    <row r="1698" spans="1:2">
      <c r="A1698" s="48">
        <v>1698</v>
      </c>
      <c r="B1698" s="2">
        <v>39787</v>
      </c>
    </row>
    <row r="1699" spans="1:2">
      <c r="A1699" s="48">
        <v>1699</v>
      </c>
      <c r="B1699" s="2">
        <v>39787</v>
      </c>
    </row>
    <row r="1700" spans="1:2">
      <c r="A1700" s="48">
        <v>1700</v>
      </c>
      <c r="B1700" s="2">
        <v>39787</v>
      </c>
    </row>
    <row r="1701" spans="1:2">
      <c r="A1701" s="48">
        <v>1701</v>
      </c>
      <c r="B1701" s="2">
        <v>39787</v>
      </c>
    </row>
    <row r="1702" spans="1:2">
      <c r="A1702" s="48">
        <v>1702</v>
      </c>
      <c r="B1702" s="2">
        <v>39787</v>
      </c>
    </row>
    <row r="1703" spans="1:2">
      <c r="A1703" s="48">
        <v>1703</v>
      </c>
      <c r="B1703" s="2">
        <v>39787</v>
      </c>
    </row>
    <row r="1704" spans="1:2">
      <c r="A1704" s="48">
        <v>1704</v>
      </c>
      <c r="B1704" s="2">
        <v>39787</v>
      </c>
    </row>
    <row r="1705" spans="1:2">
      <c r="A1705" s="48">
        <v>1705</v>
      </c>
      <c r="B1705" s="2">
        <v>39787</v>
      </c>
    </row>
    <row r="1706" spans="1:2">
      <c r="A1706" s="48">
        <v>1706</v>
      </c>
      <c r="B1706" s="2">
        <v>39787</v>
      </c>
    </row>
    <row r="1707" spans="1:2">
      <c r="A1707" s="48">
        <v>1707</v>
      </c>
      <c r="B1707" s="2">
        <v>39787</v>
      </c>
    </row>
    <row r="1708" spans="1:2">
      <c r="A1708" s="48">
        <v>1708</v>
      </c>
      <c r="B1708" s="2">
        <v>39787</v>
      </c>
    </row>
    <row r="1709" spans="1:2">
      <c r="A1709" s="48">
        <v>1709</v>
      </c>
      <c r="B1709" s="2">
        <v>39787</v>
      </c>
    </row>
    <row r="1710" spans="1:2">
      <c r="A1710" s="48">
        <v>1710</v>
      </c>
      <c r="B1710" s="2">
        <v>39787</v>
      </c>
    </row>
    <row r="1711" spans="1:2">
      <c r="A1711" s="48">
        <v>1711</v>
      </c>
      <c r="B1711" s="2">
        <v>39787</v>
      </c>
    </row>
    <row r="1712" spans="1:2">
      <c r="A1712" s="48">
        <v>1712</v>
      </c>
      <c r="B1712" s="2">
        <v>39787</v>
      </c>
    </row>
    <row r="1713" spans="1:2">
      <c r="A1713" s="48">
        <v>1713</v>
      </c>
      <c r="B1713" s="2">
        <v>39787</v>
      </c>
    </row>
    <row r="1714" spans="1:2">
      <c r="A1714" s="48">
        <v>1714</v>
      </c>
      <c r="B1714" s="2">
        <v>39787</v>
      </c>
    </row>
    <row r="1715" spans="1:2">
      <c r="A1715" s="48">
        <v>1715</v>
      </c>
      <c r="B1715" s="2">
        <v>39787</v>
      </c>
    </row>
    <row r="1716" spans="1:2">
      <c r="A1716" s="48">
        <v>1716</v>
      </c>
      <c r="B1716" s="2">
        <v>39787</v>
      </c>
    </row>
    <row r="1717" spans="1:2">
      <c r="A1717" s="48">
        <v>1717</v>
      </c>
      <c r="B1717" s="2">
        <v>39787</v>
      </c>
    </row>
    <row r="1718" spans="1:2">
      <c r="A1718" s="48">
        <v>1718</v>
      </c>
      <c r="B1718" s="2">
        <v>39787</v>
      </c>
    </row>
    <row r="1719" spans="1:2">
      <c r="A1719" s="48">
        <v>1719</v>
      </c>
      <c r="B1719" s="2">
        <v>39787</v>
      </c>
    </row>
    <row r="1720" spans="1:2">
      <c r="A1720" s="48">
        <v>1720</v>
      </c>
      <c r="B1720" s="2">
        <v>39787</v>
      </c>
    </row>
    <row r="1721" spans="1:2">
      <c r="A1721" s="48">
        <v>1721</v>
      </c>
      <c r="B1721" s="2">
        <v>39787</v>
      </c>
    </row>
    <row r="1722" spans="1:2">
      <c r="A1722" s="48">
        <v>1722</v>
      </c>
      <c r="B1722" s="2">
        <v>39787</v>
      </c>
    </row>
    <row r="1723" spans="1:2">
      <c r="A1723" s="48">
        <v>1723</v>
      </c>
      <c r="B1723" s="2">
        <v>39787</v>
      </c>
    </row>
    <row r="1724" spans="1:2">
      <c r="A1724" s="48">
        <v>1724</v>
      </c>
      <c r="B1724" s="2">
        <v>39787</v>
      </c>
    </row>
    <row r="1725" spans="1:2">
      <c r="A1725" s="48">
        <v>1725</v>
      </c>
      <c r="B1725" s="2">
        <v>39787</v>
      </c>
    </row>
    <row r="1726" spans="1:2">
      <c r="A1726" s="48">
        <v>1726</v>
      </c>
      <c r="B1726" s="2">
        <v>39787</v>
      </c>
    </row>
    <row r="1727" spans="1:2">
      <c r="A1727" s="48">
        <v>1727</v>
      </c>
      <c r="B1727" s="2">
        <v>39787</v>
      </c>
    </row>
    <row r="1728" spans="1:2">
      <c r="A1728" s="48">
        <v>1728</v>
      </c>
      <c r="B1728" s="2">
        <v>39787</v>
      </c>
    </row>
    <row r="1729" spans="1:2">
      <c r="A1729" s="48">
        <v>1729</v>
      </c>
      <c r="B1729" s="2">
        <v>39787</v>
      </c>
    </row>
    <row r="1730" spans="1:2">
      <c r="A1730" s="48">
        <v>1730</v>
      </c>
      <c r="B1730" s="2">
        <v>39787</v>
      </c>
    </row>
    <row r="1731" spans="1:2">
      <c r="A1731" s="48">
        <v>1731</v>
      </c>
      <c r="B1731" s="2">
        <v>39787</v>
      </c>
    </row>
    <row r="1732" spans="1:2">
      <c r="A1732" s="48">
        <v>1732</v>
      </c>
      <c r="B1732" s="2">
        <v>39787</v>
      </c>
    </row>
    <row r="1733" spans="1:2">
      <c r="A1733" s="48">
        <v>1733</v>
      </c>
      <c r="B1733" s="2">
        <v>39787</v>
      </c>
    </row>
    <row r="1734" spans="1:2">
      <c r="A1734" s="48">
        <v>1734</v>
      </c>
      <c r="B1734" s="2">
        <v>39787</v>
      </c>
    </row>
    <row r="1735" spans="1:2">
      <c r="A1735" s="48">
        <v>1735</v>
      </c>
      <c r="B1735" s="2">
        <v>39787</v>
      </c>
    </row>
    <row r="1736" spans="1:2">
      <c r="A1736" s="48">
        <v>1736</v>
      </c>
      <c r="B1736" s="2">
        <v>39787</v>
      </c>
    </row>
    <row r="1737" spans="1:2">
      <c r="A1737" s="48">
        <v>1737</v>
      </c>
      <c r="B1737" s="2">
        <v>39787</v>
      </c>
    </row>
    <row r="1738" spans="1:2">
      <c r="A1738" s="48">
        <v>1738</v>
      </c>
      <c r="B1738" s="2">
        <v>39787</v>
      </c>
    </row>
    <row r="1739" spans="1:2">
      <c r="A1739" s="48">
        <v>1739</v>
      </c>
      <c r="B1739" s="2">
        <v>39787</v>
      </c>
    </row>
    <row r="1740" spans="1:2">
      <c r="A1740" s="48">
        <v>1740</v>
      </c>
      <c r="B1740" s="2">
        <v>39787</v>
      </c>
    </row>
    <row r="1741" spans="1:2">
      <c r="A1741" s="48">
        <v>1741</v>
      </c>
      <c r="B1741" s="2">
        <v>39787</v>
      </c>
    </row>
    <row r="1742" spans="1:2">
      <c r="A1742" s="48">
        <v>1742</v>
      </c>
      <c r="B1742" s="2">
        <v>39787</v>
      </c>
    </row>
    <row r="1743" spans="1:2">
      <c r="A1743" s="48">
        <v>1743</v>
      </c>
      <c r="B1743" s="2">
        <v>39787</v>
      </c>
    </row>
    <row r="1744" spans="1:2">
      <c r="A1744" s="48">
        <v>1744</v>
      </c>
      <c r="B1744" s="2">
        <v>39787</v>
      </c>
    </row>
    <row r="1745" spans="1:2">
      <c r="A1745" s="48">
        <v>1745</v>
      </c>
      <c r="B1745" s="2">
        <v>39787</v>
      </c>
    </row>
    <row r="1746" spans="1:2">
      <c r="A1746" s="48">
        <v>1746</v>
      </c>
      <c r="B1746" s="2">
        <v>39787</v>
      </c>
    </row>
    <row r="1747" spans="1:2">
      <c r="A1747" s="48">
        <v>1747</v>
      </c>
      <c r="B1747" s="2">
        <v>39787</v>
      </c>
    </row>
    <row r="1748" spans="1:2">
      <c r="A1748" s="48">
        <v>1748</v>
      </c>
      <c r="B1748" s="2">
        <v>39787</v>
      </c>
    </row>
    <row r="1749" spans="1:2">
      <c r="A1749" s="48">
        <v>1749</v>
      </c>
      <c r="B1749" s="2">
        <v>39787</v>
      </c>
    </row>
    <row r="1750" spans="1:2">
      <c r="A1750" s="48">
        <v>1750</v>
      </c>
      <c r="B1750" s="2">
        <v>39787</v>
      </c>
    </row>
    <row r="1751" spans="1:2">
      <c r="A1751" s="48">
        <v>1751</v>
      </c>
      <c r="B1751" s="2">
        <v>39787</v>
      </c>
    </row>
    <row r="1752" spans="1:2">
      <c r="A1752" s="48">
        <v>1752</v>
      </c>
      <c r="B1752" s="2">
        <v>39787</v>
      </c>
    </row>
    <row r="1753" spans="1:2">
      <c r="A1753" s="48">
        <v>1753</v>
      </c>
      <c r="B1753" s="2">
        <v>39787</v>
      </c>
    </row>
    <row r="1754" spans="1:2">
      <c r="A1754" s="48">
        <v>1754</v>
      </c>
      <c r="B1754" s="2">
        <v>39787</v>
      </c>
    </row>
    <row r="1755" spans="1:2">
      <c r="A1755" s="48">
        <v>1755</v>
      </c>
      <c r="B1755" s="2">
        <v>39787</v>
      </c>
    </row>
    <row r="1756" spans="1:2">
      <c r="A1756" s="48">
        <v>1756</v>
      </c>
      <c r="B1756" s="2">
        <v>39787</v>
      </c>
    </row>
    <row r="1757" spans="1:2">
      <c r="A1757" s="48">
        <v>1757</v>
      </c>
      <c r="B1757" s="2">
        <v>39787</v>
      </c>
    </row>
    <row r="1758" spans="1:2">
      <c r="A1758" s="48">
        <v>1758</v>
      </c>
      <c r="B1758" s="2">
        <v>39787</v>
      </c>
    </row>
    <row r="1759" spans="1:2">
      <c r="A1759" s="48">
        <v>1759</v>
      </c>
      <c r="B1759" s="2">
        <v>39787</v>
      </c>
    </row>
    <row r="1760" spans="1:2">
      <c r="A1760" s="48">
        <v>1760</v>
      </c>
      <c r="B1760" s="2">
        <v>39787</v>
      </c>
    </row>
    <row r="1761" spans="1:2">
      <c r="A1761" s="48">
        <v>1761</v>
      </c>
      <c r="B1761" s="2">
        <v>39787</v>
      </c>
    </row>
    <row r="1762" spans="1:2">
      <c r="A1762" s="48">
        <v>1762</v>
      </c>
      <c r="B1762" s="2">
        <v>39787</v>
      </c>
    </row>
    <row r="1763" spans="1:2">
      <c r="A1763" s="48">
        <v>1763</v>
      </c>
      <c r="B1763" s="2">
        <v>39787</v>
      </c>
    </row>
    <row r="1764" spans="1:2">
      <c r="A1764" s="48">
        <v>1764</v>
      </c>
      <c r="B1764" s="2">
        <v>39787</v>
      </c>
    </row>
    <row r="1765" spans="1:2">
      <c r="A1765" s="48">
        <v>1765</v>
      </c>
      <c r="B1765" s="2">
        <v>39787</v>
      </c>
    </row>
    <row r="1766" spans="1:2">
      <c r="A1766" s="48">
        <v>1766</v>
      </c>
      <c r="B1766" s="2">
        <v>39787</v>
      </c>
    </row>
    <row r="1767" spans="1:2">
      <c r="A1767" s="48">
        <v>1767</v>
      </c>
      <c r="B1767" s="2">
        <v>39787</v>
      </c>
    </row>
    <row r="1768" spans="1:2">
      <c r="A1768" s="48">
        <v>1768</v>
      </c>
      <c r="B1768" s="2">
        <v>39787</v>
      </c>
    </row>
    <row r="1769" spans="1:2">
      <c r="A1769" s="48">
        <v>1769</v>
      </c>
      <c r="B1769" s="2">
        <v>39787</v>
      </c>
    </row>
    <row r="1770" spans="1:2">
      <c r="A1770" s="48">
        <v>1770</v>
      </c>
      <c r="B1770" s="2">
        <v>39787</v>
      </c>
    </row>
    <row r="1771" spans="1:2">
      <c r="A1771" s="48">
        <v>1771</v>
      </c>
      <c r="B1771" s="2">
        <v>39787</v>
      </c>
    </row>
    <row r="1772" spans="1:2">
      <c r="A1772" s="48">
        <v>1772</v>
      </c>
      <c r="B1772" s="2">
        <v>39787</v>
      </c>
    </row>
    <row r="1773" spans="1:2">
      <c r="A1773" s="48">
        <v>1773</v>
      </c>
      <c r="B1773" s="2">
        <v>39787</v>
      </c>
    </row>
    <row r="1774" spans="1:2">
      <c r="A1774" s="48">
        <v>1774</v>
      </c>
      <c r="B1774" s="2">
        <v>39787</v>
      </c>
    </row>
    <row r="1775" spans="1:2">
      <c r="A1775" s="48">
        <v>1775</v>
      </c>
      <c r="B1775" s="2">
        <v>39787</v>
      </c>
    </row>
    <row r="1776" spans="1:2">
      <c r="A1776" s="48">
        <v>1776</v>
      </c>
      <c r="B1776" s="2">
        <v>39787</v>
      </c>
    </row>
    <row r="1777" spans="1:2">
      <c r="A1777" s="48">
        <v>1777</v>
      </c>
      <c r="B1777" s="2">
        <v>39787</v>
      </c>
    </row>
    <row r="1778" spans="1:2">
      <c r="A1778" s="48">
        <v>1778</v>
      </c>
      <c r="B1778" s="2">
        <v>39787</v>
      </c>
    </row>
    <row r="1779" spans="1:2">
      <c r="A1779" s="48">
        <v>1779</v>
      </c>
      <c r="B1779" s="2">
        <v>39787</v>
      </c>
    </row>
    <row r="1780" spans="1:2">
      <c r="A1780" s="48">
        <v>1780</v>
      </c>
      <c r="B1780" s="2">
        <v>39787</v>
      </c>
    </row>
    <row r="1781" spans="1:2">
      <c r="A1781" s="48">
        <v>1781</v>
      </c>
      <c r="B1781" s="2">
        <v>39787</v>
      </c>
    </row>
    <row r="1782" spans="1:2">
      <c r="A1782" s="48">
        <v>1782</v>
      </c>
      <c r="B1782" s="2">
        <v>39787</v>
      </c>
    </row>
    <row r="1783" spans="1:2">
      <c r="A1783" s="48">
        <v>1783</v>
      </c>
      <c r="B1783" s="2">
        <v>39787</v>
      </c>
    </row>
    <row r="1784" spans="1:2">
      <c r="A1784" s="48">
        <v>1784</v>
      </c>
      <c r="B1784" s="2">
        <v>39787</v>
      </c>
    </row>
    <row r="1785" spans="1:2">
      <c r="A1785" s="48">
        <v>1785</v>
      </c>
      <c r="B1785" s="2">
        <v>39787</v>
      </c>
    </row>
    <row r="1786" spans="1:2">
      <c r="A1786" s="48">
        <v>1786</v>
      </c>
      <c r="B1786" s="2">
        <v>39787</v>
      </c>
    </row>
    <row r="1787" spans="1:2">
      <c r="A1787" s="48">
        <v>1787</v>
      </c>
      <c r="B1787" s="2">
        <v>39787</v>
      </c>
    </row>
    <row r="1788" spans="1:2">
      <c r="A1788" s="48">
        <v>1788</v>
      </c>
      <c r="B1788" s="2">
        <v>39787</v>
      </c>
    </row>
    <row r="1789" spans="1:2">
      <c r="A1789" s="48">
        <v>1789</v>
      </c>
      <c r="B1789" s="2">
        <v>39787</v>
      </c>
    </row>
    <row r="1790" spans="1:2">
      <c r="A1790" s="48">
        <v>1790</v>
      </c>
      <c r="B1790" s="2">
        <v>39787</v>
      </c>
    </row>
    <row r="1791" spans="1:2">
      <c r="A1791" s="48">
        <v>1791</v>
      </c>
      <c r="B1791" s="2">
        <v>39787</v>
      </c>
    </row>
    <row r="1792" spans="1:2">
      <c r="A1792" s="48">
        <v>1792</v>
      </c>
      <c r="B1792" s="2">
        <v>39787</v>
      </c>
    </row>
    <row r="1793" spans="1:2">
      <c r="A1793" s="48">
        <v>1793</v>
      </c>
      <c r="B1793" s="2">
        <v>39787</v>
      </c>
    </row>
    <row r="1794" spans="1:2">
      <c r="A1794" s="48">
        <v>1794</v>
      </c>
      <c r="B1794" s="2">
        <v>39787</v>
      </c>
    </row>
    <row r="1795" spans="1:2">
      <c r="A1795" s="48">
        <v>1795</v>
      </c>
      <c r="B1795" s="2">
        <v>39787</v>
      </c>
    </row>
    <row r="1796" spans="1:2">
      <c r="A1796" s="48">
        <v>1796</v>
      </c>
      <c r="B1796" s="2">
        <v>39787</v>
      </c>
    </row>
    <row r="1797" spans="1:2">
      <c r="A1797" s="48">
        <v>1797</v>
      </c>
      <c r="B1797" s="2">
        <v>39787</v>
      </c>
    </row>
    <row r="1798" spans="1:2">
      <c r="A1798" s="48">
        <v>1798</v>
      </c>
      <c r="B1798" s="2">
        <v>39787</v>
      </c>
    </row>
    <row r="1799" spans="1:2">
      <c r="A1799" s="48">
        <v>1799</v>
      </c>
      <c r="B1799" s="2">
        <v>39787</v>
      </c>
    </row>
    <row r="1800" spans="1:2">
      <c r="A1800" s="48">
        <v>1800</v>
      </c>
      <c r="B1800" s="2">
        <v>39787</v>
      </c>
    </row>
    <row r="1801" spans="1:2">
      <c r="A1801" s="48">
        <v>1801</v>
      </c>
      <c r="B1801" s="2">
        <v>39787</v>
      </c>
    </row>
    <row r="1802" spans="1:2">
      <c r="A1802" s="48">
        <v>1802</v>
      </c>
      <c r="B1802" s="2">
        <v>39787</v>
      </c>
    </row>
    <row r="1803" spans="1:2">
      <c r="A1803" s="48">
        <v>1803</v>
      </c>
      <c r="B1803" s="2">
        <v>39787</v>
      </c>
    </row>
    <row r="1804" spans="1:2">
      <c r="A1804" s="48">
        <v>1804</v>
      </c>
      <c r="B1804" s="2">
        <v>39787</v>
      </c>
    </row>
    <row r="1805" spans="1:2">
      <c r="A1805" s="48">
        <v>1805</v>
      </c>
      <c r="B1805" s="2">
        <v>39787</v>
      </c>
    </row>
    <row r="1806" spans="1:2">
      <c r="A1806" s="48">
        <v>1806</v>
      </c>
      <c r="B1806" s="2">
        <v>39787</v>
      </c>
    </row>
    <row r="1807" spans="1:2">
      <c r="A1807" s="48">
        <v>1807</v>
      </c>
      <c r="B1807" s="2">
        <v>39787</v>
      </c>
    </row>
    <row r="1808" spans="1:2">
      <c r="A1808" s="48">
        <v>1808</v>
      </c>
      <c r="B1808" s="2">
        <v>39787</v>
      </c>
    </row>
    <row r="1809" spans="1:2">
      <c r="A1809" s="48">
        <v>1809</v>
      </c>
      <c r="B1809" s="2">
        <v>39787</v>
      </c>
    </row>
    <row r="1810" spans="1:2">
      <c r="A1810" s="48">
        <v>1810</v>
      </c>
      <c r="B1810" s="2">
        <v>39787</v>
      </c>
    </row>
    <row r="1811" spans="1:2">
      <c r="A1811" s="48">
        <v>1811</v>
      </c>
      <c r="B1811" s="2">
        <v>39787</v>
      </c>
    </row>
    <row r="1812" spans="1:2">
      <c r="A1812" s="48">
        <v>1812</v>
      </c>
      <c r="B1812" s="2">
        <v>39787</v>
      </c>
    </row>
    <row r="1813" spans="1:2">
      <c r="A1813" s="48">
        <v>1813</v>
      </c>
      <c r="B1813" s="2">
        <v>39787</v>
      </c>
    </row>
    <row r="1814" spans="1:2">
      <c r="A1814" s="48">
        <v>1814</v>
      </c>
      <c r="B1814" s="2">
        <v>39787</v>
      </c>
    </row>
    <row r="1815" spans="1:2">
      <c r="A1815" s="48">
        <v>1815</v>
      </c>
      <c r="B1815" s="2">
        <v>39787</v>
      </c>
    </row>
    <row r="1816" spans="1:2">
      <c r="A1816" s="48">
        <v>1816</v>
      </c>
      <c r="B1816" s="2">
        <v>39787</v>
      </c>
    </row>
    <row r="1817" spans="1:2">
      <c r="A1817" s="48">
        <v>1817</v>
      </c>
      <c r="B1817" s="2">
        <v>39787</v>
      </c>
    </row>
    <row r="1818" spans="1:2">
      <c r="A1818" s="48">
        <v>1818</v>
      </c>
      <c r="B1818" s="2">
        <v>39787</v>
      </c>
    </row>
    <row r="1819" spans="1:2">
      <c r="A1819" s="48">
        <v>1819</v>
      </c>
      <c r="B1819" s="2">
        <v>39787</v>
      </c>
    </row>
    <row r="1820" spans="1:2">
      <c r="A1820" s="48">
        <v>1820</v>
      </c>
      <c r="B1820" s="2">
        <v>39787</v>
      </c>
    </row>
    <row r="1821" spans="1:2">
      <c r="A1821" s="48">
        <v>1821</v>
      </c>
      <c r="B1821" s="2">
        <v>39787</v>
      </c>
    </row>
    <row r="1822" spans="1:2">
      <c r="A1822" s="48">
        <v>1822</v>
      </c>
      <c r="B1822" s="2">
        <v>39787</v>
      </c>
    </row>
    <row r="1823" spans="1:2">
      <c r="A1823" s="48">
        <v>1823</v>
      </c>
      <c r="B1823" s="2">
        <v>39787</v>
      </c>
    </row>
    <row r="1824" spans="1:2">
      <c r="A1824" s="48">
        <v>1824</v>
      </c>
      <c r="B1824" s="2">
        <v>39787</v>
      </c>
    </row>
    <row r="1825" spans="1:2">
      <c r="A1825" s="48">
        <v>1825</v>
      </c>
      <c r="B1825" s="2">
        <v>39787</v>
      </c>
    </row>
    <row r="1826" spans="1:2">
      <c r="A1826" s="48">
        <v>1826</v>
      </c>
      <c r="B1826" s="2">
        <v>39787</v>
      </c>
    </row>
    <row r="1827" spans="1:2">
      <c r="A1827" s="48">
        <v>1827</v>
      </c>
      <c r="B1827" s="2">
        <v>39787</v>
      </c>
    </row>
    <row r="1828" spans="1:2">
      <c r="A1828" s="48">
        <v>1828</v>
      </c>
      <c r="B1828" s="2">
        <v>39787</v>
      </c>
    </row>
    <row r="1829" spans="1:2">
      <c r="A1829" s="48">
        <v>1829</v>
      </c>
      <c r="B1829" s="2">
        <v>39787</v>
      </c>
    </row>
    <row r="1830" spans="1:2">
      <c r="A1830" s="48">
        <v>1830</v>
      </c>
      <c r="B1830" s="2">
        <v>39787</v>
      </c>
    </row>
    <row r="1831" spans="1:2">
      <c r="A1831" s="48">
        <v>1831</v>
      </c>
      <c r="B1831" s="2">
        <v>39787</v>
      </c>
    </row>
    <row r="1832" spans="1:2">
      <c r="A1832" s="48">
        <v>1832</v>
      </c>
      <c r="B1832" s="2">
        <v>39787</v>
      </c>
    </row>
    <row r="1833" spans="1:2">
      <c r="A1833" s="48">
        <v>1833</v>
      </c>
      <c r="B1833" s="2">
        <v>39787</v>
      </c>
    </row>
    <row r="1834" spans="1:2">
      <c r="A1834" s="48">
        <v>1834</v>
      </c>
      <c r="B1834" s="2">
        <v>39787</v>
      </c>
    </row>
    <row r="1835" spans="1:2">
      <c r="A1835" s="48">
        <v>1835</v>
      </c>
      <c r="B1835" s="2">
        <v>39787</v>
      </c>
    </row>
    <row r="1836" spans="1:2">
      <c r="A1836" s="48">
        <v>1836</v>
      </c>
      <c r="B1836" s="2">
        <v>39787</v>
      </c>
    </row>
    <row r="1837" spans="1:2">
      <c r="A1837" s="48">
        <v>1837</v>
      </c>
      <c r="B1837" s="2">
        <v>39787</v>
      </c>
    </row>
    <row r="1838" spans="1:2">
      <c r="A1838" s="48">
        <v>1838</v>
      </c>
      <c r="B1838" s="2">
        <v>39787</v>
      </c>
    </row>
    <row r="1839" spans="1:2">
      <c r="A1839" s="48">
        <v>1839</v>
      </c>
      <c r="B1839" s="2">
        <v>39787</v>
      </c>
    </row>
    <row r="1840" spans="1:2">
      <c r="A1840" s="48">
        <v>1840</v>
      </c>
      <c r="B1840" s="2">
        <v>39787</v>
      </c>
    </row>
    <row r="1841" spans="1:2">
      <c r="A1841" s="48">
        <v>1841</v>
      </c>
      <c r="B1841" s="2">
        <v>39787</v>
      </c>
    </row>
    <row r="1842" spans="1:2">
      <c r="A1842" s="48">
        <v>1842</v>
      </c>
      <c r="B1842" s="2">
        <v>39787</v>
      </c>
    </row>
    <row r="1843" spans="1:2">
      <c r="A1843" s="48">
        <v>1843</v>
      </c>
      <c r="B1843" s="2">
        <v>39787</v>
      </c>
    </row>
    <row r="1844" spans="1:2">
      <c r="A1844" s="48">
        <v>1844</v>
      </c>
      <c r="B1844" s="2">
        <v>39787</v>
      </c>
    </row>
    <row r="1845" spans="1:2">
      <c r="A1845" s="48">
        <v>1845</v>
      </c>
      <c r="B1845" s="2">
        <v>39787</v>
      </c>
    </row>
    <row r="1846" spans="1:2">
      <c r="A1846" s="48">
        <v>1846</v>
      </c>
      <c r="B1846" s="2">
        <v>39787</v>
      </c>
    </row>
    <row r="1847" spans="1:2">
      <c r="A1847" s="48">
        <v>1847</v>
      </c>
      <c r="B1847" s="2">
        <v>39787</v>
      </c>
    </row>
    <row r="1848" spans="1:2">
      <c r="A1848" s="48">
        <v>1848</v>
      </c>
      <c r="B1848" s="2">
        <v>39787</v>
      </c>
    </row>
    <row r="1849" spans="1:2">
      <c r="A1849" s="48">
        <v>1849</v>
      </c>
      <c r="B1849" s="2">
        <v>39787</v>
      </c>
    </row>
    <row r="1850" spans="1:2">
      <c r="A1850" s="48">
        <v>1850</v>
      </c>
      <c r="B1850" s="2">
        <v>39787</v>
      </c>
    </row>
    <row r="1851" spans="1:2">
      <c r="A1851" s="48">
        <v>1851</v>
      </c>
      <c r="B1851" s="2">
        <v>39787</v>
      </c>
    </row>
    <row r="1852" spans="1:2">
      <c r="A1852" s="48">
        <v>1852</v>
      </c>
      <c r="B1852" s="2">
        <v>39787</v>
      </c>
    </row>
    <row r="1853" spans="1:2">
      <c r="A1853" s="48">
        <v>1853</v>
      </c>
      <c r="B1853" s="2">
        <v>39787</v>
      </c>
    </row>
    <row r="1854" spans="1:2">
      <c r="A1854" s="48">
        <v>1854</v>
      </c>
      <c r="B1854" s="2">
        <v>39787</v>
      </c>
    </row>
    <row r="1855" spans="1:2">
      <c r="A1855" s="48">
        <v>1855</v>
      </c>
      <c r="B1855" s="2">
        <v>39787</v>
      </c>
    </row>
    <row r="1856" spans="1:2">
      <c r="A1856" s="48">
        <v>1856</v>
      </c>
      <c r="B1856" s="2">
        <v>39787</v>
      </c>
    </row>
    <row r="1857" spans="1:2">
      <c r="A1857" s="48">
        <v>1857</v>
      </c>
      <c r="B1857" s="2">
        <v>39787</v>
      </c>
    </row>
    <row r="1858" spans="1:2">
      <c r="A1858" s="48">
        <v>1858</v>
      </c>
      <c r="B1858" s="2">
        <v>39787</v>
      </c>
    </row>
    <row r="1859" spans="1:2">
      <c r="A1859" s="48">
        <v>1859</v>
      </c>
      <c r="B1859" s="2">
        <v>39787</v>
      </c>
    </row>
    <row r="1860" spans="1:2">
      <c r="A1860" s="48">
        <v>1860</v>
      </c>
      <c r="B1860" s="2">
        <v>39787</v>
      </c>
    </row>
    <row r="1861" spans="1:2">
      <c r="A1861" s="48">
        <v>1861</v>
      </c>
      <c r="B1861" s="2">
        <v>39787</v>
      </c>
    </row>
    <row r="1862" spans="1:2">
      <c r="A1862" s="48">
        <v>1862</v>
      </c>
      <c r="B1862" s="2">
        <v>39787</v>
      </c>
    </row>
    <row r="1863" spans="1:2">
      <c r="A1863" s="48">
        <v>1863</v>
      </c>
      <c r="B1863" s="2">
        <v>39787</v>
      </c>
    </row>
    <row r="1864" spans="1:2">
      <c r="A1864" s="48">
        <v>1864</v>
      </c>
      <c r="B1864" s="2">
        <v>39787</v>
      </c>
    </row>
    <row r="1865" spans="1:2">
      <c r="A1865" s="48">
        <v>1865</v>
      </c>
      <c r="B1865" s="2">
        <v>39787</v>
      </c>
    </row>
    <row r="1866" spans="1:2">
      <c r="A1866" s="48">
        <v>1866</v>
      </c>
      <c r="B1866" s="2">
        <v>39787</v>
      </c>
    </row>
    <row r="1867" spans="1:2">
      <c r="A1867" s="48">
        <v>1867</v>
      </c>
      <c r="B1867" s="2">
        <v>39787</v>
      </c>
    </row>
    <row r="1868" spans="1:2">
      <c r="A1868" s="48">
        <v>1868</v>
      </c>
      <c r="B1868" s="2">
        <v>39787</v>
      </c>
    </row>
    <row r="1869" spans="1:2">
      <c r="A1869" s="48">
        <v>1869</v>
      </c>
      <c r="B1869" s="2">
        <v>39787</v>
      </c>
    </row>
    <row r="1870" spans="1:2">
      <c r="A1870" s="48">
        <v>1870</v>
      </c>
      <c r="B1870" s="2">
        <v>39787</v>
      </c>
    </row>
    <row r="1871" spans="1:2">
      <c r="A1871" s="48">
        <v>1871</v>
      </c>
      <c r="B1871" s="2">
        <v>39787</v>
      </c>
    </row>
    <row r="1872" spans="1:2">
      <c r="A1872" s="48">
        <v>1872</v>
      </c>
      <c r="B1872" s="2">
        <v>39787</v>
      </c>
    </row>
    <row r="1873" spans="1:2">
      <c r="A1873" s="48">
        <v>1873</v>
      </c>
      <c r="B1873" s="2">
        <v>39787</v>
      </c>
    </row>
    <row r="1874" spans="1:2">
      <c r="A1874" s="48">
        <v>1874</v>
      </c>
      <c r="B1874" s="2">
        <v>39787</v>
      </c>
    </row>
    <row r="1875" spans="1:2">
      <c r="A1875" s="48">
        <v>1875</v>
      </c>
      <c r="B1875" s="2">
        <v>39787</v>
      </c>
    </row>
    <row r="1876" spans="1:2">
      <c r="A1876" s="48">
        <v>1876</v>
      </c>
      <c r="B1876" s="2">
        <v>39787</v>
      </c>
    </row>
    <row r="1877" spans="1:2">
      <c r="A1877" s="48">
        <v>1877</v>
      </c>
      <c r="B1877" s="2">
        <v>39787</v>
      </c>
    </row>
    <row r="1878" spans="1:2">
      <c r="A1878" s="48">
        <v>1878</v>
      </c>
      <c r="B1878" s="2">
        <v>39787</v>
      </c>
    </row>
    <row r="1879" spans="1:2">
      <c r="A1879" s="48">
        <v>1879</v>
      </c>
      <c r="B1879" s="2">
        <v>39787</v>
      </c>
    </row>
    <row r="1880" spans="1:2">
      <c r="A1880" s="48">
        <v>1880</v>
      </c>
      <c r="B1880" s="2">
        <v>39787</v>
      </c>
    </row>
    <row r="1881" spans="1:2">
      <c r="A1881" s="48">
        <v>1881</v>
      </c>
      <c r="B1881" s="2">
        <v>39787</v>
      </c>
    </row>
    <row r="1882" spans="1:2">
      <c r="A1882" s="48">
        <v>1882</v>
      </c>
      <c r="B1882" s="2">
        <v>39787</v>
      </c>
    </row>
    <row r="1883" spans="1:2">
      <c r="A1883" s="48">
        <v>1883</v>
      </c>
      <c r="B1883" s="2">
        <v>39787</v>
      </c>
    </row>
    <row r="1884" spans="1:2">
      <c r="A1884" s="48">
        <v>1884</v>
      </c>
      <c r="B1884" s="2">
        <v>39787</v>
      </c>
    </row>
    <row r="1885" spans="1:2">
      <c r="A1885" s="48">
        <v>1885</v>
      </c>
      <c r="B1885" s="2">
        <v>39787</v>
      </c>
    </row>
    <row r="1886" spans="1:2">
      <c r="A1886" s="48">
        <v>1886</v>
      </c>
      <c r="B1886" s="2">
        <v>39787</v>
      </c>
    </row>
    <row r="1887" spans="1:2">
      <c r="A1887" s="48">
        <v>1887</v>
      </c>
      <c r="B1887" s="2">
        <v>39787</v>
      </c>
    </row>
    <row r="1888" spans="1:2">
      <c r="A1888" s="48">
        <v>1888</v>
      </c>
      <c r="B1888" s="2">
        <v>39787</v>
      </c>
    </row>
    <row r="1889" spans="1:2">
      <c r="A1889" s="48">
        <v>1889</v>
      </c>
      <c r="B1889" s="2">
        <v>39787</v>
      </c>
    </row>
    <row r="1890" spans="1:2">
      <c r="A1890" s="48">
        <v>1890</v>
      </c>
      <c r="B1890" s="2">
        <v>39787</v>
      </c>
    </row>
    <row r="1891" spans="1:2">
      <c r="A1891" s="48">
        <v>1891</v>
      </c>
      <c r="B1891" s="2">
        <v>39787</v>
      </c>
    </row>
    <row r="1892" spans="1:2">
      <c r="A1892" s="48">
        <v>1892</v>
      </c>
      <c r="B1892" s="2">
        <v>39787</v>
      </c>
    </row>
    <row r="1893" spans="1:2">
      <c r="A1893" s="48">
        <v>1893</v>
      </c>
      <c r="B1893" s="2">
        <v>39787</v>
      </c>
    </row>
    <row r="1894" spans="1:2">
      <c r="A1894" s="48">
        <v>1894</v>
      </c>
      <c r="B1894" s="2">
        <v>39787</v>
      </c>
    </row>
    <row r="1895" spans="1:2">
      <c r="A1895" s="48">
        <v>1895</v>
      </c>
      <c r="B1895" s="2">
        <v>39787</v>
      </c>
    </row>
    <row r="1896" spans="1:2">
      <c r="A1896" s="48">
        <v>1896</v>
      </c>
      <c r="B1896" s="2">
        <v>39787</v>
      </c>
    </row>
    <row r="1897" spans="1:2">
      <c r="A1897" s="48">
        <v>1897</v>
      </c>
      <c r="B1897" s="2">
        <v>39787</v>
      </c>
    </row>
    <row r="1898" spans="1:2">
      <c r="A1898" s="48">
        <v>1898</v>
      </c>
      <c r="B1898" s="2">
        <v>39787</v>
      </c>
    </row>
    <row r="1899" spans="1:2">
      <c r="A1899" s="48">
        <v>1899</v>
      </c>
      <c r="B1899" s="2">
        <v>39787</v>
      </c>
    </row>
    <row r="1900" spans="1:2">
      <c r="A1900" s="48">
        <v>1900</v>
      </c>
      <c r="B1900" s="2">
        <v>39787</v>
      </c>
    </row>
    <row r="1901" spans="1:2">
      <c r="A1901" s="48">
        <v>1901</v>
      </c>
      <c r="B1901" s="2">
        <v>39787</v>
      </c>
    </row>
    <row r="1902" spans="1:2">
      <c r="A1902" s="48">
        <v>1902</v>
      </c>
      <c r="B1902" s="2">
        <v>39787</v>
      </c>
    </row>
    <row r="1903" spans="1:2">
      <c r="A1903" s="48">
        <v>1903</v>
      </c>
      <c r="B1903" s="2">
        <v>39787</v>
      </c>
    </row>
    <row r="1904" spans="1:2">
      <c r="A1904" s="48">
        <v>1904</v>
      </c>
      <c r="B1904" s="2">
        <v>39787</v>
      </c>
    </row>
    <row r="1905" spans="1:2">
      <c r="A1905" s="48">
        <v>1905</v>
      </c>
      <c r="B1905" s="2">
        <v>39787</v>
      </c>
    </row>
    <row r="1906" spans="1:2">
      <c r="A1906" s="48">
        <v>1906</v>
      </c>
      <c r="B1906" s="2">
        <v>39787</v>
      </c>
    </row>
    <row r="1907" spans="1:2">
      <c r="A1907" s="48">
        <v>1907</v>
      </c>
      <c r="B1907" s="2">
        <v>39787</v>
      </c>
    </row>
    <row r="1908" spans="1:2">
      <c r="A1908" s="48">
        <v>1908</v>
      </c>
      <c r="B1908" s="2">
        <v>39787</v>
      </c>
    </row>
    <row r="1909" spans="1:2">
      <c r="A1909" s="48">
        <v>1909</v>
      </c>
      <c r="B1909" s="2">
        <v>39787</v>
      </c>
    </row>
    <row r="1910" spans="1:2">
      <c r="A1910" s="48">
        <v>1910</v>
      </c>
      <c r="B1910" s="2">
        <v>39787</v>
      </c>
    </row>
    <row r="1911" spans="1:2">
      <c r="A1911" s="48">
        <v>1911</v>
      </c>
      <c r="B1911" s="2">
        <v>39787</v>
      </c>
    </row>
    <row r="1912" spans="1:2">
      <c r="A1912" s="48">
        <v>1912</v>
      </c>
      <c r="B1912" s="2">
        <v>39787</v>
      </c>
    </row>
    <row r="1913" spans="1:2">
      <c r="A1913" s="48">
        <v>1913</v>
      </c>
      <c r="B1913" s="2">
        <v>39787</v>
      </c>
    </row>
    <row r="1914" spans="1:2">
      <c r="A1914" s="48">
        <v>1914</v>
      </c>
      <c r="B1914" s="2">
        <v>39787</v>
      </c>
    </row>
    <row r="1915" spans="1:2">
      <c r="A1915" s="48">
        <v>1915</v>
      </c>
      <c r="B1915" s="2">
        <v>39787</v>
      </c>
    </row>
    <row r="1916" spans="1:2">
      <c r="A1916" s="48">
        <v>1916</v>
      </c>
      <c r="B1916" s="2">
        <v>39787</v>
      </c>
    </row>
    <row r="1917" spans="1:2">
      <c r="A1917" s="48">
        <v>1917</v>
      </c>
      <c r="B1917" s="2">
        <v>39787</v>
      </c>
    </row>
    <row r="1918" spans="1:2">
      <c r="A1918" s="48">
        <v>1918</v>
      </c>
      <c r="B1918" s="2">
        <v>39787</v>
      </c>
    </row>
    <row r="1919" spans="1:2">
      <c r="A1919" s="48">
        <v>1919</v>
      </c>
      <c r="B1919" s="2">
        <v>39787</v>
      </c>
    </row>
    <row r="1920" spans="1:2">
      <c r="A1920" s="48">
        <v>1920</v>
      </c>
      <c r="B1920" s="2">
        <v>39787</v>
      </c>
    </row>
    <row r="1921" spans="1:2">
      <c r="A1921" s="48">
        <v>1921</v>
      </c>
      <c r="B1921" s="2">
        <v>39787</v>
      </c>
    </row>
    <row r="1922" spans="1:2">
      <c r="A1922" s="48">
        <v>1922</v>
      </c>
      <c r="B1922" s="2">
        <v>39787</v>
      </c>
    </row>
    <row r="1923" spans="1:2">
      <c r="A1923" s="48">
        <v>1923</v>
      </c>
      <c r="B1923" s="2">
        <v>39787</v>
      </c>
    </row>
    <row r="1924" spans="1:2">
      <c r="A1924" s="48">
        <v>1924</v>
      </c>
      <c r="B1924" s="2">
        <v>39787</v>
      </c>
    </row>
    <row r="1925" spans="1:2">
      <c r="A1925" s="48">
        <v>1925</v>
      </c>
      <c r="B1925" s="2">
        <v>39787</v>
      </c>
    </row>
    <row r="1926" spans="1:2">
      <c r="A1926" s="48">
        <v>1926</v>
      </c>
      <c r="B1926" s="2">
        <v>39787</v>
      </c>
    </row>
    <row r="1927" spans="1:2">
      <c r="A1927" s="48">
        <v>1927</v>
      </c>
      <c r="B1927" s="2">
        <v>39787</v>
      </c>
    </row>
    <row r="1928" spans="1:2">
      <c r="A1928" s="48">
        <v>1928</v>
      </c>
      <c r="B1928" s="2">
        <v>39787</v>
      </c>
    </row>
    <row r="1929" spans="1:2">
      <c r="A1929" s="48">
        <v>1929</v>
      </c>
      <c r="B1929" s="2">
        <v>39787</v>
      </c>
    </row>
    <row r="1930" spans="1:2">
      <c r="A1930" s="48">
        <v>1930</v>
      </c>
      <c r="B1930" s="2">
        <v>39787</v>
      </c>
    </row>
    <row r="1931" spans="1:2">
      <c r="A1931" s="48">
        <v>1931</v>
      </c>
      <c r="B1931" s="2">
        <v>39787</v>
      </c>
    </row>
    <row r="1932" spans="1:2">
      <c r="A1932" s="48">
        <v>1932</v>
      </c>
      <c r="B1932" s="2">
        <v>39787</v>
      </c>
    </row>
    <row r="1933" spans="1:2">
      <c r="A1933" s="48">
        <v>1933</v>
      </c>
      <c r="B1933" s="2">
        <v>39787</v>
      </c>
    </row>
    <row r="1934" spans="1:2">
      <c r="A1934" s="48">
        <v>1934</v>
      </c>
      <c r="B1934" s="2">
        <v>39787</v>
      </c>
    </row>
    <row r="1935" spans="1:2">
      <c r="A1935" s="48">
        <v>1935</v>
      </c>
      <c r="B1935" s="2">
        <v>39787</v>
      </c>
    </row>
    <row r="1936" spans="1:2">
      <c r="A1936" s="48">
        <v>1936</v>
      </c>
      <c r="B1936" s="2">
        <v>39787</v>
      </c>
    </row>
    <row r="1937" spans="1:2">
      <c r="A1937" s="48">
        <v>1937</v>
      </c>
      <c r="B1937" s="2">
        <v>39787</v>
      </c>
    </row>
    <row r="1938" spans="1:2">
      <c r="A1938" s="48">
        <v>1938</v>
      </c>
      <c r="B1938" s="2">
        <v>39787</v>
      </c>
    </row>
    <row r="1939" spans="1:2">
      <c r="A1939" s="48">
        <v>1939</v>
      </c>
      <c r="B1939" s="2">
        <v>39787</v>
      </c>
    </row>
    <row r="1940" spans="1:2">
      <c r="A1940" s="48">
        <v>1940</v>
      </c>
      <c r="B1940" s="2">
        <v>39787</v>
      </c>
    </row>
    <row r="1941" spans="1:2">
      <c r="A1941" s="48">
        <v>1941</v>
      </c>
      <c r="B1941" s="2">
        <v>39787</v>
      </c>
    </row>
    <row r="1942" spans="1:2">
      <c r="A1942" s="48">
        <v>1942</v>
      </c>
      <c r="B1942" s="2">
        <v>39787</v>
      </c>
    </row>
    <row r="1943" spans="1:2">
      <c r="A1943" s="48">
        <v>1943</v>
      </c>
      <c r="B1943" s="2">
        <v>39787</v>
      </c>
    </row>
    <row r="1944" spans="1:2">
      <c r="A1944" s="48">
        <v>1944</v>
      </c>
      <c r="B1944" s="2">
        <v>39787</v>
      </c>
    </row>
    <row r="1945" spans="1:2">
      <c r="A1945" s="48">
        <v>1945</v>
      </c>
      <c r="B1945" s="2">
        <v>39787</v>
      </c>
    </row>
    <row r="1946" spans="1:2">
      <c r="A1946" s="48">
        <v>1946</v>
      </c>
      <c r="B1946" s="2">
        <v>39787</v>
      </c>
    </row>
    <row r="1947" spans="1:2">
      <c r="A1947" s="48">
        <v>1947</v>
      </c>
      <c r="B1947" s="2">
        <v>39787</v>
      </c>
    </row>
    <row r="1948" spans="1:2">
      <c r="A1948" s="48">
        <v>1948</v>
      </c>
      <c r="B1948" s="2">
        <v>39787</v>
      </c>
    </row>
    <row r="1949" spans="1:2">
      <c r="A1949" s="48">
        <v>1949</v>
      </c>
      <c r="B1949" s="2">
        <v>39787</v>
      </c>
    </row>
    <row r="1950" spans="1:2">
      <c r="A1950" s="48">
        <v>1950</v>
      </c>
      <c r="B1950" s="2">
        <v>39787</v>
      </c>
    </row>
    <row r="1951" spans="1:2">
      <c r="A1951" s="48">
        <v>1951</v>
      </c>
      <c r="B1951" s="2">
        <v>39787</v>
      </c>
    </row>
    <row r="1952" spans="1:2">
      <c r="A1952" s="48">
        <v>1952</v>
      </c>
      <c r="B1952" s="2">
        <v>39787</v>
      </c>
    </row>
    <row r="1953" spans="1:2">
      <c r="A1953" s="48">
        <v>1953</v>
      </c>
      <c r="B1953" s="2">
        <v>39787</v>
      </c>
    </row>
    <row r="1954" spans="1:2">
      <c r="A1954" s="48">
        <v>1954</v>
      </c>
      <c r="B1954" s="2">
        <v>39787</v>
      </c>
    </row>
    <row r="1955" spans="1:2">
      <c r="A1955" s="48">
        <v>1955</v>
      </c>
      <c r="B1955" s="2">
        <v>39787</v>
      </c>
    </row>
    <row r="1956" spans="1:2">
      <c r="A1956" s="48">
        <v>1956</v>
      </c>
      <c r="B1956" s="2">
        <v>39787</v>
      </c>
    </row>
    <row r="1957" spans="1:2">
      <c r="A1957" s="48">
        <v>1957</v>
      </c>
      <c r="B1957" s="2">
        <v>39787</v>
      </c>
    </row>
    <row r="1958" spans="1:2">
      <c r="A1958" s="48">
        <v>1958</v>
      </c>
      <c r="B1958" s="2">
        <v>39787</v>
      </c>
    </row>
    <row r="1959" spans="1:2">
      <c r="A1959" s="48">
        <v>1959</v>
      </c>
      <c r="B1959" s="2">
        <v>39787</v>
      </c>
    </row>
    <row r="1960" spans="1:2">
      <c r="A1960" s="48">
        <v>1960</v>
      </c>
      <c r="B1960" s="2">
        <v>39787</v>
      </c>
    </row>
    <row r="1961" spans="1:2">
      <c r="A1961" s="48">
        <v>1961</v>
      </c>
      <c r="B1961" s="2">
        <v>39787</v>
      </c>
    </row>
    <row r="1962" spans="1:2">
      <c r="A1962" s="48">
        <v>1962</v>
      </c>
      <c r="B1962" s="2">
        <v>39787</v>
      </c>
    </row>
    <row r="1963" spans="1:2">
      <c r="A1963" s="48">
        <v>1963</v>
      </c>
      <c r="B1963" s="2">
        <v>39787</v>
      </c>
    </row>
    <row r="1964" spans="1:2">
      <c r="A1964" s="48">
        <v>1964</v>
      </c>
      <c r="B1964" s="2">
        <v>39787</v>
      </c>
    </row>
    <row r="1965" spans="1:2">
      <c r="A1965" s="48">
        <v>1965</v>
      </c>
      <c r="B1965" s="2">
        <v>39787</v>
      </c>
    </row>
    <row r="1966" spans="1:2">
      <c r="A1966" s="48">
        <v>1966</v>
      </c>
      <c r="B1966" s="2">
        <v>39787</v>
      </c>
    </row>
    <row r="1967" spans="1:2">
      <c r="A1967" s="48">
        <v>1967</v>
      </c>
      <c r="B1967" s="2">
        <v>39787</v>
      </c>
    </row>
    <row r="1968" spans="1:2">
      <c r="A1968" s="48">
        <v>1968</v>
      </c>
      <c r="B1968" s="2">
        <v>39787</v>
      </c>
    </row>
    <row r="1969" spans="1:2">
      <c r="A1969" s="48">
        <v>1969</v>
      </c>
      <c r="B1969" s="2">
        <v>39787</v>
      </c>
    </row>
    <row r="1970" spans="1:2">
      <c r="A1970" s="48">
        <v>1970</v>
      </c>
      <c r="B1970" s="2">
        <v>39787</v>
      </c>
    </row>
    <row r="1971" spans="1:2">
      <c r="A1971" s="48">
        <v>1971</v>
      </c>
      <c r="B1971" s="2">
        <v>39787</v>
      </c>
    </row>
    <row r="1972" spans="1:2">
      <c r="A1972" s="48">
        <v>1972</v>
      </c>
      <c r="B1972" s="2">
        <v>39787</v>
      </c>
    </row>
    <row r="1973" spans="1:2">
      <c r="A1973" s="48">
        <v>1973</v>
      </c>
      <c r="B1973" s="2">
        <v>39787</v>
      </c>
    </row>
    <row r="1974" spans="1:2">
      <c r="A1974" s="48">
        <v>1974</v>
      </c>
      <c r="B1974" s="2">
        <v>39787</v>
      </c>
    </row>
    <row r="1975" spans="1:2">
      <c r="A1975" s="48">
        <v>1975</v>
      </c>
      <c r="B1975" s="2">
        <v>39787</v>
      </c>
    </row>
    <row r="1976" spans="1:2">
      <c r="A1976" s="48">
        <v>1976</v>
      </c>
      <c r="B1976" s="2">
        <v>39787</v>
      </c>
    </row>
    <row r="1977" spans="1:2">
      <c r="A1977" s="48">
        <v>1977</v>
      </c>
      <c r="B1977" s="2">
        <v>39787</v>
      </c>
    </row>
    <row r="1978" spans="1:2">
      <c r="A1978" s="48">
        <v>1978</v>
      </c>
      <c r="B1978" s="2">
        <v>39787</v>
      </c>
    </row>
    <row r="1979" spans="1:2">
      <c r="A1979" s="48">
        <v>1979</v>
      </c>
      <c r="B1979" s="2">
        <v>39787</v>
      </c>
    </row>
    <row r="1980" spans="1:2">
      <c r="A1980" s="48">
        <v>1980</v>
      </c>
      <c r="B1980" s="2">
        <v>39787</v>
      </c>
    </row>
    <row r="1981" spans="1:2">
      <c r="A1981" s="48">
        <v>1981</v>
      </c>
      <c r="B1981" s="2">
        <v>39787</v>
      </c>
    </row>
    <row r="1982" spans="1:2">
      <c r="A1982" s="48">
        <v>1982</v>
      </c>
      <c r="B1982" s="2">
        <v>39787</v>
      </c>
    </row>
    <row r="1983" spans="1:2">
      <c r="A1983" s="48">
        <v>1983</v>
      </c>
      <c r="B1983" s="2">
        <v>39787</v>
      </c>
    </row>
    <row r="1984" spans="1:2">
      <c r="A1984" s="48">
        <v>1984</v>
      </c>
      <c r="B1984" s="2">
        <v>39787</v>
      </c>
    </row>
    <row r="1985" spans="1:2">
      <c r="A1985" s="48">
        <v>1985</v>
      </c>
      <c r="B1985" s="2">
        <v>39787</v>
      </c>
    </row>
    <row r="1986" spans="1:2">
      <c r="A1986" s="48">
        <v>1986</v>
      </c>
      <c r="B1986" s="2">
        <v>39787</v>
      </c>
    </row>
    <row r="1987" spans="1:2">
      <c r="A1987" s="48">
        <v>1987</v>
      </c>
      <c r="B1987" s="2">
        <v>39787</v>
      </c>
    </row>
    <row r="1988" spans="1:2">
      <c r="A1988" s="48">
        <v>1988</v>
      </c>
      <c r="B1988" s="2">
        <v>39787</v>
      </c>
    </row>
    <row r="1989" spans="1:2">
      <c r="A1989" s="48">
        <v>1989</v>
      </c>
      <c r="B1989" s="2">
        <v>39787</v>
      </c>
    </row>
    <row r="1990" spans="1:2">
      <c r="A1990" s="48">
        <v>1990</v>
      </c>
      <c r="B1990" s="2">
        <v>39787</v>
      </c>
    </row>
    <row r="1991" spans="1:2">
      <c r="A1991" s="48">
        <v>1991</v>
      </c>
      <c r="B1991" s="2">
        <v>39787</v>
      </c>
    </row>
    <row r="1992" spans="1:2">
      <c r="A1992" s="48">
        <v>1992</v>
      </c>
      <c r="B1992" s="2">
        <v>39787</v>
      </c>
    </row>
    <row r="1993" spans="1:2">
      <c r="A1993" s="48">
        <v>1993</v>
      </c>
      <c r="B1993" s="2">
        <v>39787</v>
      </c>
    </row>
    <row r="1994" spans="1:2">
      <c r="A1994" s="48">
        <v>1994</v>
      </c>
      <c r="B1994" s="2">
        <v>39787</v>
      </c>
    </row>
    <row r="1995" spans="1:2">
      <c r="A1995" s="48">
        <v>1995</v>
      </c>
      <c r="B1995" s="2">
        <v>39787</v>
      </c>
    </row>
    <row r="1996" spans="1:2">
      <c r="A1996" s="48">
        <v>1996</v>
      </c>
      <c r="B1996" s="2">
        <v>39787</v>
      </c>
    </row>
    <row r="1997" spans="1:2">
      <c r="A1997" s="48">
        <v>1997</v>
      </c>
      <c r="B1997" s="2">
        <v>39787</v>
      </c>
    </row>
    <row r="1998" spans="1:2">
      <c r="A1998" s="48">
        <v>1998</v>
      </c>
      <c r="B1998" s="2">
        <v>39787</v>
      </c>
    </row>
    <row r="1999" spans="1:2">
      <c r="A1999" s="48">
        <v>1999</v>
      </c>
      <c r="B1999" s="2">
        <v>39787</v>
      </c>
    </row>
    <row r="2000" spans="1:2">
      <c r="A2000" s="48">
        <v>2000</v>
      </c>
      <c r="B2000" s="2">
        <v>39787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2"/>
  <dimension ref="A1:N2000"/>
  <sheetViews>
    <sheetView tabSelected="1" zoomScaleNormal="100" workbookViewId="0">
      <selection activeCell="G957" sqref="G957"/>
    </sheetView>
  </sheetViews>
  <sheetFormatPr defaultRowHeight="15"/>
  <cols>
    <col min="1" max="1" width="1.85546875" style="46" customWidth="1"/>
    <col min="2" max="2" width="7.7109375" customWidth="1"/>
    <col min="3" max="3" width="10" customWidth="1"/>
    <col min="4" max="4" width="5.7109375" customWidth="1"/>
    <col min="5" max="5" width="8.5703125" customWidth="1"/>
    <col min="6" max="6" width="7.85546875" customWidth="1"/>
    <col min="7" max="7" width="7.7109375" customWidth="1"/>
    <col min="8" max="9" width="9.42578125" bestFit="1" customWidth="1"/>
    <col min="10" max="10" width="10.85546875" style="2" bestFit="1" customWidth="1"/>
    <col min="11" max="11" width="6.7109375" style="20" customWidth="1"/>
    <col min="12" max="14" width="9.28515625" bestFit="1" customWidth="1"/>
  </cols>
  <sheetData>
    <row r="1" spans="1:14" ht="51.75" customHeight="1">
      <c r="A1" s="46">
        <f>(zdrovojéúdaje!B1&gt;=$C$3)*(zdrovojéúdaje!B1&lt;=$C$4)</f>
        <v>1</v>
      </c>
    </row>
    <row r="2" spans="1:14">
      <c r="A2" s="46">
        <f>IF((zdrovojéúdaje!B2&gt;=$C$3)*(zdrovojéúdaje!B2&lt;=$C$4),1+COUNTIF($A$1:$A1,"&gt;0"),0)</f>
        <v>2</v>
      </c>
      <c r="B2" s="22"/>
      <c r="C2" s="22"/>
      <c r="D2" s="22"/>
      <c r="E2" s="22" t="s">
        <v>3272</v>
      </c>
      <c r="F2" s="22"/>
      <c r="G2" s="22"/>
      <c r="H2" s="22"/>
      <c r="I2" s="22"/>
      <c r="J2" s="56">
        <f>AVERAGE(teploty1,teploty2)</f>
        <v>16.370954752342747</v>
      </c>
    </row>
    <row r="3" spans="1:14">
      <c r="A3" s="46">
        <f>IF((zdrovojéúdaje!B3&gt;=$C$3)*(zdrovojéúdaje!B3&lt;=$C$4),1+COUNTIF($A$1:$A2,"&gt;0"),0)</f>
        <v>3</v>
      </c>
      <c r="B3" s="22" t="s">
        <v>2106</v>
      </c>
      <c r="C3" s="21">
        <v>39753</v>
      </c>
      <c r="D3" s="22"/>
      <c r="E3" s="22" t="s">
        <v>3270</v>
      </c>
      <c r="F3" s="22"/>
      <c r="G3" s="22"/>
      <c r="H3" s="22"/>
      <c r="I3" s="22"/>
      <c r="J3" s="56">
        <f>MIN(teploty1,teploty2)</f>
        <v>12.9902</v>
      </c>
    </row>
    <row r="4" spans="1:14">
      <c r="A4" s="46">
        <f>IF((zdrovojéúdaje!B4&gt;=$C$3)*(zdrovojéúdaje!B4&lt;=$C$4),1+COUNTIF($A$1:$A3,"&gt;0"),0)</f>
        <v>4</v>
      </c>
      <c r="B4" s="22" t="s">
        <v>2107</v>
      </c>
      <c r="C4" s="21">
        <v>39787</v>
      </c>
      <c r="D4" s="22"/>
      <c r="E4" s="22" t="s">
        <v>3271</v>
      </c>
      <c r="F4" s="22"/>
      <c r="G4" s="22"/>
      <c r="H4" s="22"/>
      <c r="I4" s="22"/>
      <c r="J4" s="56">
        <f>MAX(teploty1,teploty2)</f>
        <v>22.4665</v>
      </c>
    </row>
    <row r="5" spans="1:14" ht="32.25" customHeight="1" thickBot="1">
      <c r="A5" s="46">
        <f>IF((zdrovojéúdaje!B5&gt;=$C$3)*(zdrovojéúdaje!B5&lt;=$C$4),1+COUNTIF($A$1:$A4,"&gt;0"),0)</f>
        <v>5</v>
      </c>
      <c r="B5" s="4" t="s">
        <v>3273</v>
      </c>
      <c r="C5" s="3" t="s">
        <v>3274</v>
      </c>
      <c r="D5" s="3" t="s">
        <v>3275</v>
      </c>
      <c r="E5" s="3" t="s">
        <v>3276</v>
      </c>
      <c r="F5" s="3" t="s">
        <v>3277</v>
      </c>
      <c r="G5" s="3" t="s">
        <v>3277</v>
      </c>
      <c r="I5" s="23" t="s">
        <v>3273</v>
      </c>
      <c r="J5" s="24" t="s">
        <v>3274</v>
      </c>
      <c r="K5" s="25" t="s">
        <v>3275</v>
      </c>
      <c r="L5" s="3" t="s">
        <v>3276</v>
      </c>
      <c r="M5" s="3" t="s">
        <v>3277</v>
      </c>
      <c r="N5" s="3" t="s">
        <v>3278</v>
      </c>
    </row>
    <row r="6" spans="1:14" s="29" customFormat="1" ht="13.15" customHeight="1">
      <c r="A6" s="47">
        <f>IF((zdrovojéúdaje!B6&gt;=$C$3)*(zdrovojéúdaje!B6&lt;=$C$4),1+COUNTIF($A$1:$A5,"&gt;0"),0)</f>
        <v>6</v>
      </c>
      <c r="B6" s="26" t="str">
        <f>IFERROR(INDEX(zdrovojéúdaje!$A:$G,MATCH(ROW()-5,$A:$A,0),COLUMN()-1),"")</f>
        <v>1/1494</v>
      </c>
      <c r="C6" s="9">
        <f>IFERROR(INDEX(zdrovojéúdaje!$A:$G,MATCH(ROW()-5,$A:$A,0),COLUMN()-1),"")</f>
        <v>39756</v>
      </c>
      <c r="D6" s="10">
        <f>IFERROR(INDEX(zdrovojéúdaje!$A:$G,MATCH(ROW()-5,$A:$A,0),COLUMN()-1),"")</f>
        <v>0.5625</v>
      </c>
      <c r="E6" s="8">
        <f>IFERROR(VALUE(TRIM(SUBSTITUTE(REPLACE(INDEX(zdrovojéúdaje!$A:$G,MATCH(ROW()-5,$A:$A,0),COLUMN()-1),1,4,""),".",",",1))),"")</f>
        <v>61.151800000000001</v>
      </c>
      <c r="F6" s="8">
        <f>IFERROR(VALUE(TRIM(SUBSTITUTE(REPLACE(INDEX(zdrovojéúdaje!$A:$G,MATCH(ROW()-5,$A:$A,0),COLUMN()-1),1,4,""),".",","))),"")</f>
        <v>19.436299999999999</v>
      </c>
      <c r="G6" s="11">
        <f>IFERROR(VALUE(TRIM(SUBSTITUTE(REPLACE(INDEX(zdrovojéúdaje!$A:$G,MATCH(ROW()-5,$A:$A,0),COLUMN()-1),1,4,""),".",","))),"")</f>
        <v>19.3766</v>
      </c>
      <c r="I6" s="31" t="str">
        <f>IFERROR(INDEX(zdrovojéúdaje!$A:$G,MATCH(ROW()+61,$A:$A,0),COLUMN()-8),"")</f>
        <v>67/1494</v>
      </c>
      <c r="J6" s="32">
        <f>IFERROR(INDEX(zdrovojéúdaje!$A:$G,MATCH(ROW()+61,$A:$A,0),COLUMN()-8),"")</f>
        <v>39757</v>
      </c>
      <c r="K6" s="33">
        <f>IFERROR(INDEX(zdrovojéúdaje!$A:$G,MATCH(ROW()+61,$A:$A,0),COLUMN()-8),"")</f>
        <v>0.9375</v>
      </c>
      <c r="L6" s="34">
        <f>IFERROR(VALUE(TRIM(SUBSTITUTE(REPLACE(INDEX(zdrovojéúdaje!$A:$G,MATCH(ROW()+61,$A:$A,0),COLUMN()-8),1,4,""),".",",",1))),"")</f>
        <v>60.096800000000002</v>
      </c>
      <c r="M6" s="34">
        <f>IFERROR(VALUE(TRIM(SUBSTITUTE(REPLACE(INDEX(zdrovojéúdaje!$A:$G,MATCH(ROW()+61,$A:$A,0),COLUMN()-8),1,4,""),".",","))),"")</f>
        <v>18.895399999999999</v>
      </c>
      <c r="N6" s="35">
        <f>IFERROR(VALUE(TRIM(SUBSTITUTE(REPLACE(INDEX(zdrovojéúdaje!$A:$G,MATCH(ROW()+61,$A:$A,0),COLUMN()-8),1,4,""),".",","))),"")</f>
        <v>19.1538</v>
      </c>
    </row>
    <row r="7" spans="1:14" s="29" customFormat="1" ht="13.15" customHeight="1">
      <c r="A7" s="47">
        <f>IF((zdrovojéúdaje!B7&gt;=$C$3)*(zdrovojéúdaje!B7&lt;=$C$4),1+COUNTIF($A$1:$A6,"&gt;0"),0)</f>
        <v>7</v>
      </c>
      <c r="B7" s="27" t="str">
        <f>IFERROR(INDEX(zdrovojéúdaje!$A:$G,MATCH(ROW()-5,$A:$A,0),COLUMN()-1),"")</f>
        <v>2/1494</v>
      </c>
      <c r="C7" s="5">
        <f>IFERROR(INDEX(zdrovojéúdaje!$A:$G,MATCH(ROW()-5,$A:$A,0),COLUMN()-1),"")</f>
        <v>39756</v>
      </c>
      <c r="D7" s="6">
        <f>IFERROR(INDEX(zdrovojéúdaje!$A:$G,MATCH(ROW()-5,$A:$A,0),COLUMN()-1),"")</f>
        <v>0.58333333333333337</v>
      </c>
      <c r="E7" s="7">
        <f>IFERROR(VALUE(TRIM(SUBSTITUTE(REPLACE(INDEX(zdrovojéúdaje!$A:$G,MATCH(ROW()-5,$A:$A,0),COLUMN()-1),1,4,""),".",",",1))),"")</f>
        <v>60.021000000000001</v>
      </c>
      <c r="F7" s="7">
        <f>IFERROR(VALUE(TRIM(SUBSTITUTE(REPLACE(INDEX(zdrovojéúdaje!$A:$G,MATCH(ROW()-5,$A:$A,0),COLUMN()-1),1,4,""),".",","))),"")</f>
        <v>19.537800000000001</v>
      </c>
      <c r="G7" s="12">
        <f>IFERROR(VALUE(TRIM(SUBSTITUTE(REPLACE(INDEX(zdrovojéúdaje!$A:$G,MATCH(ROW()-5,$A:$A,0),COLUMN()-1),1,4,""),".",","))),"")</f>
        <v>19.339400000000001</v>
      </c>
      <c r="H7" s="30"/>
      <c r="I7" s="36" t="str">
        <f>IFERROR(INDEX(zdrovojéúdaje!$A:$G,MATCH(ROW()+61,$A:$A,0),COLUMN()-8),"")</f>
        <v>68/1494</v>
      </c>
      <c r="J7" s="37">
        <f>IFERROR(INDEX(zdrovojéúdaje!$A:$G,MATCH(ROW()+61,$A:$A,0),COLUMN()-8),"")</f>
        <v>39757</v>
      </c>
      <c r="K7" s="38">
        <f>IFERROR(INDEX(zdrovojéúdaje!$A:$G,MATCH(ROW()+61,$A:$A,0),COLUMN()-8),"")</f>
        <v>0.95833333333333337</v>
      </c>
      <c r="L7" s="39">
        <f>IFERROR(VALUE(TRIM(SUBSTITUTE(REPLACE(INDEX(zdrovojéúdaje!$A:$G,MATCH(ROW()+61,$A:$A,0),COLUMN()-8),1,4,""),".",",",1))),"")</f>
        <v>60.535899999999998</v>
      </c>
      <c r="M7" s="39">
        <f>IFERROR(VALUE(TRIM(SUBSTITUTE(REPLACE(INDEX(zdrovojéúdaje!$A:$G,MATCH(ROW()+61,$A:$A,0),COLUMN()-8),1,4,""),".",","))),"")</f>
        <v>18.726600000000001</v>
      </c>
      <c r="N7" s="40">
        <f>IFERROR(VALUE(TRIM(SUBSTITUTE(REPLACE(INDEX(zdrovojéúdaje!$A:$G,MATCH(ROW()+61,$A:$A,0),COLUMN()-8),1,4,""),".",","))),"")</f>
        <v>19.042400000000001</v>
      </c>
    </row>
    <row r="8" spans="1:14" s="29" customFormat="1" ht="13.15" customHeight="1">
      <c r="A8" s="47">
        <f>IF((zdrovojéúdaje!B8&gt;=$C$3)*(zdrovojéúdaje!B8&lt;=$C$4),1+COUNTIF($A$1:$A7,"&gt;0"),0)</f>
        <v>8</v>
      </c>
      <c r="B8" s="27" t="str">
        <f>IFERROR(INDEX(zdrovojéúdaje!$A:$G,MATCH(ROW()-5,$A:$A,0),COLUMN()-1),"")</f>
        <v>3/1494</v>
      </c>
      <c r="C8" s="5">
        <f>IFERROR(INDEX(zdrovojéúdaje!$A:$G,MATCH(ROW()-5,$A:$A,0),COLUMN()-1),"")</f>
        <v>39756</v>
      </c>
      <c r="D8" s="6">
        <f>IFERROR(INDEX(zdrovojéúdaje!$A:$G,MATCH(ROW()-5,$A:$A,0),COLUMN()-1),"")</f>
        <v>0.60416666666666663</v>
      </c>
      <c r="E8" s="7">
        <f>IFERROR(VALUE(TRIM(SUBSTITUTE(REPLACE(INDEX(zdrovojéúdaje!$A:$G,MATCH(ROW()-5,$A:$A,0),COLUMN()-1),1,4,""),".",",",1))),"")</f>
        <v>59.3825</v>
      </c>
      <c r="F8" s="7">
        <f>IFERROR(VALUE(TRIM(SUBSTITUTE(REPLACE(INDEX(zdrovojéúdaje!$A:$G,MATCH(ROW()-5,$A:$A,0),COLUMN()-1),1,4,""),".",","))),"")</f>
        <v>19.605499999999999</v>
      </c>
      <c r="G8" s="12">
        <f>IFERROR(VALUE(TRIM(SUBSTITUTE(REPLACE(INDEX(zdrovojéúdaje!$A:$G,MATCH(ROW()-5,$A:$A,0),COLUMN()-1),1,4,""),".",","))),"")</f>
        <v>19.3766</v>
      </c>
      <c r="I8" s="36" t="str">
        <f>IFERROR(INDEX(zdrovojéúdaje!$A:$G,MATCH(ROW()+61,$A:$A,0),COLUMN()-8),"")</f>
        <v>69/1494</v>
      </c>
      <c r="J8" s="37">
        <f>IFERROR(INDEX(zdrovojéúdaje!$A:$G,MATCH(ROW()+61,$A:$A,0),COLUMN()-8),"")</f>
        <v>39757</v>
      </c>
      <c r="K8" s="38">
        <f>IFERROR(INDEX(zdrovojéúdaje!$A:$G,MATCH(ROW()+61,$A:$A,0),COLUMN()-8),"")</f>
        <v>0.97916666666666663</v>
      </c>
      <c r="L8" s="39">
        <f>IFERROR(VALUE(TRIM(SUBSTITUTE(REPLACE(INDEX(zdrovojéúdaje!$A:$G,MATCH(ROW()+61,$A:$A,0),COLUMN()-8),1,4,""),".",",",1))),"")</f>
        <v>60.800899999999999</v>
      </c>
      <c r="M8" s="39">
        <f>IFERROR(VALUE(TRIM(SUBSTITUTE(REPLACE(INDEX(zdrovojéúdaje!$A:$G,MATCH(ROW()+61,$A:$A,0),COLUMN()-8),1,4,""),".",","))),"")</f>
        <v>18.625399999999999</v>
      </c>
      <c r="N8" s="40">
        <f>IFERROR(VALUE(TRIM(SUBSTITUTE(REPLACE(INDEX(zdrovojéúdaje!$A:$G,MATCH(ROW()+61,$A:$A,0),COLUMN()-8),1,4,""),".",","))),"")</f>
        <v>19.005299999999998</v>
      </c>
    </row>
    <row r="9" spans="1:14" s="29" customFormat="1" ht="13.15" customHeight="1">
      <c r="A9" s="47">
        <f>IF((zdrovojéúdaje!B9&gt;=$C$3)*(zdrovojéúdaje!B9&lt;=$C$4),1+COUNTIF($A$1:$A8,"&gt;0"),0)</f>
        <v>9</v>
      </c>
      <c r="B9" s="27" t="str">
        <f>IFERROR(INDEX(zdrovojéúdaje!$A:$G,MATCH(ROW()-5,$A:$A,0),COLUMN()-1),"")</f>
        <v>4/1494</v>
      </c>
      <c r="C9" s="5">
        <f>IFERROR(INDEX(zdrovojéúdaje!$A:$G,MATCH(ROW()-5,$A:$A,0),COLUMN()-1),"")</f>
        <v>39756</v>
      </c>
      <c r="D9" s="6">
        <f>IFERROR(INDEX(zdrovojéúdaje!$A:$G,MATCH(ROW()-5,$A:$A,0),COLUMN()-1),"")</f>
        <v>0.625</v>
      </c>
      <c r="E9" s="7">
        <f>IFERROR(VALUE(TRIM(SUBSTITUTE(REPLACE(INDEX(zdrovojéúdaje!$A:$G,MATCH(ROW()-5,$A:$A,0),COLUMN()-1),1,4,""),".",",",1))),"")</f>
        <v>59.894799999999996</v>
      </c>
      <c r="F9" s="7">
        <f>IFERROR(VALUE(TRIM(SUBSTITUTE(REPLACE(INDEX(zdrovojéúdaje!$A:$G,MATCH(ROW()-5,$A:$A,0),COLUMN()-1),1,4,""),".",","))),"")</f>
        <v>19.5717</v>
      </c>
      <c r="G9" s="12">
        <f>IFERROR(VALUE(TRIM(SUBSTITUTE(REPLACE(INDEX(zdrovojéúdaje!$A:$G,MATCH(ROW()-5,$A:$A,0),COLUMN()-1),1,4,""),".",","))),"")</f>
        <v>19.302299999999999</v>
      </c>
      <c r="I9" s="36" t="str">
        <f>IFERROR(INDEX(zdrovojéúdaje!$A:$G,MATCH(ROW()+61,$A:$A,0),COLUMN()-8),"")</f>
        <v>70/1494</v>
      </c>
      <c r="J9" s="37">
        <f>IFERROR(INDEX(zdrovojéúdaje!$A:$G,MATCH(ROW()+61,$A:$A,0),COLUMN()-8),"")</f>
        <v>39758</v>
      </c>
      <c r="K9" s="38">
        <f>IFERROR(INDEX(zdrovojéúdaje!$A:$G,MATCH(ROW()+61,$A:$A,0),COLUMN()-8),"")</f>
        <v>0</v>
      </c>
      <c r="L9" s="39">
        <f>IFERROR(VALUE(TRIM(SUBSTITUTE(REPLACE(INDEX(zdrovojéúdaje!$A:$G,MATCH(ROW()+61,$A:$A,0),COLUMN()-8),1,4,""),".",",",1))),"")</f>
        <v>61.086100000000002</v>
      </c>
      <c r="M9" s="39">
        <f>IFERROR(VALUE(TRIM(SUBSTITUTE(REPLACE(INDEX(zdrovojéúdaje!$A:$G,MATCH(ROW()+61,$A:$A,0),COLUMN()-8),1,4,""),".",","))),"")</f>
        <v>18.5243</v>
      </c>
      <c r="N9" s="40">
        <f>IFERROR(VALUE(TRIM(SUBSTITUTE(REPLACE(INDEX(zdrovojéúdaje!$A:$G,MATCH(ROW()+61,$A:$A,0),COLUMN()-8),1,4,""),".",","))),"")</f>
        <v>18.9682</v>
      </c>
    </row>
    <row r="10" spans="1:14" s="29" customFormat="1" ht="13.15" customHeight="1">
      <c r="A10" s="47">
        <f>IF((zdrovojéúdaje!B10&gt;=$C$3)*(zdrovojéúdaje!B10&lt;=$C$4),1+COUNTIF($A$1:$A9,"&gt;0"),0)</f>
        <v>10</v>
      </c>
      <c r="B10" s="27" t="str">
        <f>IFERROR(INDEX(zdrovojéúdaje!$A:$G,MATCH(ROW()-5,$A:$A,0),COLUMN()-1),"")</f>
        <v>5/1494</v>
      </c>
      <c r="C10" s="5">
        <f>IFERROR(INDEX(zdrovojéúdaje!$A:$G,MATCH(ROW()-5,$A:$A,0),COLUMN()-1),"")</f>
        <v>39756</v>
      </c>
      <c r="D10" s="6">
        <f>IFERROR(INDEX(zdrovojéúdaje!$A:$G,MATCH(ROW()-5,$A:$A,0),COLUMN()-1),"")</f>
        <v>0.64583333333333337</v>
      </c>
      <c r="E10" s="7">
        <f>IFERROR(VALUE(TRIM(SUBSTITUTE(REPLACE(INDEX(zdrovojéúdaje!$A:$G,MATCH(ROW()-5,$A:$A,0),COLUMN()-1),1,4,""),".",",",1))),"")</f>
        <v>59.2134</v>
      </c>
      <c r="F10" s="7">
        <f>IFERROR(VALUE(TRIM(SUBSTITUTE(REPLACE(INDEX(zdrovojéúdaje!$A:$G,MATCH(ROW()-5,$A:$A,0),COLUMN()-1),1,4,""),".",","))),"")</f>
        <v>19.673300000000001</v>
      </c>
      <c r="G10" s="12">
        <f>IFERROR(VALUE(TRIM(SUBSTITUTE(REPLACE(INDEX(zdrovojéúdaje!$A:$G,MATCH(ROW()-5,$A:$A,0),COLUMN()-1),1,4,""),".",","))),"")</f>
        <v>19.450900000000001</v>
      </c>
      <c r="I10" s="36" t="str">
        <f>IFERROR(INDEX(zdrovojéúdaje!$A:$G,MATCH(ROW()+61,$A:$A,0),COLUMN()-8),"")</f>
        <v>71/1494</v>
      </c>
      <c r="J10" s="37">
        <f>IFERROR(INDEX(zdrovojéúdaje!$A:$G,MATCH(ROW()+61,$A:$A,0),COLUMN()-8),"")</f>
        <v>39758</v>
      </c>
      <c r="K10" s="38">
        <f>IFERROR(INDEX(zdrovojéúdaje!$A:$G,MATCH(ROW()+61,$A:$A,0),COLUMN()-8),"")</f>
        <v>2.0833333333333332E-2</v>
      </c>
      <c r="L10" s="39">
        <f>IFERROR(VALUE(TRIM(SUBSTITUTE(REPLACE(INDEX(zdrovojéúdaje!$A:$G,MATCH(ROW()+61,$A:$A,0),COLUMN()-8),1,4,""),".",",",1))),"")</f>
        <v>61.2881</v>
      </c>
      <c r="M10" s="39">
        <f>IFERROR(VALUE(TRIM(SUBSTITUTE(REPLACE(INDEX(zdrovojéúdaje!$A:$G,MATCH(ROW()+61,$A:$A,0),COLUMN()-8),1,4,""),".",","))),"")</f>
        <v>18.423100000000002</v>
      </c>
      <c r="N10" s="40">
        <f>IFERROR(VALUE(TRIM(SUBSTITUTE(REPLACE(INDEX(zdrovojéúdaje!$A:$G,MATCH(ROW()+61,$A:$A,0),COLUMN()-8),1,4,""),".",","))),"")</f>
        <v>18.893999999999998</v>
      </c>
    </row>
    <row r="11" spans="1:14" s="29" customFormat="1" ht="13.15" customHeight="1">
      <c r="A11" s="47">
        <f>IF((zdrovojéúdaje!B11&gt;=$C$3)*(zdrovojéúdaje!B11&lt;=$C$4),1+COUNTIF($A$1:$A10,"&gt;0"),0)</f>
        <v>11</v>
      </c>
      <c r="B11" s="27" t="str">
        <f>IFERROR(INDEX(zdrovojéúdaje!$A:$G,MATCH(ROW()-5,$A:$A,0),COLUMN()-1),"")</f>
        <v>6/1494</v>
      </c>
      <c r="C11" s="5">
        <f>IFERROR(INDEX(zdrovojéúdaje!$A:$G,MATCH(ROW()-5,$A:$A,0),COLUMN()-1),"")</f>
        <v>39756</v>
      </c>
      <c r="D11" s="6">
        <f>IFERROR(INDEX(zdrovojéúdaje!$A:$G,MATCH(ROW()-5,$A:$A,0),COLUMN()-1),"")</f>
        <v>0.66666666666666663</v>
      </c>
      <c r="E11" s="7">
        <f>IFERROR(VALUE(TRIM(SUBSTITUTE(REPLACE(INDEX(zdrovojéúdaje!$A:$G,MATCH(ROW()-5,$A:$A,0),COLUMN()-1),1,4,""),".",",",1))),"")</f>
        <v>58.910499999999999</v>
      </c>
      <c r="F11" s="7">
        <f>IFERROR(VALUE(TRIM(SUBSTITUTE(REPLACE(INDEX(zdrovojéúdaje!$A:$G,MATCH(ROW()-5,$A:$A,0),COLUMN()-1),1,4,""),".",","))),"")</f>
        <v>19.673300000000001</v>
      </c>
      <c r="G11" s="12">
        <f>IFERROR(VALUE(TRIM(SUBSTITUTE(REPLACE(INDEX(zdrovojéúdaje!$A:$G,MATCH(ROW()-5,$A:$A,0),COLUMN()-1),1,4,""),".",","))),"")</f>
        <v>19.525200000000002</v>
      </c>
      <c r="I11" s="36" t="str">
        <f>IFERROR(INDEX(zdrovojéúdaje!$A:$G,MATCH(ROW()+61,$A:$A,0),COLUMN()-8),"")</f>
        <v>72/1494</v>
      </c>
      <c r="J11" s="37">
        <f>IFERROR(INDEX(zdrovojéúdaje!$A:$G,MATCH(ROW()+61,$A:$A,0),COLUMN()-8),"")</f>
        <v>39758</v>
      </c>
      <c r="K11" s="38">
        <f>IFERROR(INDEX(zdrovojéúdaje!$A:$G,MATCH(ROW()+61,$A:$A,0),COLUMN()-8),"")</f>
        <v>4.1666666666666664E-2</v>
      </c>
      <c r="L11" s="39">
        <f>IFERROR(VALUE(TRIM(SUBSTITUTE(REPLACE(INDEX(zdrovojéúdaje!$A:$G,MATCH(ROW()+61,$A:$A,0),COLUMN()-8),1,4,""),".",",",1))),"")</f>
        <v>61.4572</v>
      </c>
      <c r="M11" s="39">
        <f>IFERROR(VALUE(TRIM(SUBSTITUTE(REPLACE(INDEX(zdrovojéúdaje!$A:$G,MATCH(ROW()+61,$A:$A,0),COLUMN()-8),1,4,""),".",","))),"")</f>
        <v>18.355699999999999</v>
      </c>
      <c r="N11" s="40">
        <f>IFERROR(VALUE(TRIM(SUBSTITUTE(REPLACE(INDEX(zdrovojéúdaje!$A:$G,MATCH(ROW()+61,$A:$A,0),COLUMN()-8),1,4,""),".",","))),"")</f>
        <v>18.8569</v>
      </c>
    </row>
    <row r="12" spans="1:14" s="29" customFormat="1" ht="13.15" customHeight="1">
      <c r="A12" s="47">
        <f>IF((zdrovojéúdaje!B12&gt;=$C$3)*(zdrovojéúdaje!B12&lt;=$C$4),1+COUNTIF($A$1:$A11,"&gt;0"),0)</f>
        <v>12</v>
      </c>
      <c r="B12" s="27" t="str">
        <f>IFERROR(INDEX(zdrovojéúdaje!$A:$G,MATCH(ROW()-5,$A:$A,0),COLUMN()-1),"")</f>
        <v>7/1494</v>
      </c>
      <c r="C12" s="5">
        <f>IFERROR(INDEX(zdrovojéúdaje!$A:$G,MATCH(ROW()-5,$A:$A,0),COLUMN()-1),"")</f>
        <v>39756</v>
      </c>
      <c r="D12" s="6">
        <f>IFERROR(INDEX(zdrovojéúdaje!$A:$G,MATCH(ROW()-5,$A:$A,0),COLUMN()-1),"")</f>
        <v>0.6875</v>
      </c>
      <c r="E12" s="7">
        <f>IFERROR(VALUE(TRIM(SUBSTITUTE(REPLACE(INDEX(zdrovojéúdaje!$A:$G,MATCH(ROW()-5,$A:$A,0),COLUMN()-1),1,4,""),".",",",1))),"")</f>
        <v>58.620199999999997</v>
      </c>
      <c r="F12" s="7">
        <f>IFERROR(VALUE(TRIM(SUBSTITUTE(REPLACE(INDEX(zdrovojéúdaje!$A:$G,MATCH(ROW()-5,$A:$A,0),COLUMN()-1),1,4,""),".",","))),"")</f>
        <v>19.707100000000001</v>
      </c>
      <c r="G12" s="12">
        <f>IFERROR(VALUE(TRIM(SUBSTITUTE(REPLACE(INDEX(zdrovojéúdaje!$A:$G,MATCH(ROW()-5,$A:$A,0),COLUMN()-1),1,4,""),".",","))),"")</f>
        <v>19.525200000000002</v>
      </c>
      <c r="I12" s="36" t="str">
        <f>IFERROR(INDEX(zdrovojéúdaje!$A:$G,MATCH(ROW()+61,$A:$A,0),COLUMN()-8),"")</f>
        <v>73/1494</v>
      </c>
      <c r="J12" s="37">
        <f>IFERROR(INDEX(zdrovojéúdaje!$A:$G,MATCH(ROW()+61,$A:$A,0),COLUMN()-8),"")</f>
        <v>39758</v>
      </c>
      <c r="K12" s="38">
        <f>IFERROR(INDEX(zdrovojéúdaje!$A:$G,MATCH(ROW()+61,$A:$A,0),COLUMN()-8),"")</f>
        <v>6.25E-2</v>
      </c>
      <c r="L12" s="39">
        <f>IFERROR(VALUE(TRIM(SUBSTITUTE(REPLACE(INDEX(zdrovojéúdaje!$A:$G,MATCH(ROW()+61,$A:$A,0),COLUMN()-8),1,4,""),".",",",1))),"")</f>
        <v>61.159300000000002</v>
      </c>
      <c r="M12" s="39">
        <f>IFERROR(VALUE(TRIM(SUBSTITUTE(REPLACE(INDEX(zdrovojéúdaje!$A:$G,MATCH(ROW()+61,$A:$A,0),COLUMN()-8),1,4,""),".",","))),"")</f>
        <v>18.355699999999999</v>
      </c>
      <c r="N12" s="40">
        <f>IFERROR(VALUE(TRIM(SUBSTITUTE(REPLACE(INDEX(zdrovojéúdaje!$A:$G,MATCH(ROW()+61,$A:$A,0),COLUMN()-8),1,4,""),".",","))),"")</f>
        <v>18.819800000000001</v>
      </c>
    </row>
    <row r="13" spans="1:14" s="29" customFormat="1" ht="13.15" customHeight="1">
      <c r="A13" s="47">
        <f>IF((zdrovojéúdaje!B13&gt;=$C$3)*(zdrovojéúdaje!B13&lt;=$C$4),1+COUNTIF($A$1:$A12,"&gt;0"),0)</f>
        <v>13</v>
      </c>
      <c r="B13" s="28" t="str">
        <f>IFERROR(INDEX(zdrovojéúdaje!$A:$G,MATCH(ROW()-5,$A:$A,0),COLUMN()-1),"")</f>
        <v>8/1494</v>
      </c>
      <c r="C13" s="14">
        <f>IFERROR(INDEX(zdrovojéúdaje!$A:$G,MATCH(ROW()-5,$A:$A,0),COLUMN()-1),"")</f>
        <v>39756</v>
      </c>
      <c r="D13" s="15">
        <f>IFERROR(INDEX(zdrovojéúdaje!$A:$G,MATCH(ROW()-5,$A:$A,0),COLUMN()-1),"")</f>
        <v>0.70833333333333337</v>
      </c>
      <c r="E13" s="13">
        <f>IFERROR(VALUE(TRIM(SUBSTITUTE(REPLACE(INDEX(zdrovojéúdaje!$A:$G,MATCH(ROW()-5,$A:$A,0),COLUMN()-1),1,4,""),".",",",1))),"")</f>
        <v>58.865099999999998</v>
      </c>
      <c r="F13" s="13">
        <f>IFERROR(VALUE(TRIM(SUBSTITUTE(REPLACE(INDEX(zdrovojéúdaje!$A:$G,MATCH(ROW()-5,$A:$A,0),COLUMN()-1),1,4,""),".",","))),"")</f>
        <v>19.605499999999999</v>
      </c>
      <c r="G13" s="12">
        <f>IFERROR(VALUE(TRIM(SUBSTITUTE(REPLACE(INDEX(zdrovojéúdaje!$A:$G,MATCH(ROW()-5,$A:$A,0),COLUMN()-1),1,4,""),".",","))),"")</f>
        <v>19.450900000000001</v>
      </c>
      <c r="I13" s="36" t="str">
        <f>IFERROR(INDEX(zdrovojéúdaje!$A:$G,MATCH(ROW()+61,$A:$A,0),COLUMN()-8),"")</f>
        <v>74/1494</v>
      </c>
      <c r="J13" s="37">
        <f>IFERROR(INDEX(zdrovojéúdaje!$A:$G,MATCH(ROW()+61,$A:$A,0),COLUMN()-8),"")</f>
        <v>39758</v>
      </c>
      <c r="K13" s="38">
        <f>IFERROR(INDEX(zdrovojéúdaje!$A:$G,MATCH(ROW()+61,$A:$A,0),COLUMN()-8),"")</f>
        <v>8.3333333333333329E-2</v>
      </c>
      <c r="L13" s="39">
        <f>IFERROR(VALUE(TRIM(SUBSTITUTE(REPLACE(INDEX(zdrovojéúdaje!$A:$G,MATCH(ROW()+61,$A:$A,0),COLUMN()-8),1,4,""),".",",",1))),"")</f>
        <v>61.381399999999999</v>
      </c>
      <c r="M13" s="39">
        <f>IFERROR(VALUE(TRIM(SUBSTITUTE(REPLACE(INDEX(zdrovojéúdaje!$A:$G,MATCH(ROW()+61,$A:$A,0),COLUMN()-8),1,4,""),".",","))),"")</f>
        <v>18.288399999999999</v>
      </c>
      <c r="N13" s="40">
        <f>IFERROR(VALUE(TRIM(SUBSTITUTE(REPLACE(INDEX(zdrovojéúdaje!$A:$G,MATCH(ROW()+61,$A:$A,0),COLUMN()-8),1,4,""),".",","))),"")</f>
        <v>18.782699999999998</v>
      </c>
    </row>
    <row r="14" spans="1:14" s="29" customFormat="1" ht="13.15" customHeight="1">
      <c r="A14" s="47">
        <f>IF((zdrovojéúdaje!B14&gt;=$C$3)*(zdrovojéúdaje!B14&lt;=$C$4),1+COUNTIF($A$1:$A13,"&gt;0"),0)</f>
        <v>14</v>
      </c>
      <c r="B14" s="28" t="str">
        <f>IFERROR(INDEX(zdrovojéúdaje!$A:$G,MATCH(ROW()-5,$A:$A,0),COLUMN()-1),"")</f>
        <v>9/1494</v>
      </c>
      <c r="C14" s="14">
        <f>IFERROR(INDEX(zdrovojéúdaje!$A:$G,MATCH(ROW()-5,$A:$A,0),COLUMN()-1),"")</f>
        <v>39756</v>
      </c>
      <c r="D14" s="15">
        <f>IFERROR(INDEX(zdrovojéúdaje!$A:$G,MATCH(ROW()-5,$A:$A,0),COLUMN()-1),"")</f>
        <v>0.72916666666666663</v>
      </c>
      <c r="E14" s="13">
        <f>IFERROR(VALUE(TRIM(SUBSTITUTE(REPLACE(INDEX(zdrovojéúdaje!$A:$G,MATCH(ROW()-5,$A:$A,0),COLUMN()-1),1,4,""),".",",",1))),"")</f>
        <v>59.2866</v>
      </c>
      <c r="F14" s="13">
        <f>IFERROR(VALUE(TRIM(SUBSTITUTE(REPLACE(INDEX(zdrovojéúdaje!$A:$G,MATCH(ROW()-5,$A:$A,0),COLUMN()-1),1,4,""),".",","))),"")</f>
        <v>19.503900000000002</v>
      </c>
      <c r="G14" s="12">
        <f>IFERROR(VALUE(TRIM(SUBSTITUTE(REPLACE(INDEX(zdrovojéúdaje!$A:$G,MATCH(ROW()-5,$A:$A,0),COLUMN()-1),1,4,""),".",","))),"")</f>
        <v>19.413699999999999</v>
      </c>
      <c r="I14" s="36" t="str">
        <f>IFERROR(INDEX(zdrovojéúdaje!$A:$G,MATCH(ROW()+61,$A:$A,0),COLUMN()-8),"")</f>
        <v>75/1494</v>
      </c>
      <c r="J14" s="37">
        <f>IFERROR(INDEX(zdrovojéúdaje!$A:$G,MATCH(ROW()+61,$A:$A,0),COLUMN()-8),"")</f>
        <v>39758</v>
      </c>
      <c r="K14" s="38">
        <f>IFERROR(INDEX(zdrovojéúdaje!$A:$G,MATCH(ROW()+61,$A:$A,0),COLUMN()-8),"")</f>
        <v>0.10416666666666667</v>
      </c>
      <c r="L14" s="39">
        <f>IFERROR(VALUE(TRIM(SUBSTITUTE(REPLACE(INDEX(zdrovojéúdaje!$A:$G,MATCH(ROW()+61,$A:$A,0),COLUMN()-8),1,4,""),".",",",1))),"")</f>
        <v>61.411700000000003</v>
      </c>
      <c r="M14" s="39">
        <f>IFERROR(VALUE(TRIM(SUBSTITUTE(REPLACE(INDEX(zdrovojéúdaje!$A:$G,MATCH(ROW()+61,$A:$A,0),COLUMN()-8),1,4,""),".",","))),"")</f>
        <v>18.221</v>
      </c>
      <c r="N14" s="40">
        <f>IFERROR(VALUE(TRIM(SUBSTITUTE(REPLACE(INDEX(zdrovojéúdaje!$A:$G,MATCH(ROW()+61,$A:$A,0),COLUMN()-8),1,4,""),".",","))),"")</f>
        <v>18.745699999999999</v>
      </c>
    </row>
    <row r="15" spans="1:14" s="29" customFormat="1" ht="13.15" customHeight="1">
      <c r="A15" s="47">
        <f>IF((zdrovojéúdaje!B15&gt;=$C$3)*(zdrovojéúdaje!B15&lt;=$C$4),1+COUNTIF($A$1:$A14,"&gt;0"),0)</f>
        <v>15</v>
      </c>
      <c r="B15" s="28" t="str">
        <f>IFERROR(INDEX(zdrovojéúdaje!$A:$G,MATCH(ROW()-5,$A:$A,0),COLUMN()-1),"")</f>
        <v>10/1494</v>
      </c>
      <c r="C15" s="14">
        <f>IFERROR(INDEX(zdrovojéúdaje!$A:$G,MATCH(ROW()-5,$A:$A,0),COLUMN()-1),"")</f>
        <v>39756</v>
      </c>
      <c r="D15" s="15">
        <f>IFERROR(INDEX(zdrovojéúdaje!$A:$G,MATCH(ROW()-5,$A:$A,0),COLUMN()-1),"")</f>
        <v>0.75</v>
      </c>
      <c r="E15" s="13">
        <f>IFERROR(VALUE(TRIM(SUBSTITUTE(REPLACE(INDEX(zdrovojéúdaje!$A:$G,MATCH(ROW()-5,$A:$A,0),COLUMN()-1),1,4,""),".",",",1))),"")</f>
        <v>59.672699999999999</v>
      </c>
      <c r="F15" s="13">
        <f>IFERROR(VALUE(TRIM(SUBSTITUTE(REPLACE(INDEX(zdrovojéúdaje!$A:$G,MATCH(ROW()-5,$A:$A,0),COLUMN()-1),1,4,""),".",","))),"")</f>
        <v>19.368600000000001</v>
      </c>
      <c r="G15" s="12">
        <f>IFERROR(VALUE(TRIM(SUBSTITUTE(REPLACE(INDEX(zdrovojéúdaje!$A:$G,MATCH(ROW()-5,$A:$A,0),COLUMN()-1),1,4,""),".",","))),"")</f>
        <v>19.339400000000001</v>
      </c>
      <c r="I15" s="36" t="str">
        <f>IFERROR(INDEX(zdrovojéúdaje!$A:$G,MATCH(ROW()+61,$A:$A,0),COLUMN()-8),"")</f>
        <v>76/1494</v>
      </c>
      <c r="J15" s="37">
        <f>IFERROR(INDEX(zdrovojéúdaje!$A:$G,MATCH(ROW()+61,$A:$A,0),COLUMN()-8),"")</f>
        <v>39758</v>
      </c>
      <c r="K15" s="38">
        <f>IFERROR(INDEX(zdrovojéúdaje!$A:$G,MATCH(ROW()+61,$A:$A,0),COLUMN()-8),"")</f>
        <v>0.125</v>
      </c>
      <c r="L15" s="39">
        <f>IFERROR(VALUE(TRIM(SUBSTITUTE(REPLACE(INDEX(zdrovojéúdaje!$A:$G,MATCH(ROW()+61,$A:$A,0),COLUMN()-8),1,4,""),".",",",1))),"")</f>
        <v>61.527799999999999</v>
      </c>
      <c r="M15" s="39">
        <f>IFERROR(VALUE(TRIM(SUBSTITUTE(REPLACE(INDEX(zdrovojéúdaje!$A:$G,MATCH(ROW()+61,$A:$A,0),COLUMN()-8),1,4,""),".",","))),"")</f>
        <v>18.1873</v>
      </c>
      <c r="N15" s="40">
        <f>IFERROR(VALUE(TRIM(SUBSTITUTE(REPLACE(INDEX(zdrovojéúdaje!$A:$G,MATCH(ROW()+61,$A:$A,0),COLUMN()-8),1,4,""),".",","))),"")</f>
        <v>18.671500000000002</v>
      </c>
    </row>
    <row r="16" spans="1:14" s="29" customFormat="1" ht="13.15" customHeight="1">
      <c r="A16" s="47">
        <f>IF((zdrovojéúdaje!B16&gt;=$C$3)*(zdrovojéúdaje!B16&lt;=$C$4),1+COUNTIF($A$1:$A15,"&gt;0"),0)</f>
        <v>16</v>
      </c>
      <c r="B16" s="28" t="str">
        <f>IFERROR(INDEX(zdrovojéúdaje!$A:$G,MATCH(ROW()-5,$A:$A,0),COLUMN()-1),"")</f>
        <v>11/1494</v>
      </c>
      <c r="C16" s="14">
        <f>IFERROR(INDEX(zdrovojéúdaje!$A:$G,MATCH(ROW()-5,$A:$A,0),COLUMN()-1),"")</f>
        <v>39756</v>
      </c>
      <c r="D16" s="15">
        <f>IFERROR(INDEX(zdrovojéúdaje!$A:$G,MATCH(ROW()-5,$A:$A,0),COLUMN()-1),"")</f>
        <v>0.77083333333333337</v>
      </c>
      <c r="E16" s="13">
        <f>IFERROR(VALUE(TRIM(SUBSTITUTE(REPLACE(INDEX(zdrovojéúdaje!$A:$G,MATCH(ROW()-5,$A:$A,0),COLUMN()-1),1,4,""),".",",",1))),"")</f>
        <v>59.887300000000003</v>
      </c>
      <c r="F16" s="13">
        <f>IFERROR(VALUE(TRIM(SUBSTITUTE(REPLACE(INDEX(zdrovojéúdaje!$A:$G,MATCH(ROW()-5,$A:$A,0),COLUMN()-1),1,4,""),".",","))),"")</f>
        <v>19.267099999999999</v>
      </c>
      <c r="G16" s="12">
        <f>IFERROR(VALUE(TRIM(SUBSTITUTE(REPLACE(INDEX(zdrovojéúdaje!$A:$G,MATCH(ROW()-5,$A:$A,0),COLUMN()-1),1,4,""),".",","))),"")</f>
        <v>19.339400000000001</v>
      </c>
      <c r="I16" s="36" t="str">
        <f>IFERROR(INDEX(zdrovojéúdaje!$A:$G,MATCH(ROW()+61,$A:$A,0),COLUMN()-8),"")</f>
        <v>77/1494</v>
      </c>
      <c r="J16" s="37">
        <f>IFERROR(INDEX(zdrovojéúdaje!$A:$G,MATCH(ROW()+61,$A:$A,0),COLUMN()-8),"")</f>
        <v>39758</v>
      </c>
      <c r="K16" s="38">
        <f>IFERROR(INDEX(zdrovojéúdaje!$A:$G,MATCH(ROW()+61,$A:$A,0),COLUMN()-8),"")</f>
        <v>0.14583333333333334</v>
      </c>
      <c r="L16" s="39">
        <f>IFERROR(VALUE(TRIM(SUBSTITUTE(REPLACE(INDEX(zdrovojéúdaje!$A:$G,MATCH(ROW()+61,$A:$A,0),COLUMN()-8),1,4,""),".",",",1))),"")</f>
        <v>61.583399999999997</v>
      </c>
      <c r="M16" s="39">
        <f>IFERROR(VALUE(TRIM(SUBSTITUTE(REPLACE(INDEX(zdrovojéúdaje!$A:$G,MATCH(ROW()+61,$A:$A,0),COLUMN()-8),1,4,""),".",","))),"")</f>
        <v>18.12</v>
      </c>
      <c r="N16" s="40">
        <f>IFERROR(VALUE(TRIM(SUBSTITUTE(REPLACE(INDEX(zdrovojéúdaje!$A:$G,MATCH(ROW()+61,$A:$A,0),COLUMN()-8),1,4,""),".",","))),"")</f>
        <v>18.634399999999999</v>
      </c>
    </row>
    <row r="17" spans="1:14" s="29" customFormat="1" ht="13.15" customHeight="1">
      <c r="A17" s="47">
        <f>IF((zdrovojéúdaje!B17&gt;=$C$3)*(zdrovojéúdaje!B17&lt;=$C$4),1+COUNTIF($A$1:$A16,"&gt;0"),0)</f>
        <v>17</v>
      </c>
      <c r="B17" s="28" t="str">
        <f>IFERROR(INDEX(zdrovojéúdaje!$A:$G,MATCH(ROW()-5,$A:$A,0),COLUMN()-1),"")</f>
        <v>12/1494</v>
      </c>
      <c r="C17" s="14">
        <f>IFERROR(INDEX(zdrovojéúdaje!$A:$G,MATCH(ROW()-5,$A:$A,0),COLUMN()-1),"")</f>
        <v>39756</v>
      </c>
      <c r="D17" s="15">
        <f>IFERROR(INDEX(zdrovojéúdaje!$A:$G,MATCH(ROW()-5,$A:$A,0),COLUMN()-1),"")</f>
        <v>0.79166666666666663</v>
      </c>
      <c r="E17" s="13">
        <f>IFERROR(VALUE(TRIM(SUBSTITUTE(REPLACE(INDEX(zdrovojéúdaje!$A:$G,MATCH(ROW()-5,$A:$A,0),COLUMN()-1),1,4,""),".",",",1))),"")</f>
        <v>60.215400000000002</v>
      </c>
      <c r="F17" s="13">
        <f>IFERROR(VALUE(TRIM(SUBSTITUTE(REPLACE(INDEX(zdrovojéúdaje!$A:$G,MATCH(ROW()-5,$A:$A,0),COLUMN()-1),1,4,""),".",","))),"")</f>
        <v>19.131900000000002</v>
      </c>
      <c r="G17" s="12">
        <f>IFERROR(VALUE(TRIM(SUBSTITUTE(REPLACE(INDEX(zdrovojéúdaje!$A:$G,MATCH(ROW()-5,$A:$A,0),COLUMN()-1),1,4,""),".",","))),"")</f>
        <v>19.2652</v>
      </c>
      <c r="I17" s="36" t="str">
        <f>IFERROR(INDEX(zdrovojéúdaje!$A:$G,MATCH(ROW()+61,$A:$A,0),COLUMN()-8),"")</f>
        <v>78/1494</v>
      </c>
      <c r="J17" s="37">
        <f>IFERROR(INDEX(zdrovojéúdaje!$A:$G,MATCH(ROW()+61,$A:$A,0),COLUMN()-8),"")</f>
        <v>39758</v>
      </c>
      <c r="K17" s="38">
        <f>IFERROR(INDEX(zdrovojéúdaje!$A:$G,MATCH(ROW()+61,$A:$A,0),COLUMN()-8),"")</f>
        <v>0.16666666666666666</v>
      </c>
      <c r="L17" s="39">
        <f>IFERROR(VALUE(TRIM(SUBSTITUTE(REPLACE(INDEX(zdrovojéúdaje!$A:$G,MATCH(ROW()+61,$A:$A,0),COLUMN()-8),1,4,""),".",",",1))),"")</f>
        <v>61.623699999999999</v>
      </c>
      <c r="M17" s="39">
        <f>IFERROR(VALUE(TRIM(SUBSTITUTE(REPLACE(INDEX(zdrovojéúdaje!$A:$G,MATCH(ROW()+61,$A:$A,0),COLUMN()-8),1,4,""),".",","))),"")</f>
        <v>18.12</v>
      </c>
      <c r="N17" s="40">
        <f>IFERROR(VALUE(TRIM(SUBSTITUTE(REPLACE(INDEX(zdrovojéúdaje!$A:$G,MATCH(ROW()+61,$A:$A,0),COLUMN()-8),1,4,""),".",","))),"")</f>
        <v>18.634399999999999</v>
      </c>
    </row>
    <row r="18" spans="1:14" s="29" customFormat="1" ht="13.15" customHeight="1">
      <c r="A18" s="47">
        <f>IF((zdrovojéúdaje!B18&gt;=$C$3)*(zdrovojéúdaje!B18&lt;=$C$4),1+COUNTIF($A$1:$A17,"&gt;0"),0)</f>
        <v>18</v>
      </c>
      <c r="B18" s="28" t="str">
        <f>IFERROR(INDEX(zdrovojéúdaje!$A:$G,MATCH(ROW()-5,$A:$A,0),COLUMN()-1),"")</f>
        <v>13/1494</v>
      </c>
      <c r="C18" s="14">
        <f>IFERROR(INDEX(zdrovojéúdaje!$A:$G,MATCH(ROW()-5,$A:$A,0),COLUMN()-1),"")</f>
        <v>39756</v>
      </c>
      <c r="D18" s="15">
        <f>IFERROR(INDEX(zdrovojéúdaje!$A:$G,MATCH(ROW()-5,$A:$A,0),COLUMN()-1),"")</f>
        <v>0.8125</v>
      </c>
      <c r="E18" s="13">
        <f>IFERROR(VALUE(TRIM(SUBSTITUTE(REPLACE(INDEX(zdrovojéúdaje!$A:$G,MATCH(ROW()-5,$A:$A,0),COLUMN()-1),1,4,""),".",",",1))),"")</f>
        <v>60.530900000000003</v>
      </c>
      <c r="F18" s="13">
        <f>IFERROR(VALUE(TRIM(SUBSTITUTE(REPLACE(INDEX(zdrovojéúdaje!$A:$G,MATCH(ROW()-5,$A:$A,0),COLUMN()-1),1,4,""),".",","))),"")</f>
        <v>18.996700000000001</v>
      </c>
      <c r="G18" s="12">
        <f>IFERROR(VALUE(TRIM(SUBSTITUTE(REPLACE(INDEX(zdrovojéúdaje!$A:$G,MATCH(ROW()-5,$A:$A,0),COLUMN()-1),1,4,""),".",","))),"")</f>
        <v>19.228000000000002</v>
      </c>
      <c r="I18" s="36" t="str">
        <f>IFERROR(INDEX(zdrovojéúdaje!$A:$G,MATCH(ROW()+61,$A:$A,0),COLUMN()-8),"")</f>
        <v>79/1494</v>
      </c>
      <c r="J18" s="37">
        <f>IFERROR(INDEX(zdrovojéúdaje!$A:$G,MATCH(ROW()+61,$A:$A,0),COLUMN()-8),"")</f>
        <v>39758</v>
      </c>
      <c r="K18" s="38">
        <f>IFERROR(INDEX(zdrovojéúdaje!$A:$G,MATCH(ROW()+61,$A:$A,0),COLUMN()-8),"")</f>
        <v>0.1875</v>
      </c>
      <c r="L18" s="39">
        <f>IFERROR(VALUE(TRIM(SUBSTITUTE(REPLACE(INDEX(zdrovojéúdaje!$A:$G,MATCH(ROW()+61,$A:$A,0),COLUMN()-8),1,4,""),".",",",1))),"")</f>
        <v>61.6768</v>
      </c>
      <c r="M18" s="39">
        <f>IFERROR(VALUE(TRIM(SUBSTITUTE(REPLACE(INDEX(zdrovojéúdaje!$A:$G,MATCH(ROW()+61,$A:$A,0),COLUMN()-8),1,4,""),".",","))),"")</f>
        <v>18.086300000000001</v>
      </c>
      <c r="N18" s="40">
        <f>IFERROR(VALUE(TRIM(SUBSTITUTE(REPLACE(INDEX(zdrovojéúdaje!$A:$G,MATCH(ROW()+61,$A:$A,0),COLUMN()-8),1,4,""),".",","))),"")</f>
        <v>18.5974</v>
      </c>
    </row>
    <row r="19" spans="1:14" s="29" customFormat="1" ht="13.15" customHeight="1">
      <c r="A19" s="47">
        <f>IF((zdrovojéúdaje!B19&gt;=$C$3)*(zdrovojéúdaje!B19&lt;=$C$4),1+COUNTIF($A$1:$A18,"&gt;0"),0)</f>
        <v>19</v>
      </c>
      <c r="B19" s="28" t="str">
        <f>IFERROR(INDEX(zdrovojéúdaje!$A:$G,MATCH(ROW()-5,$A:$A,0),COLUMN()-1),"")</f>
        <v>14/1494</v>
      </c>
      <c r="C19" s="14">
        <f>IFERROR(INDEX(zdrovojéúdaje!$A:$G,MATCH(ROW()-5,$A:$A,0),COLUMN()-1),"")</f>
        <v>39756</v>
      </c>
      <c r="D19" s="15">
        <f>IFERROR(INDEX(zdrovojéúdaje!$A:$G,MATCH(ROW()-5,$A:$A,0),COLUMN()-1),"")</f>
        <v>0.83333333333333337</v>
      </c>
      <c r="E19" s="13">
        <f>IFERROR(VALUE(TRIM(SUBSTITUTE(REPLACE(INDEX(zdrovojéúdaje!$A:$G,MATCH(ROW()-5,$A:$A,0),COLUMN()-1),1,4,""),".",",",1))),"")</f>
        <v>60.7378</v>
      </c>
      <c r="F19" s="13">
        <f>IFERROR(VALUE(TRIM(SUBSTITUTE(REPLACE(INDEX(zdrovojéúdaje!$A:$G,MATCH(ROW()-5,$A:$A,0),COLUMN()-1),1,4,""),".",","))),"")</f>
        <v>18.895399999999999</v>
      </c>
      <c r="G19" s="12">
        <f>IFERROR(VALUE(TRIM(SUBSTITUTE(REPLACE(INDEX(zdrovojéúdaje!$A:$G,MATCH(ROW()-5,$A:$A,0),COLUMN()-1),1,4,""),".",","))),"")</f>
        <v>19.1538</v>
      </c>
      <c r="I19" s="36" t="str">
        <f>IFERROR(INDEX(zdrovojéúdaje!$A:$G,MATCH(ROW()+61,$A:$A,0),COLUMN()-8),"")</f>
        <v>80/1494</v>
      </c>
      <c r="J19" s="37">
        <f>IFERROR(INDEX(zdrovojéúdaje!$A:$G,MATCH(ROW()+61,$A:$A,0),COLUMN()-8),"")</f>
        <v>39758</v>
      </c>
      <c r="K19" s="38">
        <f>IFERROR(INDEX(zdrovojéúdaje!$A:$G,MATCH(ROW()+61,$A:$A,0),COLUMN()-8),"")</f>
        <v>0.20833333333333334</v>
      </c>
      <c r="L19" s="39">
        <f>IFERROR(VALUE(TRIM(SUBSTITUTE(REPLACE(INDEX(zdrovojéúdaje!$A:$G,MATCH(ROW()+61,$A:$A,0),COLUMN()-8),1,4,""),".",",",1))),"")</f>
        <v>61.6616</v>
      </c>
      <c r="M19" s="39">
        <f>IFERROR(VALUE(TRIM(SUBSTITUTE(REPLACE(INDEX(zdrovojéúdaje!$A:$G,MATCH(ROW()+61,$A:$A,0),COLUMN()-8),1,4,""),".",","))),"")</f>
        <v>18.052700000000002</v>
      </c>
      <c r="N19" s="40">
        <f>IFERROR(VALUE(TRIM(SUBSTITUTE(REPLACE(INDEX(zdrovojéúdaje!$A:$G,MATCH(ROW()+61,$A:$A,0),COLUMN()-8),1,4,""),".",","))),"")</f>
        <v>18.560300000000002</v>
      </c>
    </row>
    <row r="20" spans="1:14" s="29" customFormat="1" ht="13.15" customHeight="1">
      <c r="A20" s="47">
        <f>IF((zdrovojéúdaje!B20&gt;=$C$3)*(zdrovojéúdaje!B20&lt;=$C$4),1+COUNTIF($A$1:$A19,"&gt;0"),0)</f>
        <v>20</v>
      </c>
      <c r="B20" s="28" t="str">
        <f>IFERROR(INDEX(zdrovojéúdaje!$A:$G,MATCH(ROW()-5,$A:$A,0),COLUMN()-1),"")</f>
        <v>15/1494</v>
      </c>
      <c r="C20" s="14">
        <f>IFERROR(INDEX(zdrovojéúdaje!$A:$G,MATCH(ROW()-5,$A:$A,0),COLUMN()-1),"")</f>
        <v>39756</v>
      </c>
      <c r="D20" s="15">
        <f>IFERROR(INDEX(zdrovojéúdaje!$A:$G,MATCH(ROW()-5,$A:$A,0),COLUMN()-1),"")</f>
        <v>0.85416666666666663</v>
      </c>
      <c r="E20" s="13">
        <f>IFERROR(VALUE(TRIM(SUBSTITUTE(REPLACE(INDEX(zdrovojéúdaje!$A:$G,MATCH(ROW()-5,$A:$A,0),COLUMN()-1),1,4,""),".",",",1))),"")</f>
        <v>60.889299999999999</v>
      </c>
      <c r="F20" s="13">
        <f>IFERROR(VALUE(TRIM(SUBSTITUTE(REPLACE(INDEX(zdrovojéúdaje!$A:$G,MATCH(ROW()-5,$A:$A,0),COLUMN()-1),1,4,""),".",","))),"")</f>
        <v>18.7941</v>
      </c>
      <c r="G20" s="12">
        <f>IFERROR(VALUE(TRIM(SUBSTITUTE(REPLACE(INDEX(zdrovojéúdaje!$A:$G,MATCH(ROW()-5,$A:$A,0),COLUMN()-1),1,4,""),".",","))),"")</f>
        <v>19.116700000000002</v>
      </c>
      <c r="I20" s="36" t="str">
        <f>IFERROR(INDEX(zdrovojéúdaje!$A:$G,MATCH(ROW()+61,$A:$A,0),COLUMN()-8),"")</f>
        <v>81/1494</v>
      </c>
      <c r="J20" s="37">
        <f>IFERROR(INDEX(zdrovojéúdaje!$A:$G,MATCH(ROW()+61,$A:$A,0),COLUMN()-8),"")</f>
        <v>39758</v>
      </c>
      <c r="K20" s="38">
        <f>IFERROR(INDEX(zdrovojéúdaje!$A:$G,MATCH(ROW()+61,$A:$A,0),COLUMN()-8),"")</f>
        <v>0.22916666666666666</v>
      </c>
      <c r="L20" s="39">
        <f>IFERROR(VALUE(TRIM(SUBSTITUTE(REPLACE(INDEX(zdrovojéúdaje!$A:$G,MATCH(ROW()+61,$A:$A,0),COLUMN()-8),1,4,""),".",",",1))),"")</f>
        <v>61.729799999999997</v>
      </c>
      <c r="M20" s="39">
        <f>IFERROR(VALUE(TRIM(SUBSTITUTE(REPLACE(INDEX(zdrovojéúdaje!$A:$G,MATCH(ROW()+61,$A:$A,0),COLUMN()-8),1,4,""),".",","))),"")</f>
        <v>18.018999999999998</v>
      </c>
      <c r="N20" s="40">
        <f>IFERROR(VALUE(TRIM(SUBSTITUTE(REPLACE(INDEX(zdrovojéúdaje!$A:$G,MATCH(ROW()+61,$A:$A,0),COLUMN()-8),1,4,""),".",","))),"")</f>
        <v>18.523299999999999</v>
      </c>
    </row>
    <row r="21" spans="1:14" s="29" customFormat="1" ht="13.15" customHeight="1">
      <c r="A21" s="47">
        <f>IF((zdrovojéúdaje!B21&gt;=$C$3)*(zdrovojéúdaje!B21&lt;=$C$4),1+COUNTIF($A$1:$A20,"&gt;0"),0)</f>
        <v>21</v>
      </c>
      <c r="B21" s="28" t="str">
        <f>IFERROR(INDEX(zdrovojéúdaje!$A:$G,MATCH(ROW()-5,$A:$A,0),COLUMN()-1),"")</f>
        <v>16/1494</v>
      </c>
      <c r="C21" s="14">
        <f>IFERROR(INDEX(zdrovojéúdaje!$A:$G,MATCH(ROW()-5,$A:$A,0),COLUMN()-1),"")</f>
        <v>39756</v>
      </c>
      <c r="D21" s="15">
        <f>IFERROR(INDEX(zdrovojéúdaje!$A:$G,MATCH(ROW()-5,$A:$A,0),COLUMN()-1),"")</f>
        <v>0.875</v>
      </c>
      <c r="E21" s="13">
        <f>IFERROR(VALUE(TRIM(SUBSTITUTE(REPLACE(INDEX(zdrovojéúdaje!$A:$G,MATCH(ROW()-5,$A:$A,0),COLUMN()-1),1,4,""),".",",",1))),"")</f>
        <v>61.023000000000003</v>
      </c>
      <c r="F21" s="13">
        <f>IFERROR(VALUE(TRIM(SUBSTITUTE(REPLACE(INDEX(zdrovojéúdaje!$A:$G,MATCH(ROW()-5,$A:$A,0),COLUMN()-1),1,4,""),".",","))),"")</f>
        <v>18.726600000000001</v>
      </c>
      <c r="G21" s="12">
        <f>IFERROR(VALUE(TRIM(SUBSTITUTE(REPLACE(INDEX(zdrovojéúdaje!$A:$G,MATCH(ROW()-5,$A:$A,0),COLUMN()-1),1,4,""),".",","))),"")</f>
        <v>19.079499999999999</v>
      </c>
      <c r="I21" s="36" t="str">
        <f>IFERROR(INDEX(zdrovojéúdaje!$A:$G,MATCH(ROW()+61,$A:$A,0),COLUMN()-8),"")</f>
        <v>82/1494</v>
      </c>
      <c r="J21" s="37">
        <f>IFERROR(INDEX(zdrovojéúdaje!$A:$G,MATCH(ROW()+61,$A:$A,0),COLUMN()-8),"")</f>
        <v>39758</v>
      </c>
      <c r="K21" s="38">
        <f>IFERROR(INDEX(zdrovojéúdaje!$A:$G,MATCH(ROW()+61,$A:$A,0),COLUMN()-8),"")</f>
        <v>0.25</v>
      </c>
      <c r="L21" s="39">
        <f>IFERROR(VALUE(TRIM(SUBSTITUTE(REPLACE(INDEX(zdrovojéúdaje!$A:$G,MATCH(ROW()+61,$A:$A,0),COLUMN()-8),1,4,""),".",",",1))),"")</f>
        <v>61.707000000000001</v>
      </c>
      <c r="M21" s="39">
        <f>IFERROR(VALUE(TRIM(SUBSTITUTE(REPLACE(INDEX(zdrovojéúdaje!$A:$G,MATCH(ROW()+61,$A:$A,0),COLUMN()-8),1,4,""),".",","))),"")</f>
        <v>17.985399999999998</v>
      </c>
      <c r="N21" s="40">
        <f>IFERROR(VALUE(TRIM(SUBSTITUTE(REPLACE(INDEX(zdrovojéúdaje!$A:$G,MATCH(ROW()+61,$A:$A,0),COLUMN()-8),1,4,""),".",","))),"")</f>
        <v>18.4862</v>
      </c>
    </row>
    <row r="22" spans="1:14" s="29" customFormat="1" ht="13.15" customHeight="1">
      <c r="A22" s="47">
        <f>IF((zdrovojéúdaje!B22&gt;=$C$3)*(zdrovojéúdaje!B22&lt;=$C$4),1+COUNTIF($A$1:$A21,"&gt;0"),0)</f>
        <v>22</v>
      </c>
      <c r="B22" s="28" t="str">
        <f>IFERROR(INDEX(zdrovojéúdaje!$A:$G,MATCH(ROW()-5,$A:$A,0),COLUMN()-1),"")</f>
        <v>17/1494</v>
      </c>
      <c r="C22" s="14">
        <f>IFERROR(INDEX(zdrovojéúdaje!$A:$G,MATCH(ROW()-5,$A:$A,0),COLUMN()-1),"")</f>
        <v>39756</v>
      </c>
      <c r="D22" s="15">
        <f>IFERROR(INDEX(zdrovojéúdaje!$A:$G,MATCH(ROW()-5,$A:$A,0),COLUMN()-1),"")</f>
        <v>0.89583333333333337</v>
      </c>
      <c r="E22" s="13">
        <f>IFERROR(VALUE(TRIM(SUBSTITUTE(REPLACE(INDEX(zdrovojéúdaje!$A:$G,MATCH(ROW()-5,$A:$A,0),COLUMN()-1),1,4,""),".",",",1))),"")</f>
        <v>61.134099999999997</v>
      </c>
      <c r="F22" s="13">
        <f>IFERROR(VALUE(TRIM(SUBSTITUTE(REPLACE(INDEX(zdrovojéúdaje!$A:$G,MATCH(ROW()-5,$A:$A,0),COLUMN()-1),1,4,""),".",","))),"")</f>
        <v>18.692900000000002</v>
      </c>
      <c r="G22" s="12">
        <f>IFERROR(VALUE(TRIM(SUBSTITUTE(REPLACE(INDEX(zdrovojéúdaje!$A:$G,MATCH(ROW()-5,$A:$A,0),COLUMN()-1),1,4,""),".",","))),"")</f>
        <v>19.005299999999998</v>
      </c>
      <c r="I22" s="36" t="str">
        <f>IFERROR(INDEX(zdrovojéúdaje!$A:$G,MATCH(ROW()+61,$A:$A,0),COLUMN()-8),"")</f>
        <v>83/1494</v>
      </c>
      <c r="J22" s="37">
        <f>IFERROR(INDEX(zdrovojéúdaje!$A:$G,MATCH(ROW()+61,$A:$A,0),COLUMN()-8),"")</f>
        <v>39758</v>
      </c>
      <c r="K22" s="38">
        <f>IFERROR(INDEX(zdrovojéúdaje!$A:$G,MATCH(ROW()+61,$A:$A,0),COLUMN()-8),"")</f>
        <v>0.27083333333333331</v>
      </c>
      <c r="L22" s="39">
        <f>IFERROR(VALUE(TRIM(SUBSTITUTE(REPLACE(INDEX(zdrovojéúdaje!$A:$G,MATCH(ROW()+61,$A:$A,0),COLUMN()-8),1,4,""),".",",",1))),"")</f>
        <v>61.7575</v>
      </c>
      <c r="M22" s="39">
        <f>IFERROR(VALUE(TRIM(SUBSTITUTE(REPLACE(INDEX(zdrovojéúdaje!$A:$G,MATCH(ROW()+61,$A:$A,0),COLUMN()-8),1,4,""),".",","))),"")</f>
        <v>17.951799999999999</v>
      </c>
      <c r="N22" s="40">
        <f>IFERROR(VALUE(TRIM(SUBSTITUTE(REPLACE(INDEX(zdrovojéúdaje!$A:$G,MATCH(ROW()+61,$A:$A,0),COLUMN()-8),1,4,""),".",","))),"")</f>
        <v>18.449200000000001</v>
      </c>
    </row>
    <row r="23" spans="1:14" s="29" customFormat="1" ht="13.15" customHeight="1">
      <c r="A23" s="47">
        <f>IF((zdrovojéúdaje!B23&gt;=$C$3)*(zdrovojéúdaje!B23&lt;=$C$4),1+COUNTIF($A$1:$A22,"&gt;0"),0)</f>
        <v>23</v>
      </c>
      <c r="B23" s="28" t="str">
        <f>IFERROR(INDEX(zdrovojéúdaje!$A:$G,MATCH(ROW()-5,$A:$A,0),COLUMN()-1),"")</f>
        <v>18/1494</v>
      </c>
      <c r="C23" s="14">
        <f>IFERROR(INDEX(zdrovojéúdaje!$A:$G,MATCH(ROW()-5,$A:$A,0),COLUMN()-1),"")</f>
        <v>39756</v>
      </c>
      <c r="D23" s="15">
        <f>IFERROR(INDEX(zdrovojéúdaje!$A:$G,MATCH(ROW()-5,$A:$A,0),COLUMN()-1),"")</f>
        <v>0.91666666666666663</v>
      </c>
      <c r="E23" s="13">
        <f>IFERROR(VALUE(TRIM(SUBSTITUTE(REPLACE(INDEX(zdrovojéúdaje!$A:$G,MATCH(ROW()-5,$A:$A,0),COLUMN()-1),1,4,""),".",",",1))),"")</f>
        <v>61.298200000000001</v>
      </c>
      <c r="F23" s="13">
        <f>IFERROR(VALUE(TRIM(SUBSTITUTE(REPLACE(INDEX(zdrovojéúdaje!$A:$G,MATCH(ROW()-5,$A:$A,0),COLUMN()-1),1,4,""),".",","))),"")</f>
        <v>18.625399999999999</v>
      </c>
      <c r="G23" s="12">
        <f>IFERROR(VALUE(TRIM(SUBSTITUTE(REPLACE(INDEX(zdrovojéúdaje!$A:$G,MATCH(ROW()-5,$A:$A,0),COLUMN()-1),1,4,""),".",","))),"")</f>
        <v>19.005299999999998</v>
      </c>
      <c r="I23" s="36" t="str">
        <f>IFERROR(INDEX(zdrovojéúdaje!$A:$G,MATCH(ROW()+61,$A:$A,0),COLUMN()-8),"")</f>
        <v>84/1494</v>
      </c>
      <c r="J23" s="37">
        <f>IFERROR(INDEX(zdrovojéúdaje!$A:$G,MATCH(ROW()+61,$A:$A,0),COLUMN()-8),"")</f>
        <v>39758</v>
      </c>
      <c r="K23" s="38">
        <f>IFERROR(INDEX(zdrovojéúdaje!$A:$G,MATCH(ROW()+61,$A:$A,0),COLUMN()-8),"")</f>
        <v>0.29166666666666669</v>
      </c>
      <c r="L23" s="39">
        <f>IFERROR(VALUE(TRIM(SUBSTITUTE(REPLACE(INDEX(zdrovojéúdaje!$A:$G,MATCH(ROW()+61,$A:$A,0),COLUMN()-8),1,4,""),".",",",1))),"")</f>
        <v>61.643900000000002</v>
      </c>
      <c r="M23" s="39">
        <f>IFERROR(VALUE(TRIM(SUBSTITUTE(REPLACE(INDEX(zdrovojéúdaje!$A:$G,MATCH(ROW()+61,$A:$A,0),COLUMN()-8),1,4,""),".",","))),"")</f>
        <v>17.918099999999999</v>
      </c>
      <c r="N23" s="40">
        <f>IFERROR(VALUE(TRIM(SUBSTITUTE(REPLACE(INDEX(zdrovojéúdaje!$A:$G,MATCH(ROW()+61,$A:$A,0),COLUMN()-8),1,4,""),".",","))),"")</f>
        <v>18.412099999999999</v>
      </c>
    </row>
    <row r="24" spans="1:14" s="29" customFormat="1" ht="13.15" customHeight="1">
      <c r="A24" s="47">
        <f>IF((zdrovojéúdaje!B24&gt;=$C$3)*(zdrovojéúdaje!B24&lt;=$C$4),1+COUNTIF($A$1:$A23,"&gt;0"),0)</f>
        <v>24</v>
      </c>
      <c r="B24" s="28" t="str">
        <f>IFERROR(INDEX(zdrovojéúdaje!$A:$G,MATCH(ROW()-5,$A:$A,0),COLUMN()-1),"")</f>
        <v>19/1494</v>
      </c>
      <c r="C24" s="14">
        <f>IFERROR(INDEX(zdrovojéúdaje!$A:$G,MATCH(ROW()-5,$A:$A,0),COLUMN()-1),"")</f>
        <v>39756</v>
      </c>
      <c r="D24" s="15">
        <f>IFERROR(INDEX(zdrovojéúdaje!$A:$G,MATCH(ROW()-5,$A:$A,0),COLUMN()-1),"")</f>
        <v>0.9375</v>
      </c>
      <c r="E24" s="13">
        <f>IFERROR(VALUE(TRIM(SUBSTITUTE(REPLACE(INDEX(zdrovojéúdaje!$A:$G,MATCH(ROW()-5,$A:$A,0),COLUMN()-1),1,4,""),".",",",1))),"")</f>
        <v>61.111400000000003</v>
      </c>
      <c r="F24" s="13">
        <f>IFERROR(VALUE(TRIM(SUBSTITUTE(REPLACE(INDEX(zdrovojéúdaje!$A:$G,MATCH(ROW()-5,$A:$A,0),COLUMN()-1),1,4,""),".",","))),"")</f>
        <v>18.625399999999999</v>
      </c>
      <c r="G24" s="12">
        <f>IFERROR(VALUE(TRIM(SUBSTITUTE(REPLACE(INDEX(zdrovojéúdaje!$A:$G,MATCH(ROW()-5,$A:$A,0),COLUMN()-1),1,4,""),".",","))),"")</f>
        <v>18.9682</v>
      </c>
      <c r="I24" s="36" t="str">
        <f>IFERROR(INDEX(zdrovojéúdaje!$A:$G,MATCH(ROW()+61,$A:$A,0),COLUMN()-8),"")</f>
        <v>85/1494</v>
      </c>
      <c r="J24" s="37">
        <f>IFERROR(INDEX(zdrovojéúdaje!$A:$G,MATCH(ROW()+61,$A:$A,0),COLUMN()-8),"")</f>
        <v>39758</v>
      </c>
      <c r="K24" s="38">
        <f>IFERROR(INDEX(zdrovojéúdaje!$A:$G,MATCH(ROW()+61,$A:$A,0),COLUMN()-8),"")</f>
        <v>0.3125</v>
      </c>
      <c r="L24" s="39">
        <f>IFERROR(VALUE(TRIM(SUBSTITUTE(REPLACE(INDEX(zdrovojéúdaje!$A:$G,MATCH(ROW()+61,$A:$A,0),COLUMN()-8),1,4,""),".",",",1))),"")</f>
        <v>61.550600000000003</v>
      </c>
      <c r="M24" s="39">
        <f>IFERROR(VALUE(TRIM(SUBSTITUTE(REPLACE(INDEX(zdrovojéúdaje!$A:$G,MATCH(ROW()+61,$A:$A,0),COLUMN()-8),1,4,""),".",","))),"")</f>
        <v>17.918099999999999</v>
      </c>
      <c r="N24" s="40">
        <f>IFERROR(VALUE(TRIM(SUBSTITUTE(REPLACE(INDEX(zdrovojéúdaje!$A:$G,MATCH(ROW()+61,$A:$A,0),COLUMN()-8),1,4,""),".",","))),"")</f>
        <v>18.449200000000001</v>
      </c>
    </row>
    <row r="25" spans="1:14" s="29" customFormat="1" ht="13.15" customHeight="1">
      <c r="A25" s="47">
        <f>IF((zdrovojéúdaje!B25&gt;=$C$3)*(zdrovojéúdaje!B25&lt;=$C$4),1+COUNTIF($A$1:$A24,"&gt;0"),0)</f>
        <v>25</v>
      </c>
      <c r="B25" s="28" t="str">
        <f>IFERROR(INDEX(zdrovojéúdaje!$A:$G,MATCH(ROW()-5,$A:$A,0),COLUMN()-1),"")</f>
        <v>20/1494</v>
      </c>
      <c r="C25" s="14">
        <f>IFERROR(INDEX(zdrovojéúdaje!$A:$G,MATCH(ROW()-5,$A:$A,0),COLUMN()-1),"")</f>
        <v>39756</v>
      </c>
      <c r="D25" s="15">
        <f>IFERROR(INDEX(zdrovojéúdaje!$A:$G,MATCH(ROW()-5,$A:$A,0),COLUMN()-1),"")</f>
        <v>0.95833333333333337</v>
      </c>
      <c r="E25" s="13">
        <f>IFERROR(VALUE(TRIM(SUBSTITUTE(REPLACE(INDEX(zdrovojéúdaje!$A:$G,MATCH(ROW()-5,$A:$A,0),COLUMN()-1),1,4,""),".",",",1))),"")</f>
        <v>61.151800000000001</v>
      </c>
      <c r="F25" s="13">
        <f>IFERROR(VALUE(TRIM(SUBSTITUTE(REPLACE(INDEX(zdrovojéúdaje!$A:$G,MATCH(ROW()-5,$A:$A,0),COLUMN()-1),1,4,""),".",","))),"")</f>
        <v>18.591699999999999</v>
      </c>
      <c r="G25" s="12">
        <f>IFERROR(VALUE(TRIM(SUBSTITUTE(REPLACE(INDEX(zdrovojéúdaje!$A:$G,MATCH(ROW()-5,$A:$A,0),COLUMN()-1),1,4,""),".",","))),"")</f>
        <v>18.9682</v>
      </c>
      <c r="I25" s="36" t="str">
        <f>IFERROR(INDEX(zdrovojéúdaje!$A:$G,MATCH(ROW()+61,$A:$A,0),COLUMN()-8),"")</f>
        <v>86/1494</v>
      </c>
      <c r="J25" s="37">
        <f>IFERROR(INDEX(zdrovojéúdaje!$A:$G,MATCH(ROW()+61,$A:$A,0),COLUMN()-8),"")</f>
        <v>39758</v>
      </c>
      <c r="K25" s="38">
        <f>IFERROR(INDEX(zdrovojéúdaje!$A:$G,MATCH(ROW()+61,$A:$A,0),COLUMN()-8),"")</f>
        <v>0.33333333333333331</v>
      </c>
      <c r="L25" s="39">
        <f>IFERROR(VALUE(TRIM(SUBSTITUTE(REPLACE(INDEX(zdrovojéúdaje!$A:$G,MATCH(ROW()+61,$A:$A,0),COLUMN()-8),1,4,""),".",",",1))),"")</f>
        <v>61.525300000000001</v>
      </c>
      <c r="M25" s="39">
        <f>IFERROR(VALUE(TRIM(SUBSTITUTE(REPLACE(INDEX(zdrovojéúdaje!$A:$G,MATCH(ROW()+61,$A:$A,0),COLUMN()-8),1,4,""),".",","))),"")</f>
        <v>17.918099999999999</v>
      </c>
      <c r="N25" s="40">
        <f>IFERROR(VALUE(TRIM(SUBSTITUTE(REPLACE(INDEX(zdrovojéúdaje!$A:$G,MATCH(ROW()+61,$A:$A,0),COLUMN()-8),1,4,""),".",","))),"")</f>
        <v>18.412099999999999</v>
      </c>
    </row>
    <row r="26" spans="1:14" s="29" customFormat="1" ht="13.15" customHeight="1">
      <c r="A26" s="47">
        <f>IF((zdrovojéúdaje!B26&gt;=$C$3)*(zdrovojéúdaje!B26&lt;=$C$4),1+COUNTIF($A$1:$A25,"&gt;0"),0)</f>
        <v>26</v>
      </c>
      <c r="B26" s="28" t="str">
        <f>IFERROR(INDEX(zdrovojéúdaje!$A:$G,MATCH(ROW()-5,$A:$A,0),COLUMN()-1),"")</f>
        <v>21/1494</v>
      </c>
      <c r="C26" s="14">
        <f>IFERROR(INDEX(zdrovojéúdaje!$A:$G,MATCH(ROW()-5,$A:$A,0),COLUMN()-1),"")</f>
        <v>39756</v>
      </c>
      <c r="D26" s="15">
        <f>IFERROR(INDEX(zdrovojéúdaje!$A:$G,MATCH(ROW()-5,$A:$A,0),COLUMN()-1),"")</f>
        <v>0.97916666666666663</v>
      </c>
      <c r="E26" s="13">
        <f>IFERROR(VALUE(TRIM(SUBSTITUTE(REPLACE(INDEX(zdrovojéúdaje!$A:$G,MATCH(ROW()-5,$A:$A,0),COLUMN()-1),1,4,""),".",",",1))),"")</f>
        <v>61.055900000000001</v>
      </c>
      <c r="F26" s="13">
        <f>IFERROR(VALUE(TRIM(SUBSTITUTE(REPLACE(INDEX(zdrovojéúdaje!$A:$G,MATCH(ROW()-5,$A:$A,0),COLUMN()-1),1,4,""),".",","))),"")</f>
        <v>18.591699999999999</v>
      </c>
      <c r="G26" s="12">
        <f>IFERROR(VALUE(TRIM(SUBSTITUTE(REPLACE(INDEX(zdrovojéúdaje!$A:$G,MATCH(ROW()-5,$A:$A,0),COLUMN()-1),1,4,""),".",","))),"")</f>
        <v>18.9682</v>
      </c>
      <c r="I26" s="36" t="str">
        <f>IFERROR(INDEX(zdrovojéúdaje!$A:$G,MATCH(ROW()+61,$A:$A,0),COLUMN()-8),"")</f>
        <v>87/1494</v>
      </c>
      <c r="J26" s="37">
        <f>IFERROR(INDEX(zdrovojéúdaje!$A:$G,MATCH(ROW()+61,$A:$A,0),COLUMN()-8),"")</f>
        <v>39758</v>
      </c>
      <c r="K26" s="38">
        <f>IFERROR(INDEX(zdrovojéúdaje!$A:$G,MATCH(ROW()+61,$A:$A,0),COLUMN()-8),"")</f>
        <v>0.35416666666666669</v>
      </c>
      <c r="L26" s="39">
        <f>IFERROR(VALUE(TRIM(SUBSTITUTE(REPLACE(INDEX(zdrovojéúdaje!$A:$G,MATCH(ROW()+61,$A:$A,0),COLUMN()-8),1,4,""),".",",",1))),"")</f>
        <v>61.262799999999999</v>
      </c>
      <c r="M26" s="39">
        <f>IFERROR(VALUE(TRIM(SUBSTITUTE(REPLACE(INDEX(zdrovojéúdaje!$A:$G,MATCH(ROW()+61,$A:$A,0),COLUMN()-8),1,4,""),".",","))),"")</f>
        <v>17.985399999999998</v>
      </c>
      <c r="N26" s="40">
        <f>IFERROR(VALUE(TRIM(SUBSTITUTE(REPLACE(INDEX(zdrovojéúdaje!$A:$G,MATCH(ROW()+61,$A:$A,0),COLUMN()-8),1,4,""),".",","))),"")</f>
        <v>18.4862</v>
      </c>
    </row>
    <row r="27" spans="1:14" s="29" customFormat="1" ht="13.15" customHeight="1">
      <c r="A27" s="47">
        <f>IF((zdrovojéúdaje!B27&gt;=$C$3)*(zdrovojéúdaje!B27&lt;=$C$4),1+COUNTIF($A$1:$A26,"&gt;0"),0)</f>
        <v>27</v>
      </c>
      <c r="B27" s="28" t="str">
        <f>IFERROR(INDEX(zdrovojéúdaje!$A:$G,MATCH(ROW()-5,$A:$A,0),COLUMN()-1),"")</f>
        <v>22/1494</v>
      </c>
      <c r="C27" s="14">
        <f>IFERROR(INDEX(zdrovojéúdaje!$A:$G,MATCH(ROW()-5,$A:$A,0),COLUMN()-1),"")</f>
        <v>39757</v>
      </c>
      <c r="D27" s="15">
        <f>IFERROR(INDEX(zdrovojéúdaje!$A:$G,MATCH(ROW()-5,$A:$A,0),COLUMN()-1),"")</f>
        <v>0</v>
      </c>
      <c r="E27" s="13">
        <f>IFERROR(VALUE(TRIM(SUBSTITUTE(REPLACE(INDEX(zdrovojéúdaje!$A:$G,MATCH(ROW()-5,$A:$A,0),COLUMN()-1),1,4,""),".",",",1))),"")</f>
        <v>60.975099999999998</v>
      </c>
      <c r="F27" s="13">
        <f>IFERROR(VALUE(TRIM(SUBSTITUTE(REPLACE(INDEX(zdrovojéúdaje!$A:$G,MATCH(ROW()-5,$A:$A,0),COLUMN()-1),1,4,""),".",","))),"")</f>
        <v>18.591699999999999</v>
      </c>
      <c r="G27" s="12">
        <f>IFERROR(VALUE(TRIM(SUBSTITUTE(REPLACE(INDEX(zdrovojéúdaje!$A:$G,MATCH(ROW()-5,$A:$A,0),COLUMN()-1),1,4,""),".",","))),"")</f>
        <v>18.9682</v>
      </c>
      <c r="I27" s="36" t="str">
        <f>IFERROR(INDEX(zdrovojéúdaje!$A:$G,MATCH(ROW()+61,$A:$A,0),COLUMN()-8),"")</f>
        <v>88/1494</v>
      </c>
      <c r="J27" s="37">
        <f>IFERROR(INDEX(zdrovojéúdaje!$A:$G,MATCH(ROW()+61,$A:$A,0),COLUMN()-8),"")</f>
        <v>39758</v>
      </c>
      <c r="K27" s="38">
        <f>IFERROR(INDEX(zdrovojéúdaje!$A:$G,MATCH(ROW()+61,$A:$A,0),COLUMN()-8),"")</f>
        <v>0.375</v>
      </c>
      <c r="L27" s="39">
        <f>IFERROR(VALUE(TRIM(SUBSTITUTE(REPLACE(INDEX(zdrovojéúdaje!$A:$G,MATCH(ROW()+61,$A:$A,0),COLUMN()-8),1,4,""),".",",",1))),"")</f>
        <v>60.8994</v>
      </c>
      <c r="M27" s="39">
        <f>IFERROR(VALUE(TRIM(SUBSTITUTE(REPLACE(INDEX(zdrovojéúdaje!$A:$G,MATCH(ROW()+61,$A:$A,0),COLUMN()-8),1,4,""),".",","))),"")</f>
        <v>18.086300000000001</v>
      </c>
      <c r="N27" s="40">
        <f>IFERROR(VALUE(TRIM(SUBSTITUTE(REPLACE(INDEX(zdrovojéúdaje!$A:$G,MATCH(ROW()+61,$A:$A,0),COLUMN()-8),1,4,""),".",","))),"")</f>
        <v>18.560300000000002</v>
      </c>
    </row>
    <row r="28" spans="1:14" s="29" customFormat="1" ht="13.15" customHeight="1">
      <c r="A28" s="47">
        <f>IF((zdrovojéúdaje!B28&gt;=$C$3)*(zdrovojéúdaje!B28&lt;=$C$4),1+COUNTIF($A$1:$A27,"&gt;0"),0)</f>
        <v>28</v>
      </c>
      <c r="B28" s="28" t="str">
        <f>IFERROR(INDEX(zdrovojéúdaje!$A:$G,MATCH(ROW()-5,$A:$A,0),COLUMN()-1),"")</f>
        <v>23/1494</v>
      </c>
      <c r="C28" s="14">
        <f>IFERROR(INDEX(zdrovojéúdaje!$A:$G,MATCH(ROW()-5,$A:$A,0),COLUMN()-1),"")</f>
        <v>39757</v>
      </c>
      <c r="D28" s="15">
        <f>IFERROR(INDEX(zdrovojéúdaje!$A:$G,MATCH(ROW()-5,$A:$A,0),COLUMN()-1),"")</f>
        <v>2.0833333333333332E-2</v>
      </c>
      <c r="E28" s="13">
        <f>IFERROR(VALUE(TRIM(SUBSTITUTE(REPLACE(INDEX(zdrovojéúdaje!$A:$G,MATCH(ROW()-5,$A:$A,0),COLUMN()-1),1,4,""),".",",",1))),"")</f>
        <v>61.040700000000001</v>
      </c>
      <c r="F28" s="13">
        <f>IFERROR(VALUE(TRIM(SUBSTITUTE(REPLACE(INDEX(zdrovojéúdaje!$A:$G,MATCH(ROW()-5,$A:$A,0),COLUMN()-1),1,4,""),".",","))),"")</f>
        <v>18.625399999999999</v>
      </c>
      <c r="G28" s="12">
        <f>IFERROR(VALUE(TRIM(SUBSTITUTE(REPLACE(INDEX(zdrovojéúdaje!$A:$G,MATCH(ROW()-5,$A:$A,0),COLUMN()-1),1,4,""),".",","))),"")</f>
        <v>18.9682</v>
      </c>
      <c r="I28" s="36" t="str">
        <f>IFERROR(INDEX(zdrovojéúdaje!$A:$G,MATCH(ROW()+61,$A:$A,0),COLUMN()-8),"")</f>
        <v>89/1494</v>
      </c>
      <c r="J28" s="37">
        <f>IFERROR(INDEX(zdrovojéúdaje!$A:$G,MATCH(ROW()+61,$A:$A,0),COLUMN()-8),"")</f>
        <v>39758</v>
      </c>
      <c r="K28" s="38">
        <f>IFERROR(INDEX(zdrovojéúdaje!$A:$G,MATCH(ROW()+61,$A:$A,0),COLUMN()-8),"")</f>
        <v>0.39583333333333331</v>
      </c>
      <c r="L28" s="39">
        <f>IFERROR(VALUE(TRIM(SUBSTITUTE(REPLACE(INDEX(zdrovojéúdaje!$A:$G,MATCH(ROW()+61,$A:$A,0),COLUMN()-8),1,4,""),".",",",1))),"")</f>
        <v>60.480400000000003</v>
      </c>
      <c r="M28" s="39">
        <f>IFERROR(VALUE(TRIM(SUBSTITUTE(REPLACE(INDEX(zdrovojéúdaje!$A:$G,MATCH(ROW()+61,$A:$A,0),COLUMN()-8),1,4,""),".",","))),"")</f>
        <v>18.2547</v>
      </c>
      <c r="N28" s="40">
        <f>IFERROR(VALUE(TRIM(SUBSTITUTE(REPLACE(INDEX(zdrovojéúdaje!$A:$G,MATCH(ROW()+61,$A:$A,0),COLUMN()-8),1,4,""),".",","))),"")</f>
        <v>18.671500000000002</v>
      </c>
    </row>
    <row r="29" spans="1:14" s="29" customFormat="1" ht="13.15" customHeight="1">
      <c r="A29" s="47">
        <f>IF((zdrovojéúdaje!B29&gt;=$C$3)*(zdrovojéúdaje!B29&lt;=$C$4),1+COUNTIF($A$1:$A28,"&gt;0"),0)</f>
        <v>29</v>
      </c>
      <c r="B29" s="28" t="str">
        <f>IFERROR(INDEX(zdrovojéúdaje!$A:$G,MATCH(ROW()-5,$A:$A,0),COLUMN()-1),"")</f>
        <v>24/1494</v>
      </c>
      <c r="C29" s="14">
        <f>IFERROR(INDEX(zdrovojéúdaje!$A:$G,MATCH(ROW()-5,$A:$A,0),COLUMN()-1),"")</f>
        <v>39757</v>
      </c>
      <c r="D29" s="15">
        <f>IFERROR(INDEX(zdrovojéúdaje!$A:$G,MATCH(ROW()-5,$A:$A,0),COLUMN()-1),"")</f>
        <v>4.1666666666666664E-2</v>
      </c>
      <c r="E29" s="13">
        <f>IFERROR(VALUE(TRIM(SUBSTITUTE(REPLACE(INDEX(zdrovojéúdaje!$A:$G,MATCH(ROW()-5,$A:$A,0),COLUMN()-1),1,4,""),".",",",1))),"")</f>
        <v>61.406700000000001</v>
      </c>
      <c r="F29" s="13">
        <f>IFERROR(VALUE(TRIM(SUBSTITUTE(REPLACE(INDEX(zdrovojéúdaje!$A:$G,MATCH(ROW()-5,$A:$A,0),COLUMN()-1),1,4,""),".",","))),"")</f>
        <v>18.558</v>
      </c>
      <c r="G29" s="12">
        <f>IFERROR(VALUE(TRIM(SUBSTITUTE(REPLACE(INDEX(zdrovojéúdaje!$A:$G,MATCH(ROW()-5,$A:$A,0),COLUMN()-1),1,4,""),".",","))),"")</f>
        <v>18.893999999999998</v>
      </c>
      <c r="I29" s="36" t="str">
        <f>IFERROR(INDEX(zdrovojéúdaje!$A:$G,MATCH(ROW()+61,$A:$A,0),COLUMN()-8),"")</f>
        <v>90/1494</v>
      </c>
      <c r="J29" s="37">
        <f>IFERROR(INDEX(zdrovojéúdaje!$A:$G,MATCH(ROW()+61,$A:$A,0),COLUMN()-8),"")</f>
        <v>39758</v>
      </c>
      <c r="K29" s="38">
        <f>IFERROR(INDEX(zdrovojéúdaje!$A:$G,MATCH(ROW()+61,$A:$A,0),COLUMN()-8),"")</f>
        <v>0.41666666666666669</v>
      </c>
      <c r="L29" s="39">
        <f>IFERROR(VALUE(TRIM(SUBSTITUTE(REPLACE(INDEX(zdrovojéúdaje!$A:$G,MATCH(ROW()+61,$A:$A,0),COLUMN()-8),1,4,""),".",",",1))),"")</f>
        <v>60.0715</v>
      </c>
      <c r="M29" s="39">
        <f>IFERROR(VALUE(TRIM(SUBSTITUTE(REPLACE(INDEX(zdrovojéúdaje!$A:$G,MATCH(ROW()+61,$A:$A,0),COLUMN()-8),1,4,""),".",","))),"")</f>
        <v>18.423100000000002</v>
      </c>
      <c r="N29" s="40">
        <f>IFERROR(VALUE(TRIM(SUBSTITUTE(REPLACE(INDEX(zdrovojéúdaje!$A:$G,MATCH(ROW()+61,$A:$A,0),COLUMN()-8),1,4,""),".",","))),"")</f>
        <v>18.745699999999999</v>
      </c>
    </row>
    <row r="30" spans="1:14" s="29" customFormat="1" ht="13.15" customHeight="1">
      <c r="A30" s="47">
        <f>IF((zdrovojéúdaje!B30&gt;=$C$3)*(zdrovojéúdaje!B30&lt;=$C$4),1+COUNTIF($A$1:$A29,"&gt;0"),0)</f>
        <v>30</v>
      </c>
      <c r="B30" s="28" t="str">
        <f>IFERROR(INDEX(zdrovojéúdaje!$A:$G,MATCH(ROW()-5,$A:$A,0),COLUMN()-1),"")</f>
        <v>25/1494</v>
      </c>
      <c r="C30" s="14">
        <f>IFERROR(INDEX(zdrovojéúdaje!$A:$G,MATCH(ROW()-5,$A:$A,0),COLUMN()-1),"")</f>
        <v>39757</v>
      </c>
      <c r="D30" s="15">
        <f>IFERROR(INDEX(zdrovojéúdaje!$A:$G,MATCH(ROW()-5,$A:$A,0),COLUMN()-1),"")</f>
        <v>6.25E-2</v>
      </c>
      <c r="E30" s="13">
        <f>IFERROR(VALUE(TRIM(SUBSTITUTE(REPLACE(INDEX(zdrovojéúdaje!$A:$G,MATCH(ROW()-5,$A:$A,0),COLUMN()-1),1,4,""),".",",",1))),"")</f>
        <v>61.49</v>
      </c>
      <c r="F30" s="13">
        <f>IFERROR(VALUE(TRIM(SUBSTITUTE(REPLACE(INDEX(zdrovojéúdaje!$A:$G,MATCH(ROW()-5,$A:$A,0),COLUMN()-1),1,4,""),".",","))),"")</f>
        <v>18.456800000000001</v>
      </c>
      <c r="G30" s="12">
        <f>IFERROR(VALUE(TRIM(SUBSTITUTE(REPLACE(INDEX(zdrovojéúdaje!$A:$G,MATCH(ROW()-5,$A:$A,0),COLUMN()-1),1,4,""),".",","))),"")</f>
        <v>18.8569</v>
      </c>
      <c r="I30" s="36" t="str">
        <f>IFERROR(INDEX(zdrovojéúdaje!$A:$G,MATCH(ROW()+61,$A:$A,0),COLUMN()-8),"")</f>
        <v>91/1494</v>
      </c>
      <c r="J30" s="37">
        <f>IFERROR(INDEX(zdrovojéúdaje!$A:$G,MATCH(ROW()+61,$A:$A,0),COLUMN()-8),"")</f>
        <v>39758</v>
      </c>
      <c r="K30" s="38">
        <f>IFERROR(INDEX(zdrovojéúdaje!$A:$G,MATCH(ROW()+61,$A:$A,0),COLUMN()-8),"")</f>
        <v>0.4375</v>
      </c>
      <c r="L30" s="39">
        <f>IFERROR(VALUE(TRIM(SUBSTITUTE(REPLACE(INDEX(zdrovojéúdaje!$A:$G,MATCH(ROW()+61,$A:$A,0),COLUMN()-8),1,4,""),".",",",1))),"")</f>
        <v>59.622300000000003</v>
      </c>
      <c r="M30" s="39">
        <f>IFERROR(VALUE(TRIM(SUBSTITUTE(REPLACE(INDEX(zdrovojéúdaje!$A:$G,MATCH(ROW()+61,$A:$A,0),COLUMN()-8),1,4,""),".",","))),"")</f>
        <v>18.558</v>
      </c>
      <c r="N30" s="40">
        <f>IFERROR(VALUE(TRIM(SUBSTITUTE(REPLACE(INDEX(zdrovojéúdaje!$A:$G,MATCH(ROW()+61,$A:$A,0),COLUMN()-8),1,4,""),".",","))),"")</f>
        <v>18.8569</v>
      </c>
    </row>
    <row r="31" spans="1:14" s="29" customFormat="1" ht="13.15" customHeight="1">
      <c r="A31" s="47">
        <f>IF((zdrovojéúdaje!B31&gt;=$C$3)*(zdrovojéúdaje!B31&lt;=$C$4),1+COUNTIF($A$1:$A30,"&gt;0"),0)</f>
        <v>31</v>
      </c>
      <c r="B31" s="28" t="str">
        <f>IFERROR(INDEX(zdrovojéúdaje!$A:$G,MATCH(ROW()-5,$A:$A,0),COLUMN()-1),"")</f>
        <v>26/1494</v>
      </c>
      <c r="C31" s="14">
        <f>IFERROR(INDEX(zdrovojéúdaje!$A:$G,MATCH(ROW()-5,$A:$A,0),COLUMN()-1),"")</f>
        <v>39757</v>
      </c>
      <c r="D31" s="15">
        <f>IFERROR(INDEX(zdrovojéúdaje!$A:$G,MATCH(ROW()-5,$A:$A,0),COLUMN()-1),"")</f>
        <v>8.3333333333333329E-2</v>
      </c>
      <c r="E31" s="13">
        <f>IFERROR(VALUE(TRIM(SUBSTITUTE(REPLACE(INDEX(zdrovojéúdaje!$A:$G,MATCH(ROW()-5,$A:$A,0),COLUMN()-1),1,4,""),".",",",1))),"")</f>
        <v>61.643900000000002</v>
      </c>
      <c r="F31" s="13">
        <f>IFERROR(VALUE(TRIM(SUBSTITUTE(REPLACE(INDEX(zdrovojéúdaje!$A:$G,MATCH(ROW()-5,$A:$A,0),COLUMN()-1),1,4,""),".",","))),"")</f>
        <v>18.355699999999999</v>
      </c>
      <c r="G31" s="12">
        <f>IFERROR(VALUE(TRIM(SUBSTITUTE(REPLACE(INDEX(zdrovojéúdaje!$A:$G,MATCH(ROW()-5,$A:$A,0),COLUMN()-1),1,4,""),".",","))),"")</f>
        <v>18.819800000000001</v>
      </c>
      <c r="I31" s="36" t="str">
        <f>IFERROR(INDEX(zdrovojéúdaje!$A:$G,MATCH(ROW()+61,$A:$A,0),COLUMN()-8),"")</f>
        <v>92/1494</v>
      </c>
      <c r="J31" s="37">
        <f>IFERROR(INDEX(zdrovojéúdaje!$A:$G,MATCH(ROW()+61,$A:$A,0),COLUMN()-8),"")</f>
        <v>39758</v>
      </c>
      <c r="K31" s="38">
        <f>IFERROR(INDEX(zdrovojéúdaje!$A:$G,MATCH(ROW()+61,$A:$A,0),COLUMN()-8),"")</f>
        <v>0.45833333333333331</v>
      </c>
      <c r="L31" s="39">
        <f>IFERROR(VALUE(TRIM(SUBSTITUTE(REPLACE(INDEX(zdrovojéúdaje!$A:$G,MATCH(ROW()+61,$A:$A,0),COLUMN()-8),1,4,""),".",",",1))),"")</f>
        <v>58.958500000000001</v>
      </c>
      <c r="M31" s="39">
        <f>IFERROR(VALUE(TRIM(SUBSTITUTE(REPLACE(INDEX(zdrovojéúdaje!$A:$G,MATCH(ROW()+61,$A:$A,0),COLUMN()-8),1,4,""),".",","))),"")</f>
        <v>18.895399999999999</v>
      </c>
      <c r="N31" s="40">
        <f>IFERROR(VALUE(TRIM(SUBSTITUTE(REPLACE(INDEX(zdrovojéúdaje!$A:$G,MATCH(ROW()+61,$A:$A,0),COLUMN()-8),1,4,""),".",","))),"")</f>
        <v>19.042400000000001</v>
      </c>
    </row>
    <row r="32" spans="1:14" s="29" customFormat="1" ht="13.15" customHeight="1">
      <c r="A32" s="47">
        <f>IF((zdrovojéúdaje!B32&gt;=$C$3)*(zdrovojéúdaje!B32&lt;=$C$4),1+COUNTIF($A$1:$A31,"&gt;0"),0)</f>
        <v>32</v>
      </c>
      <c r="B32" s="28" t="str">
        <f>IFERROR(INDEX(zdrovojéúdaje!$A:$G,MATCH(ROW()-5,$A:$A,0),COLUMN()-1),"")</f>
        <v>27/1494</v>
      </c>
      <c r="C32" s="14">
        <f>IFERROR(INDEX(zdrovojéúdaje!$A:$G,MATCH(ROW()-5,$A:$A,0),COLUMN()-1),"")</f>
        <v>39757</v>
      </c>
      <c r="D32" s="15">
        <f>IFERROR(INDEX(zdrovojéúdaje!$A:$G,MATCH(ROW()-5,$A:$A,0),COLUMN()-1),"")</f>
        <v>0.10416666666666667</v>
      </c>
      <c r="E32" s="13">
        <f>IFERROR(VALUE(TRIM(SUBSTITUTE(REPLACE(INDEX(zdrovojéúdaje!$A:$G,MATCH(ROW()-5,$A:$A,0),COLUMN()-1),1,4,""),".",",",1))),"")</f>
        <v>61.898899999999998</v>
      </c>
      <c r="F32" s="13">
        <f>IFERROR(VALUE(TRIM(SUBSTITUTE(REPLACE(INDEX(zdrovojéúdaje!$A:$G,MATCH(ROW()-5,$A:$A,0),COLUMN()-1),1,4,""),".",","))),"")</f>
        <v>18.288399999999999</v>
      </c>
      <c r="G32" s="12">
        <f>IFERROR(VALUE(TRIM(SUBSTITUTE(REPLACE(INDEX(zdrovojéúdaje!$A:$G,MATCH(ROW()-5,$A:$A,0),COLUMN()-1),1,4,""),".",","))),"")</f>
        <v>18.745699999999999</v>
      </c>
      <c r="I32" s="36" t="str">
        <f>IFERROR(INDEX(zdrovojéúdaje!$A:$G,MATCH(ROW()+61,$A:$A,0),COLUMN()-8),"")</f>
        <v>93/1494</v>
      </c>
      <c r="J32" s="37">
        <f>IFERROR(INDEX(zdrovojéúdaje!$A:$G,MATCH(ROW()+61,$A:$A,0),COLUMN()-8),"")</f>
        <v>39758</v>
      </c>
      <c r="K32" s="38">
        <f>IFERROR(INDEX(zdrovojéúdaje!$A:$G,MATCH(ROW()+61,$A:$A,0),COLUMN()-8),"")</f>
        <v>0.47916666666666669</v>
      </c>
      <c r="L32" s="39">
        <f>IFERROR(VALUE(TRIM(SUBSTITUTE(REPLACE(INDEX(zdrovojéúdaje!$A:$G,MATCH(ROW()+61,$A:$A,0),COLUMN()-8),1,4,""),".",",",1))),"")</f>
        <v>59.473300000000002</v>
      </c>
      <c r="M32" s="39">
        <f>IFERROR(VALUE(TRIM(SUBSTITUTE(REPLACE(INDEX(zdrovojéúdaje!$A:$G,MATCH(ROW()+61,$A:$A,0),COLUMN()-8),1,4,""),".",","))),"")</f>
        <v>19.334800000000001</v>
      </c>
      <c r="N32" s="40">
        <f>IFERROR(VALUE(TRIM(SUBSTITUTE(REPLACE(INDEX(zdrovojéúdaje!$A:$G,MATCH(ROW()+61,$A:$A,0),COLUMN()-8),1,4,""),".",","))),"")</f>
        <v>19.005299999999998</v>
      </c>
    </row>
    <row r="33" spans="1:14" s="29" customFormat="1" ht="13.15" customHeight="1">
      <c r="A33" s="47">
        <f>IF((zdrovojéúdaje!B33&gt;=$C$3)*(zdrovojéúdaje!B33&lt;=$C$4),1+COUNTIF($A$1:$A32,"&gt;0"),0)</f>
        <v>33</v>
      </c>
      <c r="B33" s="28" t="str">
        <f>IFERROR(INDEX(zdrovojéúdaje!$A:$G,MATCH(ROW()-5,$A:$A,0),COLUMN()-1),"")</f>
        <v>28/1494</v>
      </c>
      <c r="C33" s="14">
        <f>IFERROR(INDEX(zdrovojéúdaje!$A:$G,MATCH(ROW()-5,$A:$A,0),COLUMN()-1),"")</f>
        <v>39757</v>
      </c>
      <c r="D33" s="15">
        <f>IFERROR(INDEX(zdrovojéúdaje!$A:$G,MATCH(ROW()-5,$A:$A,0),COLUMN()-1),"")</f>
        <v>0.125</v>
      </c>
      <c r="E33" s="13">
        <f>IFERROR(VALUE(TRIM(SUBSTITUTE(REPLACE(INDEX(zdrovojéúdaje!$A:$G,MATCH(ROW()-5,$A:$A,0),COLUMN()-1),1,4,""),".",",",1))),"")</f>
        <v>61.916499999999999</v>
      </c>
      <c r="F33" s="13">
        <f>IFERROR(VALUE(TRIM(SUBSTITUTE(REPLACE(INDEX(zdrovojéúdaje!$A:$G,MATCH(ROW()-5,$A:$A,0),COLUMN()-1),1,4,""),".",","))),"")</f>
        <v>18.221</v>
      </c>
      <c r="G33" s="12">
        <f>IFERROR(VALUE(TRIM(SUBSTITUTE(REPLACE(INDEX(zdrovojéúdaje!$A:$G,MATCH(ROW()-5,$A:$A,0),COLUMN()-1),1,4,""),".",","))),"")</f>
        <v>18.745699999999999</v>
      </c>
      <c r="I33" s="36" t="str">
        <f>IFERROR(INDEX(zdrovojéúdaje!$A:$G,MATCH(ROW()+61,$A:$A,0),COLUMN()-8),"")</f>
        <v>94/1494</v>
      </c>
      <c r="J33" s="37">
        <f>IFERROR(INDEX(zdrovojéúdaje!$A:$G,MATCH(ROW()+61,$A:$A,0),COLUMN()-8),"")</f>
        <v>39758</v>
      </c>
      <c r="K33" s="38">
        <f>IFERROR(INDEX(zdrovojéúdaje!$A:$G,MATCH(ROW()+61,$A:$A,0),COLUMN()-8),"")</f>
        <v>0.5</v>
      </c>
      <c r="L33" s="39">
        <f>IFERROR(VALUE(TRIM(SUBSTITUTE(REPLACE(INDEX(zdrovojéúdaje!$A:$G,MATCH(ROW()+61,$A:$A,0),COLUMN()-8),1,4,""),".",",",1))),"")</f>
        <v>59.703000000000003</v>
      </c>
      <c r="M33" s="39">
        <f>IFERROR(VALUE(TRIM(SUBSTITUTE(REPLACE(INDEX(zdrovojéúdaje!$A:$G,MATCH(ROW()+61,$A:$A,0),COLUMN()-8),1,4,""),".",","))),"")</f>
        <v>19.470099999999999</v>
      </c>
      <c r="N33" s="40">
        <f>IFERROR(VALUE(TRIM(SUBSTITUTE(REPLACE(INDEX(zdrovojéúdaje!$A:$G,MATCH(ROW()+61,$A:$A,0),COLUMN()-8),1,4,""),".",","))),"")</f>
        <v>19.2652</v>
      </c>
    </row>
    <row r="34" spans="1:14" s="29" customFormat="1" ht="13.15" customHeight="1">
      <c r="A34" s="47">
        <f>IF((zdrovojéúdaje!B34&gt;=$C$3)*(zdrovojéúdaje!B34&lt;=$C$4),1+COUNTIF($A$1:$A33,"&gt;0"),0)</f>
        <v>34</v>
      </c>
      <c r="B34" s="28" t="str">
        <f>IFERROR(INDEX(zdrovojéúdaje!$A:$G,MATCH(ROW()-5,$A:$A,0),COLUMN()-1),"")</f>
        <v>29/1494</v>
      </c>
      <c r="C34" s="14">
        <f>IFERROR(INDEX(zdrovojéúdaje!$A:$G,MATCH(ROW()-5,$A:$A,0),COLUMN()-1),"")</f>
        <v>39757</v>
      </c>
      <c r="D34" s="15">
        <f>IFERROR(INDEX(zdrovojéúdaje!$A:$G,MATCH(ROW()-5,$A:$A,0),COLUMN()-1),"")</f>
        <v>0.14583333333333334</v>
      </c>
      <c r="E34" s="13">
        <f>IFERROR(VALUE(TRIM(SUBSTITUTE(REPLACE(INDEX(zdrovojéúdaje!$A:$G,MATCH(ROW()-5,$A:$A,0),COLUMN()-1),1,4,""),".",",",1))),"")</f>
        <v>62.030099999999997</v>
      </c>
      <c r="F34" s="13">
        <f>IFERROR(VALUE(TRIM(SUBSTITUTE(REPLACE(INDEX(zdrovojéúdaje!$A:$G,MATCH(ROW()-5,$A:$A,0),COLUMN()-1),1,4,""),".",","))),"")</f>
        <v>18.1873</v>
      </c>
      <c r="G34" s="12">
        <f>IFERROR(VALUE(TRIM(SUBSTITUTE(REPLACE(INDEX(zdrovojéúdaje!$A:$G,MATCH(ROW()-5,$A:$A,0),COLUMN()-1),1,4,""),".",","))),"")</f>
        <v>18.671500000000002</v>
      </c>
      <c r="I34" s="36" t="str">
        <f>IFERROR(INDEX(zdrovojéúdaje!$A:$G,MATCH(ROW()+61,$A:$A,0),COLUMN()-8),"")</f>
        <v>95/1494</v>
      </c>
      <c r="J34" s="37">
        <f>IFERROR(INDEX(zdrovojéúdaje!$A:$G,MATCH(ROW()+61,$A:$A,0),COLUMN()-8),"")</f>
        <v>39758</v>
      </c>
      <c r="K34" s="38">
        <f>IFERROR(INDEX(zdrovojéúdaje!$A:$G,MATCH(ROW()+61,$A:$A,0),COLUMN()-8),"")</f>
        <v>0.52083333333333337</v>
      </c>
      <c r="L34" s="39">
        <f>IFERROR(VALUE(TRIM(SUBSTITUTE(REPLACE(INDEX(zdrovojéúdaje!$A:$G,MATCH(ROW()+61,$A:$A,0),COLUMN()-8),1,4,""),".",",",1))),"")</f>
        <v>58.988700000000001</v>
      </c>
      <c r="M34" s="39">
        <f>IFERROR(VALUE(TRIM(SUBSTITUTE(REPLACE(INDEX(zdrovojéúdaje!$A:$G,MATCH(ROW()+61,$A:$A,0),COLUMN()-8),1,4,""),".",","))),"")</f>
        <v>19.5717</v>
      </c>
      <c r="N34" s="40">
        <f>IFERROR(VALUE(TRIM(SUBSTITUTE(REPLACE(INDEX(zdrovojéúdaje!$A:$G,MATCH(ROW()+61,$A:$A,0),COLUMN()-8),1,4,""),".",","))),"")</f>
        <v>19.3766</v>
      </c>
    </row>
    <row r="35" spans="1:14" s="29" customFormat="1" ht="13.15" customHeight="1">
      <c r="A35" s="47">
        <f>IF((zdrovojéúdaje!B35&gt;=$C$3)*(zdrovojéúdaje!B35&lt;=$C$4),1+COUNTIF($A$1:$A34,"&gt;0"),0)</f>
        <v>35</v>
      </c>
      <c r="B35" s="28" t="str">
        <f>IFERROR(INDEX(zdrovojéúdaje!$A:$G,MATCH(ROW()-5,$A:$A,0),COLUMN()-1),"")</f>
        <v>30/1494</v>
      </c>
      <c r="C35" s="14">
        <f>IFERROR(INDEX(zdrovojéúdaje!$A:$G,MATCH(ROW()-5,$A:$A,0),COLUMN()-1),"")</f>
        <v>39757</v>
      </c>
      <c r="D35" s="15">
        <f>IFERROR(INDEX(zdrovojéúdaje!$A:$G,MATCH(ROW()-5,$A:$A,0),COLUMN()-1),"")</f>
        <v>0.16666666666666666</v>
      </c>
      <c r="E35" s="13">
        <f>IFERROR(VALUE(TRIM(SUBSTITUTE(REPLACE(INDEX(zdrovojéúdaje!$A:$G,MATCH(ROW()-5,$A:$A,0),COLUMN()-1),1,4,""),".",",",1))),"")</f>
        <v>62.022500000000001</v>
      </c>
      <c r="F35" s="13">
        <f>IFERROR(VALUE(TRIM(SUBSTITUTE(REPLACE(INDEX(zdrovojéúdaje!$A:$G,MATCH(ROW()-5,$A:$A,0),COLUMN()-1),1,4,""),".",","))),"")</f>
        <v>18.153700000000001</v>
      </c>
      <c r="G35" s="12">
        <f>IFERROR(VALUE(TRIM(SUBSTITUTE(REPLACE(INDEX(zdrovojéúdaje!$A:$G,MATCH(ROW()-5,$A:$A,0),COLUMN()-1),1,4,""),".",","))),"")</f>
        <v>18.671500000000002</v>
      </c>
      <c r="I35" s="36" t="str">
        <f>IFERROR(INDEX(zdrovojéúdaje!$A:$G,MATCH(ROW()+61,$A:$A,0),COLUMN()-8),"")</f>
        <v>96/1494</v>
      </c>
      <c r="J35" s="37">
        <f>IFERROR(INDEX(zdrovojéúdaje!$A:$G,MATCH(ROW()+61,$A:$A,0),COLUMN()-8),"")</f>
        <v>39758</v>
      </c>
      <c r="K35" s="38">
        <f>IFERROR(INDEX(zdrovojéúdaje!$A:$G,MATCH(ROW()+61,$A:$A,0),COLUMN()-8),"")</f>
        <v>0.54166666666666663</v>
      </c>
      <c r="L35" s="39">
        <f>IFERROR(VALUE(TRIM(SUBSTITUTE(REPLACE(INDEX(zdrovojéúdaje!$A:$G,MATCH(ROW()+61,$A:$A,0),COLUMN()-8),1,4,""),".",",",1))),"")</f>
        <v>58.07</v>
      </c>
      <c r="M35" s="39">
        <f>IFERROR(VALUE(TRIM(SUBSTITUTE(REPLACE(INDEX(zdrovojéúdaje!$A:$G,MATCH(ROW()+61,$A:$A,0),COLUMN()-8),1,4,""),".",","))),"")</f>
        <v>19.808800000000002</v>
      </c>
      <c r="N35" s="40">
        <f>IFERROR(VALUE(TRIM(SUBSTITUTE(REPLACE(INDEX(zdrovojéúdaje!$A:$G,MATCH(ROW()+61,$A:$A,0),COLUMN()-8),1,4,""),".",","))),"")</f>
        <v>19.5623</v>
      </c>
    </row>
    <row r="36" spans="1:14" s="29" customFormat="1" ht="13.15" customHeight="1">
      <c r="A36" s="47">
        <f>IF((zdrovojéúdaje!B36&gt;=$C$3)*(zdrovojéúdaje!B36&lt;=$C$4),1+COUNTIF($A$1:$A35,"&gt;0"),0)</f>
        <v>36</v>
      </c>
      <c r="B36" s="28" t="str">
        <f>IFERROR(INDEX(zdrovojéúdaje!$A:$G,MATCH(ROW()-5,$A:$A,0),COLUMN()-1),"")</f>
        <v>31/1494</v>
      </c>
      <c r="C36" s="14">
        <f>IFERROR(INDEX(zdrovojéúdaje!$A:$G,MATCH(ROW()-5,$A:$A,0),COLUMN()-1),"")</f>
        <v>39757</v>
      </c>
      <c r="D36" s="15">
        <f>IFERROR(INDEX(zdrovojéúdaje!$A:$G,MATCH(ROW()-5,$A:$A,0),COLUMN()-1),"")</f>
        <v>0.1875</v>
      </c>
      <c r="E36" s="13">
        <f>IFERROR(VALUE(TRIM(SUBSTITUTE(REPLACE(INDEX(zdrovojéúdaje!$A:$G,MATCH(ROW()-5,$A:$A,0),COLUMN()-1),1,4,""),".",",",1))),"")</f>
        <v>62.075499999999998</v>
      </c>
      <c r="F36" s="13">
        <f>IFERROR(VALUE(TRIM(SUBSTITUTE(REPLACE(INDEX(zdrovojéúdaje!$A:$G,MATCH(ROW()-5,$A:$A,0),COLUMN()-1),1,4,""),".",","))),"")</f>
        <v>18.12</v>
      </c>
      <c r="G36" s="12">
        <f>IFERROR(VALUE(TRIM(SUBSTITUTE(REPLACE(INDEX(zdrovojéúdaje!$A:$G,MATCH(ROW()-5,$A:$A,0),COLUMN()-1),1,4,""),".",","))),"")</f>
        <v>18.5974</v>
      </c>
      <c r="I36" s="36" t="str">
        <f>IFERROR(INDEX(zdrovojéúdaje!$A:$G,MATCH(ROW()+61,$A:$A,0),COLUMN()-8),"")</f>
        <v>97/1494</v>
      </c>
      <c r="J36" s="37">
        <f>IFERROR(INDEX(zdrovojéúdaje!$A:$G,MATCH(ROW()+61,$A:$A,0),COLUMN()-8),"")</f>
        <v>39758</v>
      </c>
      <c r="K36" s="38">
        <f>IFERROR(INDEX(zdrovojéúdaje!$A:$G,MATCH(ROW()+61,$A:$A,0),COLUMN()-8),"")</f>
        <v>0.5625</v>
      </c>
      <c r="L36" s="39">
        <f>IFERROR(VALUE(TRIM(SUBSTITUTE(REPLACE(INDEX(zdrovojéúdaje!$A:$G,MATCH(ROW()+61,$A:$A,0),COLUMN()-8),1,4,""),".",",",1))),"")</f>
        <v>57.691400000000002</v>
      </c>
      <c r="M36" s="39">
        <f>IFERROR(VALUE(TRIM(SUBSTITUTE(REPLACE(INDEX(zdrovojéúdaje!$A:$G,MATCH(ROW()+61,$A:$A,0),COLUMN()-8),1,4,""),".",","))),"")</f>
        <v>19.910499999999999</v>
      </c>
      <c r="N36" s="40">
        <f>IFERROR(VALUE(TRIM(SUBSTITUTE(REPLACE(INDEX(zdrovojéúdaje!$A:$G,MATCH(ROW()+61,$A:$A,0),COLUMN()-8),1,4,""),".",","))),"")</f>
        <v>19.710999999999999</v>
      </c>
    </row>
    <row r="37" spans="1:14" s="29" customFormat="1" ht="13.15" customHeight="1">
      <c r="A37" s="47">
        <f>IF((zdrovojéúdaje!B37&gt;=$C$3)*(zdrovojéúdaje!B37&lt;=$C$4),1+COUNTIF($A$1:$A36,"&gt;0"),0)</f>
        <v>37</v>
      </c>
      <c r="B37" s="28" t="str">
        <f>IFERROR(INDEX(zdrovojéúdaje!$A:$G,MATCH(ROW()-5,$A:$A,0),COLUMN()-1),"")</f>
        <v>32/1494</v>
      </c>
      <c r="C37" s="14">
        <f>IFERROR(INDEX(zdrovojéúdaje!$A:$G,MATCH(ROW()-5,$A:$A,0),COLUMN()-1),"")</f>
        <v>39757</v>
      </c>
      <c r="D37" s="15">
        <f>IFERROR(INDEX(zdrovojéúdaje!$A:$G,MATCH(ROW()-5,$A:$A,0),COLUMN()-1),"")</f>
        <v>0.20833333333333334</v>
      </c>
      <c r="E37" s="13">
        <f>IFERROR(VALUE(TRIM(SUBSTITUTE(REPLACE(INDEX(zdrovojéúdaje!$A:$G,MATCH(ROW()-5,$A:$A,0),COLUMN()-1),1,4,""),".",",",1))),"")</f>
        <v>62.037700000000001</v>
      </c>
      <c r="F37" s="13">
        <f>IFERROR(VALUE(TRIM(SUBSTITUTE(REPLACE(INDEX(zdrovojéúdaje!$A:$G,MATCH(ROW()-5,$A:$A,0),COLUMN()-1),1,4,""),".",","))),"")</f>
        <v>18.086300000000001</v>
      </c>
      <c r="G37" s="12">
        <f>IFERROR(VALUE(TRIM(SUBSTITUTE(REPLACE(INDEX(zdrovojéúdaje!$A:$G,MATCH(ROW()-5,$A:$A,0),COLUMN()-1),1,4,""),".",","))),"")</f>
        <v>18.5974</v>
      </c>
      <c r="I37" s="36" t="str">
        <f>IFERROR(INDEX(zdrovojéúdaje!$A:$G,MATCH(ROW()+61,$A:$A,0),COLUMN()-8),"")</f>
        <v>98/1494</v>
      </c>
      <c r="J37" s="37">
        <f>IFERROR(INDEX(zdrovojéúdaje!$A:$G,MATCH(ROW()+61,$A:$A,0),COLUMN()-8),"")</f>
        <v>39758</v>
      </c>
      <c r="K37" s="38">
        <f>IFERROR(INDEX(zdrovojéúdaje!$A:$G,MATCH(ROW()+61,$A:$A,0),COLUMN()-8),"")</f>
        <v>0.58333333333333337</v>
      </c>
      <c r="L37" s="39">
        <f>IFERROR(VALUE(TRIM(SUBSTITUTE(REPLACE(INDEX(zdrovojéúdaje!$A:$G,MATCH(ROW()+61,$A:$A,0),COLUMN()-8),1,4,""),".",",",1))),"")</f>
        <v>57.2851</v>
      </c>
      <c r="M37" s="39">
        <f>IFERROR(VALUE(TRIM(SUBSTITUTE(REPLACE(INDEX(zdrovojéúdaje!$A:$G,MATCH(ROW()+61,$A:$A,0),COLUMN()-8),1,4,""),".",","))),"")</f>
        <v>20.046099999999999</v>
      </c>
      <c r="N37" s="40">
        <f>IFERROR(VALUE(TRIM(SUBSTITUTE(REPLACE(INDEX(zdrovojéúdaje!$A:$G,MATCH(ROW()+61,$A:$A,0),COLUMN()-8),1,4,""),".",","))),"")</f>
        <v>19.710999999999999</v>
      </c>
    </row>
    <row r="38" spans="1:14" s="29" customFormat="1" ht="13.15" customHeight="1">
      <c r="A38" s="47">
        <f>IF((zdrovojéúdaje!B38&gt;=$C$3)*(zdrovojéúdaje!B38&lt;=$C$4),1+COUNTIF($A$1:$A37,"&gt;0"),0)</f>
        <v>38</v>
      </c>
      <c r="B38" s="28" t="str">
        <f>IFERROR(INDEX(zdrovojéúdaje!$A:$G,MATCH(ROW()-5,$A:$A,0),COLUMN()-1),"")</f>
        <v>33/1494</v>
      </c>
      <c r="C38" s="14">
        <f>IFERROR(INDEX(zdrovojéúdaje!$A:$G,MATCH(ROW()-5,$A:$A,0),COLUMN()-1),"")</f>
        <v>39757</v>
      </c>
      <c r="D38" s="15">
        <f>IFERROR(INDEX(zdrovojéúdaje!$A:$G,MATCH(ROW()-5,$A:$A,0),COLUMN()-1),"")</f>
        <v>0.22916666666666666</v>
      </c>
      <c r="E38" s="13">
        <f>IFERROR(VALUE(TRIM(SUBSTITUTE(REPLACE(INDEX(zdrovojéúdaje!$A:$G,MATCH(ROW()-5,$A:$A,0),COLUMN()-1),1,4,""),".",",",1))),"")</f>
        <v>61.994799999999998</v>
      </c>
      <c r="F38" s="13">
        <f>IFERROR(VALUE(TRIM(SUBSTITUTE(REPLACE(INDEX(zdrovojéúdaje!$A:$G,MATCH(ROW()-5,$A:$A,0),COLUMN()-1),1,4,""),".",","))),"")</f>
        <v>18.052700000000002</v>
      </c>
      <c r="G38" s="12">
        <f>IFERROR(VALUE(TRIM(SUBSTITUTE(REPLACE(INDEX(zdrovojéúdaje!$A:$G,MATCH(ROW()-5,$A:$A,0),COLUMN()-1),1,4,""),".",","))),"")</f>
        <v>18.560300000000002</v>
      </c>
      <c r="I38" s="36" t="str">
        <f>IFERROR(INDEX(zdrovojéúdaje!$A:$G,MATCH(ROW()+61,$A:$A,0),COLUMN()-8),"")</f>
        <v>99/1494</v>
      </c>
      <c r="J38" s="37">
        <f>IFERROR(INDEX(zdrovojéúdaje!$A:$G,MATCH(ROW()+61,$A:$A,0),COLUMN()-8),"")</f>
        <v>39758</v>
      </c>
      <c r="K38" s="38">
        <f>IFERROR(INDEX(zdrovojéúdaje!$A:$G,MATCH(ROW()+61,$A:$A,0),COLUMN()-8),"")</f>
        <v>0.60416666666666663</v>
      </c>
      <c r="L38" s="39">
        <f>IFERROR(VALUE(TRIM(SUBSTITUTE(REPLACE(INDEX(zdrovojéúdaje!$A:$G,MATCH(ROW()+61,$A:$A,0),COLUMN()-8),1,4,""),".",",",1))),"")</f>
        <v>56.871099999999998</v>
      </c>
      <c r="M38" s="39">
        <f>IFERROR(VALUE(TRIM(SUBSTITUTE(REPLACE(INDEX(zdrovojéúdaje!$A:$G,MATCH(ROW()+61,$A:$A,0),COLUMN()-8),1,4,""),".",","))),"")</f>
        <v>20.2498</v>
      </c>
      <c r="N38" s="40">
        <f>IFERROR(VALUE(TRIM(SUBSTITUTE(REPLACE(INDEX(zdrovojéúdaje!$A:$G,MATCH(ROW()+61,$A:$A,0),COLUMN()-8),1,4,""),".",","))),"")</f>
        <v>19.785399999999999</v>
      </c>
    </row>
    <row r="39" spans="1:14" s="29" customFormat="1" ht="13.15" customHeight="1">
      <c r="A39" s="47">
        <f>IF((zdrovojéúdaje!B39&gt;=$C$3)*(zdrovojéúdaje!B39&lt;=$C$4),1+COUNTIF($A$1:$A38,"&gt;0"),0)</f>
        <v>39</v>
      </c>
      <c r="B39" s="28" t="str">
        <f>IFERROR(INDEX(zdrovojéúdaje!$A:$G,MATCH(ROW()-5,$A:$A,0),COLUMN()-1),"")</f>
        <v>34/1494</v>
      </c>
      <c r="C39" s="14">
        <f>IFERROR(INDEX(zdrovojéúdaje!$A:$G,MATCH(ROW()-5,$A:$A,0),COLUMN()-1),"")</f>
        <v>39757</v>
      </c>
      <c r="D39" s="15">
        <f>IFERROR(INDEX(zdrovojéúdaje!$A:$G,MATCH(ROW()-5,$A:$A,0),COLUMN()-1),"")</f>
        <v>0.25</v>
      </c>
      <c r="E39" s="13">
        <f>IFERROR(VALUE(TRIM(SUBSTITUTE(REPLACE(INDEX(zdrovojéúdaje!$A:$G,MATCH(ROW()-5,$A:$A,0),COLUMN()-1),1,4,""),".",",",1))),"")</f>
        <v>61.956899999999997</v>
      </c>
      <c r="F39" s="13">
        <f>IFERROR(VALUE(TRIM(SUBSTITUTE(REPLACE(INDEX(zdrovojéúdaje!$A:$G,MATCH(ROW()-5,$A:$A,0),COLUMN()-1),1,4,""),".",","))),"")</f>
        <v>18.052700000000002</v>
      </c>
      <c r="G39" s="12">
        <f>IFERROR(VALUE(TRIM(SUBSTITUTE(REPLACE(INDEX(zdrovojéúdaje!$A:$G,MATCH(ROW()-5,$A:$A,0),COLUMN()-1),1,4,""),".",","))),"")</f>
        <v>18.560300000000002</v>
      </c>
      <c r="I39" s="36" t="str">
        <f>IFERROR(INDEX(zdrovojéúdaje!$A:$G,MATCH(ROW()+61,$A:$A,0),COLUMN()-8),"")</f>
        <v>100/1494</v>
      </c>
      <c r="J39" s="37">
        <f>IFERROR(INDEX(zdrovojéúdaje!$A:$G,MATCH(ROW()+61,$A:$A,0),COLUMN()-8),"")</f>
        <v>39758</v>
      </c>
      <c r="K39" s="38">
        <f>IFERROR(INDEX(zdrovojéúdaje!$A:$G,MATCH(ROW()+61,$A:$A,0),COLUMN()-8),"")</f>
        <v>0.625</v>
      </c>
      <c r="L39" s="39">
        <f>IFERROR(VALUE(TRIM(SUBSTITUTE(REPLACE(INDEX(zdrovojéúdaje!$A:$G,MATCH(ROW()+61,$A:$A,0),COLUMN()-8),1,4,""),".",",",1))),"")</f>
        <v>56.739899999999999</v>
      </c>
      <c r="M39" s="39">
        <f>IFERROR(VALUE(TRIM(SUBSTITUTE(REPLACE(INDEX(zdrovojéúdaje!$A:$G,MATCH(ROW()+61,$A:$A,0),COLUMN()-8),1,4,""),".",","))),"")</f>
        <v>20.317699999999999</v>
      </c>
      <c r="N39" s="40">
        <f>IFERROR(VALUE(TRIM(SUBSTITUTE(REPLACE(INDEX(zdrovojéúdaje!$A:$G,MATCH(ROW()+61,$A:$A,0),COLUMN()-8),1,4,""),".",","))),"")</f>
        <v>19.822600000000001</v>
      </c>
    </row>
    <row r="40" spans="1:14" s="29" customFormat="1" ht="13.15" customHeight="1">
      <c r="A40" s="47">
        <f>IF((zdrovojéúdaje!B40&gt;=$C$3)*(zdrovojéúdaje!B40&lt;=$C$4),1+COUNTIF($A$1:$A39,"&gt;0"),0)</f>
        <v>40</v>
      </c>
      <c r="B40" s="28" t="str">
        <f>IFERROR(INDEX(zdrovojéúdaje!$A:$G,MATCH(ROW()-5,$A:$A,0),COLUMN()-1),"")</f>
        <v>35/1494</v>
      </c>
      <c r="C40" s="14">
        <f>IFERROR(INDEX(zdrovojéúdaje!$A:$G,MATCH(ROW()-5,$A:$A,0),COLUMN()-1),"")</f>
        <v>39757</v>
      </c>
      <c r="D40" s="15">
        <f>IFERROR(INDEX(zdrovojéúdaje!$A:$G,MATCH(ROW()-5,$A:$A,0),COLUMN()-1),"")</f>
        <v>0.27083333333333331</v>
      </c>
      <c r="E40" s="13">
        <f>IFERROR(VALUE(TRIM(SUBSTITUTE(REPLACE(INDEX(zdrovojéúdaje!$A:$G,MATCH(ROW()-5,$A:$A,0),COLUMN()-1),1,4,""),".",",",1))),"")</f>
        <v>61.956899999999997</v>
      </c>
      <c r="F40" s="13">
        <f>IFERROR(VALUE(TRIM(SUBSTITUTE(REPLACE(INDEX(zdrovojéúdaje!$A:$G,MATCH(ROW()-5,$A:$A,0),COLUMN()-1),1,4,""),".",","))),"")</f>
        <v>18.052700000000002</v>
      </c>
      <c r="G40" s="12">
        <f>IFERROR(VALUE(TRIM(SUBSTITUTE(REPLACE(INDEX(zdrovojéúdaje!$A:$G,MATCH(ROW()-5,$A:$A,0),COLUMN()-1),1,4,""),".",","))),"")</f>
        <v>18.523299999999999</v>
      </c>
      <c r="I40" s="36" t="str">
        <f>IFERROR(INDEX(zdrovojéúdaje!$A:$G,MATCH(ROW()+61,$A:$A,0),COLUMN()-8),"")</f>
        <v>101/1494</v>
      </c>
      <c r="J40" s="37">
        <f>IFERROR(INDEX(zdrovojéúdaje!$A:$G,MATCH(ROW()+61,$A:$A,0),COLUMN()-8),"")</f>
        <v>39758</v>
      </c>
      <c r="K40" s="38">
        <f>IFERROR(INDEX(zdrovojéúdaje!$A:$G,MATCH(ROW()+61,$A:$A,0),COLUMN()-8),"")</f>
        <v>0.64583333333333337</v>
      </c>
      <c r="L40" s="39">
        <f>IFERROR(VALUE(TRIM(SUBSTITUTE(REPLACE(INDEX(zdrovojéúdaje!$A:$G,MATCH(ROW()+61,$A:$A,0),COLUMN()-8),1,4,""),".",",",1))),"")</f>
        <v>56.724800000000002</v>
      </c>
      <c r="M40" s="39">
        <f>IFERROR(VALUE(TRIM(SUBSTITUTE(REPLACE(INDEX(zdrovojéúdaje!$A:$G,MATCH(ROW()+61,$A:$A,0),COLUMN()-8),1,4,""),".",","))),"")</f>
        <v>20.351600000000001</v>
      </c>
      <c r="N40" s="40">
        <f>IFERROR(VALUE(TRIM(SUBSTITUTE(REPLACE(INDEX(zdrovojéúdaje!$A:$G,MATCH(ROW()+61,$A:$A,0),COLUMN()-8),1,4,""),".",","))),"")</f>
        <v>19.896999999999998</v>
      </c>
    </row>
    <row r="41" spans="1:14" s="29" customFormat="1" ht="13.15" customHeight="1">
      <c r="A41" s="47">
        <f>IF((zdrovojéúdaje!B41&gt;=$C$3)*(zdrovojéúdaje!B41&lt;=$C$4),1+COUNTIF($A$1:$A40,"&gt;0"),0)</f>
        <v>41</v>
      </c>
      <c r="B41" s="28" t="str">
        <f>IFERROR(INDEX(zdrovojéúdaje!$A:$G,MATCH(ROW()-5,$A:$A,0),COLUMN()-1),"")</f>
        <v>36/1494</v>
      </c>
      <c r="C41" s="14">
        <f>IFERROR(INDEX(zdrovojéúdaje!$A:$G,MATCH(ROW()-5,$A:$A,0),COLUMN()-1),"")</f>
        <v>39757</v>
      </c>
      <c r="D41" s="15">
        <f>IFERROR(INDEX(zdrovojéúdaje!$A:$G,MATCH(ROW()-5,$A:$A,0),COLUMN()-1),"")</f>
        <v>0.29166666666666669</v>
      </c>
      <c r="E41" s="13">
        <f>IFERROR(VALUE(TRIM(SUBSTITUTE(REPLACE(INDEX(zdrovojéúdaje!$A:$G,MATCH(ROW()-5,$A:$A,0),COLUMN()-1),1,4,""),".",",",1))),"")</f>
        <v>61.9544</v>
      </c>
      <c r="F41" s="13">
        <f>IFERROR(VALUE(TRIM(SUBSTITUTE(REPLACE(INDEX(zdrovojéúdaje!$A:$G,MATCH(ROW()-5,$A:$A,0),COLUMN()-1),1,4,""),".",","))),"")</f>
        <v>17.985399999999998</v>
      </c>
      <c r="G41" s="12">
        <f>IFERROR(VALUE(TRIM(SUBSTITUTE(REPLACE(INDEX(zdrovojéúdaje!$A:$G,MATCH(ROW()-5,$A:$A,0),COLUMN()-1),1,4,""),".",","))),"")</f>
        <v>18.4862</v>
      </c>
      <c r="I41" s="36" t="str">
        <f>IFERROR(INDEX(zdrovojéúdaje!$A:$G,MATCH(ROW()+61,$A:$A,0),COLUMN()-8),"")</f>
        <v>102/1494</v>
      </c>
      <c r="J41" s="37">
        <f>IFERROR(INDEX(zdrovojéúdaje!$A:$G,MATCH(ROW()+61,$A:$A,0),COLUMN()-8),"")</f>
        <v>39758</v>
      </c>
      <c r="K41" s="38">
        <f>IFERROR(INDEX(zdrovojéúdaje!$A:$G,MATCH(ROW()+61,$A:$A,0),COLUMN()-8),"")</f>
        <v>0.66666666666666663</v>
      </c>
      <c r="L41" s="39">
        <f>IFERROR(VALUE(TRIM(SUBSTITUTE(REPLACE(INDEX(zdrovojéúdaje!$A:$G,MATCH(ROW()+61,$A:$A,0),COLUMN()-8),1,4,""),".",",",1))),"")</f>
        <v>56.540500000000002</v>
      </c>
      <c r="M41" s="39">
        <f>IFERROR(VALUE(TRIM(SUBSTITUTE(REPLACE(INDEX(zdrovojéúdaje!$A:$G,MATCH(ROW()+61,$A:$A,0),COLUMN()-8),1,4,""),".",","))),"")</f>
        <v>20.351600000000001</v>
      </c>
      <c r="N41" s="40">
        <f>IFERROR(VALUE(TRIM(SUBSTITUTE(REPLACE(INDEX(zdrovojéúdaje!$A:$G,MATCH(ROW()+61,$A:$A,0),COLUMN()-8),1,4,""),".",","))),"")</f>
        <v>19.896999999999998</v>
      </c>
    </row>
    <row r="42" spans="1:14" s="29" customFormat="1" ht="13.15" customHeight="1">
      <c r="A42" s="47">
        <f>IF((zdrovojéúdaje!B42&gt;=$C$3)*(zdrovojéúdaje!B42&lt;=$C$4),1+COUNTIF($A$1:$A41,"&gt;0"),0)</f>
        <v>42</v>
      </c>
      <c r="B42" s="28" t="str">
        <f>IFERROR(INDEX(zdrovojéúdaje!$A:$G,MATCH(ROW()-5,$A:$A,0),COLUMN()-1),"")</f>
        <v>37/1494</v>
      </c>
      <c r="C42" s="14">
        <f>IFERROR(INDEX(zdrovojéúdaje!$A:$G,MATCH(ROW()-5,$A:$A,0),COLUMN()-1),"")</f>
        <v>39757</v>
      </c>
      <c r="D42" s="15">
        <f>IFERROR(INDEX(zdrovojéúdaje!$A:$G,MATCH(ROW()-5,$A:$A,0),COLUMN()-1),"")</f>
        <v>0.3125</v>
      </c>
      <c r="E42" s="13">
        <f>IFERROR(VALUE(TRIM(SUBSTITUTE(REPLACE(INDEX(zdrovojéúdaje!$A:$G,MATCH(ROW()-5,$A:$A,0),COLUMN()-1),1,4,""),".",",",1))),"")</f>
        <v>62.103299999999997</v>
      </c>
      <c r="F42" s="13">
        <f>IFERROR(VALUE(TRIM(SUBSTITUTE(REPLACE(INDEX(zdrovojéúdaje!$A:$G,MATCH(ROW()-5,$A:$A,0),COLUMN()-1),1,4,""),".",","))),"")</f>
        <v>17.951799999999999</v>
      </c>
      <c r="G42" s="12">
        <f>IFERROR(VALUE(TRIM(SUBSTITUTE(REPLACE(INDEX(zdrovojéúdaje!$A:$G,MATCH(ROW()-5,$A:$A,0),COLUMN()-1),1,4,""),".",","))),"")</f>
        <v>18.449200000000001</v>
      </c>
      <c r="I42" s="36" t="str">
        <f>IFERROR(INDEX(zdrovojéúdaje!$A:$G,MATCH(ROW()+61,$A:$A,0),COLUMN()-8),"")</f>
        <v>103/1494</v>
      </c>
      <c r="J42" s="37">
        <f>IFERROR(INDEX(zdrovojéúdaje!$A:$G,MATCH(ROW()+61,$A:$A,0),COLUMN()-8),"")</f>
        <v>39758</v>
      </c>
      <c r="K42" s="38">
        <f>IFERROR(INDEX(zdrovojéúdaje!$A:$G,MATCH(ROW()+61,$A:$A,0),COLUMN()-8),"")</f>
        <v>0.6875</v>
      </c>
      <c r="L42" s="39">
        <f>IFERROR(VALUE(TRIM(SUBSTITUTE(REPLACE(INDEX(zdrovojéúdaje!$A:$G,MATCH(ROW()+61,$A:$A,0),COLUMN()-8),1,4,""),".",",",1))),"")</f>
        <v>56.838299999999997</v>
      </c>
      <c r="M42" s="39">
        <f>IFERROR(VALUE(TRIM(SUBSTITUTE(REPLACE(INDEX(zdrovojéúdaje!$A:$G,MATCH(ROW()+61,$A:$A,0),COLUMN()-8),1,4,""),".",","))),"")</f>
        <v>20.2837</v>
      </c>
      <c r="N42" s="40">
        <f>IFERROR(VALUE(TRIM(SUBSTITUTE(REPLACE(INDEX(zdrovojéúdaje!$A:$G,MATCH(ROW()+61,$A:$A,0),COLUMN()-8),1,4,""),".",","))),"")</f>
        <v>19.896999999999998</v>
      </c>
    </row>
    <row r="43" spans="1:14" s="29" customFormat="1" ht="13.15" customHeight="1">
      <c r="A43" s="47">
        <f>IF((zdrovojéúdaje!B43&gt;=$C$3)*(zdrovojéúdaje!B43&lt;=$C$4),1+COUNTIF($A$1:$A42,"&gt;0"),0)</f>
        <v>43</v>
      </c>
      <c r="B43" s="28" t="str">
        <f>IFERROR(INDEX(zdrovojéúdaje!$A:$G,MATCH(ROW()-5,$A:$A,0),COLUMN()-1),"")</f>
        <v>38/1494</v>
      </c>
      <c r="C43" s="14">
        <f>IFERROR(INDEX(zdrovojéúdaje!$A:$G,MATCH(ROW()-5,$A:$A,0),COLUMN()-1),"")</f>
        <v>39757</v>
      </c>
      <c r="D43" s="15">
        <f>IFERROR(INDEX(zdrovojéúdaje!$A:$G,MATCH(ROW()-5,$A:$A,0),COLUMN()-1),"")</f>
        <v>0.33333333333333331</v>
      </c>
      <c r="E43" s="13">
        <f>IFERROR(VALUE(TRIM(SUBSTITUTE(REPLACE(INDEX(zdrovojéúdaje!$A:$G,MATCH(ROW()-5,$A:$A,0),COLUMN()-1),1,4,""),".",",",1))),"")</f>
        <v>62.171399999999998</v>
      </c>
      <c r="F43" s="13">
        <f>IFERROR(VALUE(TRIM(SUBSTITUTE(REPLACE(INDEX(zdrovojéúdaje!$A:$G,MATCH(ROW()-5,$A:$A,0),COLUMN()-1),1,4,""),".",","))),"")</f>
        <v>17.951799999999999</v>
      </c>
      <c r="G43" s="12">
        <f>IFERROR(VALUE(TRIM(SUBSTITUTE(REPLACE(INDEX(zdrovojéúdaje!$A:$G,MATCH(ROW()-5,$A:$A,0),COLUMN()-1),1,4,""),".",","))),"")</f>
        <v>18.412099999999999</v>
      </c>
      <c r="I43" s="36" t="str">
        <f>IFERROR(INDEX(zdrovojéúdaje!$A:$G,MATCH(ROW()+61,$A:$A,0),COLUMN()-8),"")</f>
        <v>104/1494</v>
      </c>
      <c r="J43" s="37">
        <f>IFERROR(INDEX(zdrovojéúdaje!$A:$G,MATCH(ROW()+61,$A:$A,0),COLUMN()-8),"")</f>
        <v>39758</v>
      </c>
      <c r="K43" s="38">
        <f>IFERROR(INDEX(zdrovojéúdaje!$A:$G,MATCH(ROW()+61,$A:$A,0),COLUMN()-8),"")</f>
        <v>0.70833333333333337</v>
      </c>
      <c r="L43" s="39">
        <f>IFERROR(VALUE(TRIM(SUBSTITUTE(REPLACE(INDEX(zdrovojéúdaje!$A:$G,MATCH(ROW()+61,$A:$A,0),COLUMN()-8),1,4,""),".",",",1))),"")</f>
        <v>57.075600000000001</v>
      </c>
      <c r="M43" s="39">
        <f>IFERROR(VALUE(TRIM(SUBSTITUTE(REPLACE(INDEX(zdrovojéúdaje!$A:$G,MATCH(ROW()+61,$A:$A,0),COLUMN()-8),1,4,""),".",","))),"")</f>
        <v>20.1479</v>
      </c>
      <c r="N43" s="40">
        <f>IFERROR(VALUE(TRIM(SUBSTITUTE(REPLACE(INDEX(zdrovojéúdaje!$A:$G,MATCH(ROW()+61,$A:$A,0),COLUMN()-8),1,4,""),".",","))),"")</f>
        <v>19.822600000000001</v>
      </c>
    </row>
    <row r="44" spans="1:14" s="29" customFormat="1" ht="13.15" customHeight="1">
      <c r="A44" s="47">
        <f>IF((zdrovojéúdaje!B44&gt;=$C$3)*(zdrovojéúdaje!B44&lt;=$C$4),1+COUNTIF($A$1:$A43,"&gt;0"),0)</f>
        <v>44</v>
      </c>
      <c r="B44" s="28" t="str">
        <f>IFERROR(INDEX(zdrovojéúdaje!$A:$G,MATCH(ROW()-5,$A:$A,0),COLUMN()-1),"")</f>
        <v>39/1494</v>
      </c>
      <c r="C44" s="14">
        <f>IFERROR(INDEX(zdrovojéúdaje!$A:$G,MATCH(ROW()-5,$A:$A,0),COLUMN()-1),"")</f>
        <v>39757</v>
      </c>
      <c r="D44" s="15">
        <f>IFERROR(INDEX(zdrovojéúdaje!$A:$G,MATCH(ROW()-5,$A:$A,0),COLUMN()-1),"")</f>
        <v>0.35416666666666669</v>
      </c>
      <c r="E44" s="13">
        <f>IFERROR(VALUE(TRIM(SUBSTITUTE(REPLACE(INDEX(zdrovojéúdaje!$A:$G,MATCH(ROW()-5,$A:$A,0),COLUMN()-1),1,4,""),".",",",1))),"")</f>
        <v>61.474800000000002</v>
      </c>
      <c r="F44" s="13">
        <f>IFERROR(VALUE(TRIM(SUBSTITUTE(REPLACE(INDEX(zdrovojéúdaje!$A:$G,MATCH(ROW()-5,$A:$A,0),COLUMN()-1),1,4,""),".",","))),"")</f>
        <v>18.12</v>
      </c>
      <c r="G44" s="12">
        <f>IFERROR(VALUE(TRIM(SUBSTITUTE(REPLACE(INDEX(zdrovojéúdaje!$A:$G,MATCH(ROW()-5,$A:$A,0),COLUMN()-1),1,4,""),".",","))),"")</f>
        <v>18.523299999999999</v>
      </c>
      <c r="I44" s="36" t="str">
        <f>IFERROR(INDEX(zdrovojéúdaje!$A:$G,MATCH(ROW()+61,$A:$A,0),COLUMN()-8),"")</f>
        <v>105/1494</v>
      </c>
      <c r="J44" s="37">
        <f>IFERROR(INDEX(zdrovojéúdaje!$A:$G,MATCH(ROW()+61,$A:$A,0),COLUMN()-8),"")</f>
        <v>39758</v>
      </c>
      <c r="K44" s="38">
        <f>IFERROR(INDEX(zdrovojéúdaje!$A:$G,MATCH(ROW()+61,$A:$A,0),COLUMN()-8),"")</f>
        <v>0.72916666666666663</v>
      </c>
      <c r="L44" s="39">
        <f>IFERROR(VALUE(TRIM(SUBSTITUTE(REPLACE(INDEX(zdrovojéúdaje!$A:$G,MATCH(ROW()+61,$A:$A,0),COLUMN()-8),1,4,""),".",",",1))),"")</f>
        <v>57.469299999999997</v>
      </c>
      <c r="M44" s="39">
        <f>IFERROR(VALUE(TRIM(SUBSTITUTE(REPLACE(INDEX(zdrovojéúdaje!$A:$G,MATCH(ROW()+61,$A:$A,0),COLUMN()-8),1,4,""),".",","))),"")</f>
        <v>19.978300000000001</v>
      </c>
      <c r="N44" s="40">
        <f>IFERROR(VALUE(TRIM(SUBSTITUTE(REPLACE(INDEX(zdrovojéúdaje!$A:$G,MATCH(ROW()+61,$A:$A,0),COLUMN()-8),1,4,""),".",","))),"")</f>
        <v>19.748200000000001</v>
      </c>
    </row>
    <row r="45" spans="1:14" s="29" customFormat="1" ht="13.15" customHeight="1">
      <c r="A45" s="47">
        <f>IF((zdrovojéúdaje!B45&gt;=$C$3)*(zdrovojéúdaje!B45&lt;=$C$4),1+COUNTIF($A$1:$A44,"&gt;0"),0)</f>
        <v>45</v>
      </c>
      <c r="B45" s="28" t="str">
        <f>IFERROR(INDEX(zdrovojéúdaje!$A:$G,MATCH(ROW()-5,$A:$A,0),COLUMN()-1),"")</f>
        <v>40/1494</v>
      </c>
      <c r="C45" s="14">
        <f>IFERROR(INDEX(zdrovojéúdaje!$A:$G,MATCH(ROW()-5,$A:$A,0),COLUMN()-1),"")</f>
        <v>39757</v>
      </c>
      <c r="D45" s="15">
        <f>IFERROR(INDEX(zdrovojéúdaje!$A:$G,MATCH(ROW()-5,$A:$A,0),COLUMN()-1),"")</f>
        <v>0.375</v>
      </c>
      <c r="E45" s="13">
        <f>IFERROR(VALUE(TRIM(SUBSTITUTE(REPLACE(INDEX(zdrovojéúdaje!$A:$G,MATCH(ROW()-5,$A:$A,0),COLUMN()-1),1,4,""),".",",",1))),"")</f>
        <v>60.316299999999998</v>
      </c>
      <c r="F45" s="13">
        <f>IFERROR(VALUE(TRIM(SUBSTITUTE(REPLACE(INDEX(zdrovojéúdaje!$A:$G,MATCH(ROW()-5,$A:$A,0),COLUMN()-1),1,4,""),".",","))),"")</f>
        <v>18.490500000000001</v>
      </c>
      <c r="G45" s="12">
        <f>IFERROR(VALUE(TRIM(SUBSTITUTE(REPLACE(INDEX(zdrovojéúdaje!$A:$G,MATCH(ROW()-5,$A:$A,0),COLUMN()-1),1,4,""),".",","))),"")</f>
        <v>18.745699999999999</v>
      </c>
      <c r="I45" s="36" t="str">
        <f>IFERROR(INDEX(zdrovojéúdaje!$A:$G,MATCH(ROW()+61,$A:$A,0),COLUMN()-8),"")</f>
        <v>106/1494</v>
      </c>
      <c r="J45" s="37">
        <f>IFERROR(INDEX(zdrovojéúdaje!$A:$G,MATCH(ROW()+61,$A:$A,0),COLUMN()-8),"")</f>
        <v>39758</v>
      </c>
      <c r="K45" s="38">
        <f>IFERROR(INDEX(zdrovojéúdaje!$A:$G,MATCH(ROW()+61,$A:$A,0),COLUMN()-8),"")</f>
        <v>0.75</v>
      </c>
      <c r="L45" s="39">
        <f>IFERROR(VALUE(TRIM(SUBSTITUTE(REPLACE(INDEX(zdrovojéúdaje!$A:$G,MATCH(ROW()+61,$A:$A,0),COLUMN()-8),1,4,""),".",",",1))),"")</f>
        <v>57.948900000000002</v>
      </c>
      <c r="M45" s="39">
        <f>IFERROR(VALUE(TRIM(SUBSTITUTE(REPLACE(INDEX(zdrovojéúdaje!$A:$G,MATCH(ROW()+61,$A:$A,0),COLUMN()-8),1,4,""),".",","))),"")</f>
        <v>19.808800000000002</v>
      </c>
      <c r="N45" s="40">
        <f>IFERROR(VALUE(TRIM(SUBSTITUTE(REPLACE(INDEX(zdrovojéúdaje!$A:$G,MATCH(ROW()+61,$A:$A,0),COLUMN()-8),1,4,""),".",","))),"")</f>
        <v>19.6739</v>
      </c>
    </row>
    <row r="46" spans="1:14" s="29" customFormat="1" ht="13.15" customHeight="1">
      <c r="A46" s="47">
        <f>IF((zdrovojéúdaje!B46&gt;=$C$3)*(zdrovojéúdaje!B46&lt;=$C$4),1+COUNTIF($A$1:$A45,"&gt;0"),0)</f>
        <v>46</v>
      </c>
      <c r="B46" s="28" t="str">
        <f>IFERROR(INDEX(zdrovojéúdaje!$A:$G,MATCH(ROW()-5,$A:$A,0),COLUMN()-1),"")</f>
        <v>41/1494</v>
      </c>
      <c r="C46" s="14">
        <f>IFERROR(INDEX(zdrovojéúdaje!$A:$G,MATCH(ROW()-5,$A:$A,0),COLUMN()-1),"")</f>
        <v>39757</v>
      </c>
      <c r="D46" s="15">
        <f>IFERROR(INDEX(zdrovojéúdaje!$A:$G,MATCH(ROW()-5,$A:$A,0),COLUMN()-1),"")</f>
        <v>0.39583333333333331</v>
      </c>
      <c r="E46" s="13">
        <f>IFERROR(VALUE(TRIM(SUBSTITUTE(REPLACE(INDEX(zdrovojéúdaje!$A:$G,MATCH(ROW()-5,$A:$A,0),COLUMN()-1),1,4,""),".",",",1))),"")</f>
        <v>59.647500000000001</v>
      </c>
      <c r="F46" s="13">
        <f>IFERROR(VALUE(TRIM(SUBSTITUTE(REPLACE(INDEX(zdrovojéúdaje!$A:$G,MATCH(ROW()-5,$A:$A,0),COLUMN()-1),1,4,""),".",","))),"")</f>
        <v>18.726600000000001</v>
      </c>
      <c r="G46" s="12">
        <f>IFERROR(VALUE(TRIM(SUBSTITUTE(REPLACE(INDEX(zdrovojéúdaje!$A:$G,MATCH(ROW()-5,$A:$A,0),COLUMN()-1),1,4,""),".",","))),"")</f>
        <v>18.8569</v>
      </c>
      <c r="I46" s="36" t="str">
        <f>IFERROR(INDEX(zdrovojéúdaje!$A:$G,MATCH(ROW()+61,$A:$A,0),COLUMN()-8),"")</f>
        <v>107/1494</v>
      </c>
      <c r="J46" s="37">
        <f>IFERROR(INDEX(zdrovojéúdaje!$A:$G,MATCH(ROW()+61,$A:$A,0),COLUMN()-8),"")</f>
        <v>39758</v>
      </c>
      <c r="K46" s="38">
        <f>IFERROR(INDEX(zdrovojéúdaje!$A:$G,MATCH(ROW()+61,$A:$A,0),COLUMN()-8),"")</f>
        <v>0.77083333333333337</v>
      </c>
      <c r="L46" s="39">
        <f>IFERROR(VALUE(TRIM(SUBSTITUTE(REPLACE(INDEX(zdrovojéúdaje!$A:$G,MATCH(ROW()+61,$A:$A,0),COLUMN()-8),1,4,""),".",",",1))),"")</f>
        <v>58.428400000000003</v>
      </c>
      <c r="M46" s="39">
        <f>IFERROR(VALUE(TRIM(SUBSTITUTE(REPLACE(INDEX(zdrovojéúdaje!$A:$G,MATCH(ROW()+61,$A:$A,0),COLUMN()-8),1,4,""),".",","))),"")</f>
        <v>19.673300000000001</v>
      </c>
      <c r="N46" s="40">
        <f>IFERROR(VALUE(TRIM(SUBSTITUTE(REPLACE(INDEX(zdrovojéúdaje!$A:$G,MATCH(ROW()+61,$A:$A,0),COLUMN()-8),1,4,""),".",","))),"")</f>
        <v>19.636700000000001</v>
      </c>
    </row>
    <row r="47" spans="1:14" s="29" customFormat="1" ht="13.15" customHeight="1">
      <c r="A47" s="47">
        <f>IF((zdrovojéúdaje!B47&gt;=$C$3)*(zdrovojéúdaje!B47&lt;=$C$4),1+COUNTIF($A$1:$A46,"&gt;0"),0)</f>
        <v>47</v>
      </c>
      <c r="B47" s="28" t="str">
        <f>IFERROR(INDEX(zdrovojéúdaje!$A:$G,MATCH(ROW()-5,$A:$A,0),COLUMN()-1),"")</f>
        <v>42/1494</v>
      </c>
      <c r="C47" s="14">
        <f>IFERROR(INDEX(zdrovojéúdaje!$A:$G,MATCH(ROW()-5,$A:$A,0),COLUMN()-1),"")</f>
        <v>39757</v>
      </c>
      <c r="D47" s="15">
        <f>IFERROR(INDEX(zdrovojéúdaje!$A:$G,MATCH(ROW()-5,$A:$A,0),COLUMN()-1),"")</f>
        <v>0.41666666666666669</v>
      </c>
      <c r="E47" s="13">
        <f>IFERROR(VALUE(TRIM(SUBSTITUTE(REPLACE(INDEX(zdrovojéúdaje!$A:$G,MATCH(ROW()-5,$A:$A,0),COLUMN()-1),1,4,""),".",",",1))),"")</f>
        <v>58.443600000000004</v>
      </c>
      <c r="F47" s="13">
        <f>IFERROR(VALUE(TRIM(SUBSTITUTE(REPLACE(INDEX(zdrovojéúdaje!$A:$G,MATCH(ROW()-5,$A:$A,0),COLUMN()-1),1,4,""),".",","))),"")</f>
        <v>19.165700000000001</v>
      </c>
      <c r="G47" s="12">
        <f>IFERROR(VALUE(TRIM(SUBSTITUTE(REPLACE(INDEX(zdrovojéúdaje!$A:$G,MATCH(ROW()-5,$A:$A,0),COLUMN()-1),1,4,""),".",","))),"")</f>
        <v>19.042400000000001</v>
      </c>
      <c r="I47" s="36" t="str">
        <f>IFERROR(INDEX(zdrovojéúdaje!$A:$G,MATCH(ROW()+61,$A:$A,0),COLUMN()-8),"")</f>
        <v>108/1494</v>
      </c>
      <c r="J47" s="37">
        <f>IFERROR(INDEX(zdrovojéúdaje!$A:$G,MATCH(ROW()+61,$A:$A,0),COLUMN()-8),"")</f>
        <v>39758</v>
      </c>
      <c r="K47" s="38">
        <f>IFERROR(INDEX(zdrovojéúdaje!$A:$G,MATCH(ROW()+61,$A:$A,0),COLUMN()-8),"")</f>
        <v>0.79166666666666663</v>
      </c>
      <c r="L47" s="39">
        <f>IFERROR(VALUE(TRIM(SUBSTITUTE(REPLACE(INDEX(zdrovojéúdaje!$A:$G,MATCH(ROW()+61,$A:$A,0),COLUMN()-8),1,4,""),".",",",1))),"")</f>
        <v>58.839799999999997</v>
      </c>
      <c r="M47" s="39">
        <f>IFERROR(VALUE(TRIM(SUBSTITUTE(REPLACE(INDEX(zdrovojéúdaje!$A:$G,MATCH(ROW()+61,$A:$A,0),COLUMN()-8),1,4,""),".",","))),"")</f>
        <v>19.503900000000002</v>
      </c>
      <c r="N47" s="40">
        <f>IFERROR(VALUE(TRIM(SUBSTITUTE(REPLACE(INDEX(zdrovojéúdaje!$A:$G,MATCH(ROW()+61,$A:$A,0),COLUMN()-8),1,4,""),".",","))),"")</f>
        <v>19.5623</v>
      </c>
    </row>
    <row r="48" spans="1:14" s="29" customFormat="1" ht="13.15" customHeight="1">
      <c r="A48" s="47">
        <f>IF((zdrovojéúdaje!B48&gt;=$C$3)*(zdrovojéúdaje!B48&lt;=$C$4),1+COUNTIF($A$1:$A47,"&gt;0"),0)</f>
        <v>48</v>
      </c>
      <c r="B48" s="28" t="str">
        <f>IFERROR(INDEX(zdrovojéúdaje!$A:$G,MATCH(ROW()-5,$A:$A,0),COLUMN()-1),"")</f>
        <v>43/1494</v>
      </c>
      <c r="C48" s="14">
        <f>IFERROR(INDEX(zdrovojéúdaje!$A:$G,MATCH(ROW()-5,$A:$A,0),COLUMN()-1),"")</f>
        <v>39757</v>
      </c>
      <c r="D48" s="15">
        <f>IFERROR(INDEX(zdrovojéúdaje!$A:$G,MATCH(ROW()-5,$A:$A,0),COLUMN()-1),"")</f>
        <v>0.4375</v>
      </c>
      <c r="E48" s="13">
        <f>IFERROR(VALUE(TRIM(SUBSTITUTE(REPLACE(INDEX(zdrovojéúdaje!$A:$G,MATCH(ROW()-5,$A:$A,0),COLUMN()-1),1,4,""),".",",",1))),"")</f>
        <v>57.8782</v>
      </c>
      <c r="F48" s="13">
        <f>IFERROR(VALUE(TRIM(SUBSTITUTE(REPLACE(INDEX(zdrovojéúdaje!$A:$G,MATCH(ROW()-5,$A:$A,0),COLUMN()-1),1,4,""),".",","))),"")</f>
        <v>19.4024</v>
      </c>
      <c r="G48" s="12">
        <f>IFERROR(VALUE(TRIM(SUBSTITUTE(REPLACE(INDEX(zdrovojéúdaje!$A:$G,MATCH(ROW()-5,$A:$A,0),COLUMN()-1),1,4,""),".",","))),"")</f>
        <v>19.1538</v>
      </c>
      <c r="I48" s="36" t="str">
        <f>IFERROR(INDEX(zdrovojéúdaje!$A:$G,MATCH(ROW()+61,$A:$A,0),COLUMN()-8),"")</f>
        <v>109/1494</v>
      </c>
      <c r="J48" s="37">
        <f>IFERROR(INDEX(zdrovojéúdaje!$A:$G,MATCH(ROW()+61,$A:$A,0),COLUMN()-8),"")</f>
        <v>39758</v>
      </c>
      <c r="K48" s="38">
        <f>IFERROR(INDEX(zdrovojéúdaje!$A:$G,MATCH(ROW()+61,$A:$A,0),COLUMN()-8),"")</f>
        <v>0.8125</v>
      </c>
      <c r="L48" s="39">
        <f>IFERROR(VALUE(TRIM(SUBSTITUTE(REPLACE(INDEX(zdrovojéúdaje!$A:$G,MATCH(ROW()+61,$A:$A,0),COLUMN()-8),1,4,""),".",",",1))),"")</f>
        <v>59.329500000000003</v>
      </c>
      <c r="M48" s="39">
        <f>IFERROR(VALUE(TRIM(SUBSTITUTE(REPLACE(INDEX(zdrovojéúdaje!$A:$G,MATCH(ROW()+61,$A:$A,0),COLUMN()-8),1,4,""),".",","))),"")</f>
        <v>19.368600000000001</v>
      </c>
      <c r="N48" s="40">
        <f>IFERROR(VALUE(TRIM(SUBSTITUTE(REPLACE(INDEX(zdrovojéúdaje!$A:$G,MATCH(ROW()+61,$A:$A,0),COLUMN()-8),1,4,""),".",","))),"")</f>
        <v>19.488</v>
      </c>
    </row>
    <row r="49" spans="1:14" s="29" customFormat="1" ht="13.15" customHeight="1">
      <c r="A49" s="47">
        <f>IF((zdrovojéúdaje!B49&gt;=$C$3)*(zdrovojéúdaje!B49&lt;=$C$4),1+COUNTIF($A$1:$A48,"&gt;0"),0)</f>
        <v>49</v>
      </c>
      <c r="B49" s="28" t="str">
        <f>IFERROR(INDEX(zdrovojéúdaje!$A:$G,MATCH(ROW()-5,$A:$A,0),COLUMN()-1),"")</f>
        <v>44/1494</v>
      </c>
      <c r="C49" s="14">
        <f>IFERROR(INDEX(zdrovojéúdaje!$A:$G,MATCH(ROW()-5,$A:$A,0),COLUMN()-1),"")</f>
        <v>39757</v>
      </c>
      <c r="D49" s="15">
        <f>IFERROR(INDEX(zdrovojéúdaje!$A:$G,MATCH(ROW()-5,$A:$A,0),COLUMN()-1),"")</f>
        <v>0.45833333333333331</v>
      </c>
      <c r="E49" s="13">
        <f>IFERROR(VALUE(TRIM(SUBSTITUTE(REPLACE(INDEX(zdrovojéúdaje!$A:$G,MATCH(ROW()-5,$A:$A,0),COLUMN()-1),1,4,""),".",",",1))),"")</f>
        <v>57.229500000000002</v>
      </c>
      <c r="F49" s="13">
        <f>IFERROR(VALUE(TRIM(SUBSTITUTE(REPLACE(INDEX(zdrovojéúdaje!$A:$G,MATCH(ROW()-5,$A:$A,0),COLUMN()-1),1,4,""),".",","))),"")</f>
        <v>19.673300000000001</v>
      </c>
      <c r="G49" s="12">
        <f>IFERROR(VALUE(TRIM(SUBSTITUTE(REPLACE(INDEX(zdrovojéúdaje!$A:$G,MATCH(ROW()-5,$A:$A,0),COLUMN()-1),1,4,""),".",","))),"")</f>
        <v>19.302299999999999</v>
      </c>
      <c r="I49" s="36" t="str">
        <f>IFERROR(INDEX(zdrovojéúdaje!$A:$G,MATCH(ROW()+61,$A:$A,0),COLUMN()-8),"")</f>
        <v>110/1494</v>
      </c>
      <c r="J49" s="37">
        <f>IFERROR(INDEX(zdrovojéúdaje!$A:$G,MATCH(ROW()+61,$A:$A,0),COLUMN()-8),"")</f>
        <v>39758</v>
      </c>
      <c r="K49" s="38">
        <f>IFERROR(INDEX(zdrovojéúdaje!$A:$G,MATCH(ROW()+61,$A:$A,0),COLUMN()-8),"")</f>
        <v>0.83333333333333337</v>
      </c>
      <c r="L49" s="39">
        <f>IFERROR(VALUE(TRIM(SUBSTITUTE(REPLACE(INDEX(zdrovojéúdaje!$A:$G,MATCH(ROW()+61,$A:$A,0),COLUMN()-8),1,4,""),".",",",1))),"")</f>
        <v>59.798900000000003</v>
      </c>
      <c r="M49" s="39">
        <f>IFERROR(VALUE(TRIM(SUBSTITUTE(REPLACE(INDEX(zdrovojéúdaje!$A:$G,MATCH(ROW()+61,$A:$A,0),COLUMN()-8),1,4,""),".",","))),"")</f>
        <v>19.165700000000001</v>
      </c>
      <c r="N49" s="40">
        <f>IFERROR(VALUE(TRIM(SUBSTITUTE(REPLACE(INDEX(zdrovojéúdaje!$A:$G,MATCH(ROW()+61,$A:$A,0),COLUMN()-8),1,4,""),".",","))),"")</f>
        <v>19.3766</v>
      </c>
    </row>
    <row r="50" spans="1:14" s="29" customFormat="1" ht="13.15" customHeight="1">
      <c r="A50" s="47">
        <f>IF((zdrovojéúdaje!B50&gt;=$C$3)*(zdrovojéúdaje!B50&lt;=$C$4),1+COUNTIF($A$1:$A49,"&gt;0"),0)</f>
        <v>50</v>
      </c>
      <c r="B50" s="28" t="str">
        <f>IFERROR(INDEX(zdrovojéúdaje!$A:$G,MATCH(ROW()-5,$A:$A,0),COLUMN()-1),"")</f>
        <v>45/1494</v>
      </c>
      <c r="C50" s="14">
        <f>IFERROR(INDEX(zdrovojéúdaje!$A:$G,MATCH(ROW()-5,$A:$A,0),COLUMN()-1),"")</f>
        <v>39757</v>
      </c>
      <c r="D50" s="15">
        <f>IFERROR(INDEX(zdrovojéúdaje!$A:$G,MATCH(ROW()-5,$A:$A,0),COLUMN()-1),"")</f>
        <v>0.47916666666666669</v>
      </c>
      <c r="E50" s="13">
        <f>IFERROR(VALUE(TRIM(SUBSTITUTE(REPLACE(INDEX(zdrovojéúdaje!$A:$G,MATCH(ROW()-5,$A:$A,0),COLUMN()-1),1,4,""),".",",",1))),"")</f>
        <v>57.4895</v>
      </c>
      <c r="F50" s="13">
        <f>IFERROR(VALUE(TRIM(SUBSTITUTE(REPLACE(INDEX(zdrovojéúdaje!$A:$G,MATCH(ROW()-5,$A:$A,0),COLUMN()-1),1,4,""),".",","))),"")</f>
        <v>19.605499999999999</v>
      </c>
      <c r="G50" s="12">
        <f>IFERROR(VALUE(TRIM(SUBSTITUTE(REPLACE(INDEX(zdrovojéúdaje!$A:$G,MATCH(ROW()-5,$A:$A,0),COLUMN()-1),1,4,""),".",","))),"")</f>
        <v>19.1538</v>
      </c>
      <c r="I50" s="36" t="str">
        <f>IFERROR(INDEX(zdrovojéúdaje!$A:$G,MATCH(ROW()+61,$A:$A,0),COLUMN()-8),"")</f>
        <v>111/1494</v>
      </c>
      <c r="J50" s="37">
        <f>IFERROR(INDEX(zdrovojéúdaje!$A:$G,MATCH(ROW()+61,$A:$A,0),COLUMN()-8),"")</f>
        <v>39758</v>
      </c>
      <c r="K50" s="38">
        <f>IFERROR(INDEX(zdrovojéúdaje!$A:$G,MATCH(ROW()+61,$A:$A,0),COLUMN()-8),"")</f>
        <v>0.85416666666666663</v>
      </c>
      <c r="L50" s="39">
        <f>IFERROR(VALUE(TRIM(SUBSTITUTE(REPLACE(INDEX(zdrovojéúdaje!$A:$G,MATCH(ROW()+61,$A:$A,0),COLUMN()-8),1,4,""),".",",",1))),"")</f>
        <v>60.243099999999998</v>
      </c>
      <c r="M50" s="39">
        <f>IFERROR(VALUE(TRIM(SUBSTITUTE(REPLACE(INDEX(zdrovojéúdaje!$A:$G,MATCH(ROW()+61,$A:$A,0),COLUMN()-8),1,4,""),".",","))),"")</f>
        <v>18.962900000000001</v>
      </c>
      <c r="N50" s="40">
        <f>IFERROR(VALUE(TRIM(SUBSTITUTE(REPLACE(INDEX(zdrovojéúdaje!$A:$G,MATCH(ROW()+61,$A:$A,0),COLUMN()-8),1,4,""),".",","))),"")</f>
        <v>19.2652</v>
      </c>
    </row>
    <row r="51" spans="1:14" s="29" customFormat="1" ht="13.15" customHeight="1">
      <c r="A51" s="47">
        <f>IF((zdrovojéúdaje!B51&gt;=$C$3)*(zdrovojéúdaje!B51&lt;=$C$4),1+COUNTIF($A$1:$A50,"&gt;0"),0)</f>
        <v>51</v>
      </c>
      <c r="B51" s="28" t="str">
        <f>IFERROR(INDEX(zdrovojéúdaje!$A:$G,MATCH(ROW()-5,$A:$A,0),COLUMN()-1),"")</f>
        <v>46/1494</v>
      </c>
      <c r="C51" s="14">
        <f>IFERROR(INDEX(zdrovojéúdaje!$A:$G,MATCH(ROW()-5,$A:$A,0),COLUMN()-1),"")</f>
        <v>39757</v>
      </c>
      <c r="D51" s="15">
        <f>IFERROR(INDEX(zdrovojéúdaje!$A:$G,MATCH(ROW()-5,$A:$A,0),COLUMN()-1),"")</f>
        <v>0.5</v>
      </c>
      <c r="E51" s="13">
        <f>IFERROR(VALUE(TRIM(SUBSTITUTE(REPLACE(INDEX(zdrovojéúdaje!$A:$G,MATCH(ROW()-5,$A:$A,0),COLUMN()-1),1,4,""),".",",",1))),"")</f>
        <v>57.335500000000003</v>
      </c>
      <c r="F51" s="13">
        <f>IFERROR(VALUE(TRIM(SUBSTITUTE(REPLACE(INDEX(zdrovojéúdaje!$A:$G,MATCH(ROW()-5,$A:$A,0),COLUMN()-1),1,4,""),".",","))),"")</f>
        <v>19.639399999999998</v>
      </c>
      <c r="G51" s="12">
        <f>IFERROR(VALUE(TRIM(SUBSTITUTE(REPLACE(INDEX(zdrovojéúdaje!$A:$G,MATCH(ROW()-5,$A:$A,0),COLUMN()-1),1,4,""),".",","))),"")</f>
        <v>19.190899999999999</v>
      </c>
      <c r="I51" s="36" t="str">
        <f>IFERROR(INDEX(zdrovojéúdaje!$A:$G,MATCH(ROW()+61,$A:$A,0),COLUMN()-8),"")</f>
        <v>112/1494</v>
      </c>
      <c r="J51" s="37">
        <f>IFERROR(INDEX(zdrovojéúdaje!$A:$G,MATCH(ROW()+61,$A:$A,0),COLUMN()-8),"")</f>
        <v>39758</v>
      </c>
      <c r="K51" s="38">
        <f>IFERROR(INDEX(zdrovojéúdaje!$A:$G,MATCH(ROW()+61,$A:$A,0),COLUMN()-8),"")</f>
        <v>0.875</v>
      </c>
      <c r="L51" s="39">
        <f>IFERROR(VALUE(TRIM(SUBSTITUTE(REPLACE(INDEX(zdrovojéúdaje!$A:$G,MATCH(ROW()+61,$A:$A,0),COLUMN()-8),1,4,""),".",",",1))),"")</f>
        <v>60.7</v>
      </c>
      <c r="M51" s="39">
        <f>IFERROR(VALUE(TRIM(SUBSTITUTE(REPLACE(INDEX(zdrovojéúdaje!$A:$G,MATCH(ROW()+61,$A:$A,0),COLUMN()-8),1,4,""),".",","))),"")</f>
        <v>18.7941</v>
      </c>
      <c r="N51" s="40">
        <f>IFERROR(VALUE(TRIM(SUBSTITUTE(REPLACE(INDEX(zdrovojéúdaje!$A:$G,MATCH(ROW()+61,$A:$A,0),COLUMN()-8),1,4,""),".",","))),"")</f>
        <v>19.1538</v>
      </c>
    </row>
    <row r="52" spans="1:14" s="29" customFormat="1" ht="13.15" customHeight="1">
      <c r="A52" s="47">
        <f>IF((zdrovojéúdaje!B52&gt;=$C$3)*(zdrovojéúdaje!B52&lt;=$C$4),1+COUNTIF($A$1:$A51,"&gt;0"),0)</f>
        <v>52</v>
      </c>
      <c r="B52" s="28" t="str">
        <f>IFERROR(INDEX(zdrovojéúdaje!$A:$G,MATCH(ROW()-5,$A:$A,0),COLUMN()-1),"")</f>
        <v>47/1494</v>
      </c>
      <c r="C52" s="14">
        <f>IFERROR(INDEX(zdrovojéúdaje!$A:$G,MATCH(ROW()-5,$A:$A,0),COLUMN()-1),"")</f>
        <v>39757</v>
      </c>
      <c r="D52" s="15">
        <f>IFERROR(INDEX(zdrovojéúdaje!$A:$G,MATCH(ROW()-5,$A:$A,0),COLUMN()-1),"")</f>
        <v>0.52083333333333337</v>
      </c>
      <c r="E52" s="13">
        <f>IFERROR(VALUE(TRIM(SUBSTITUTE(REPLACE(INDEX(zdrovojéúdaje!$A:$G,MATCH(ROW()-5,$A:$A,0),COLUMN()-1),1,4,""),".",",",1))),"")</f>
        <v>56.601100000000002</v>
      </c>
      <c r="F52" s="13">
        <f>IFERROR(VALUE(TRIM(SUBSTITUTE(REPLACE(INDEX(zdrovojéúdaje!$A:$G,MATCH(ROW()-5,$A:$A,0),COLUMN()-1),1,4,""),".",","))),"")</f>
        <v>19.842700000000001</v>
      </c>
      <c r="G52" s="12">
        <f>IFERROR(VALUE(TRIM(SUBSTITUTE(REPLACE(INDEX(zdrovojéúdaje!$A:$G,MATCH(ROW()-5,$A:$A,0),COLUMN()-1),1,4,""),".",","))),"")</f>
        <v>19.525200000000002</v>
      </c>
      <c r="I52" s="36" t="str">
        <f>IFERROR(INDEX(zdrovojéúdaje!$A:$G,MATCH(ROW()+61,$A:$A,0),COLUMN()-8),"")</f>
        <v>113/1494</v>
      </c>
      <c r="J52" s="37">
        <f>IFERROR(INDEX(zdrovojéúdaje!$A:$G,MATCH(ROW()+61,$A:$A,0),COLUMN()-8),"")</f>
        <v>39758</v>
      </c>
      <c r="K52" s="38">
        <f>IFERROR(INDEX(zdrovojéúdaje!$A:$G,MATCH(ROW()+61,$A:$A,0),COLUMN()-8),"")</f>
        <v>0.89583333333333337</v>
      </c>
      <c r="L52" s="39">
        <f>IFERROR(VALUE(TRIM(SUBSTITUTE(REPLACE(INDEX(zdrovojéúdaje!$A:$G,MATCH(ROW()+61,$A:$A,0),COLUMN()-8),1,4,""),".",",",1))),"")</f>
        <v>60.982700000000001</v>
      </c>
      <c r="M52" s="39">
        <f>IFERROR(VALUE(TRIM(SUBSTITUTE(REPLACE(INDEX(zdrovojéúdaje!$A:$G,MATCH(ROW()+61,$A:$A,0),COLUMN()-8),1,4,""),".",","))),"")</f>
        <v>18.659199999999998</v>
      </c>
      <c r="N52" s="40">
        <f>IFERROR(VALUE(TRIM(SUBSTITUTE(REPLACE(INDEX(zdrovojéúdaje!$A:$G,MATCH(ROW()+61,$A:$A,0),COLUMN()-8),1,4,""),".",","))),"")</f>
        <v>19.042400000000001</v>
      </c>
    </row>
    <row r="53" spans="1:14" s="29" customFormat="1" ht="13.15" customHeight="1">
      <c r="A53" s="47">
        <f>IF((zdrovojéúdaje!B53&gt;=$C$3)*(zdrovojéúdaje!B53&lt;=$C$4),1+COUNTIF($A$1:$A52,"&gt;0"),0)</f>
        <v>53</v>
      </c>
      <c r="B53" s="28" t="str">
        <f>IFERROR(INDEX(zdrovojéúdaje!$A:$G,MATCH(ROW()-5,$A:$A,0),COLUMN()-1),"")</f>
        <v>48/1494</v>
      </c>
      <c r="C53" s="14">
        <f>IFERROR(INDEX(zdrovojéúdaje!$A:$G,MATCH(ROW()-5,$A:$A,0),COLUMN()-1),"")</f>
        <v>39757</v>
      </c>
      <c r="D53" s="15">
        <f>IFERROR(INDEX(zdrovojéúdaje!$A:$G,MATCH(ROW()-5,$A:$A,0),COLUMN()-1),"")</f>
        <v>0.54166666666666663</v>
      </c>
      <c r="E53" s="13">
        <f>IFERROR(VALUE(TRIM(SUBSTITUTE(REPLACE(INDEX(zdrovojéúdaje!$A:$G,MATCH(ROW()-5,$A:$A,0),COLUMN()-1),1,4,""),".",",",1))),"")</f>
        <v>57.136200000000002</v>
      </c>
      <c r="F53" s="13">
        <f>IFERROR(VALUE(TRIM(SUBSTITUTE(REPLACE(INDEX(zdrovojéúdaje!$A:$G,MATCH(ROW()-5,$A:$A,0),COLUMN()-1),1,4,""),".",","))),"")</f>
        <v>19.774899999999999</v>
      </c>
      <c r="G53" s="12">
        <f>IFERROR(VALUE(TRIM(SUBSTITUTE(REPLACE(INDEX(zdrovojéúdaje!$A:$G,MATCH(ROW()-5,$A:$A,0),COLUMN()-1),1,4,""),".",","))),"")</f>
        <v>19.450900000000001</v>
      </c>
      <c r="I53" s="36" t="str">
        <f>IFERROR(INDEX(zdrovojéúdaje!$A:$G,MATCH(ROW()+61,$A:$A,0),COLUMN()-8),"")</f>
        <v>114/1494</v>
      </c>
      <c r="J53" s="37">
        <f>IFERROR(INDEX(zdrovojéúdaje!$A:$G,MATCH(ROW()+61,$A:$A,0),COLUMN()-8),"")</f>
        <v>39758</v>
      </c>
      <c r="K53" s="38">
        <f>IFERROR(INDEX(zdrovojéúdaje!$A:$G,MATCH(ROW()+61,$A:$A,0),COLUMN()-8),"")</f>
        <v>0.91666666666666663</v>
      </c>
      <c r="L53" s="39">
        <f>IFERROR(VALUE(TRIM(SUBSTITUTE(REPLACE(INDEX(zdrovojéúdaje!$A:$G,MATCH(ROW()+61,$A:$A,0),COLUMN()-8),1,4,""),".",",",1))),"")</f>
        <v>61.202199999999998</v>
      </c>
      <c r="M53" s="39">
        <f>IFERROR(VALUE(TRIM(SUBSTITUTE(REPLACE(INDEX(zdrovojéúdaje!$A:$G,MATCH(ROW()+61,$A:$A,0),COLUMN()-8),1,4,""),".",","))),"")</f>
        <v>18.558</v>
      </c>
      <c r="N53" s="40">
        <f>IFERROR(VALUE(TRIM(SUBSTITUTE(REPLACE(INDEX(zdrovojéúdaje!$A:$G,MATCH(ROW()+61,$A:$A,0),COLUMN()-8),1,4,""),".",","))),"")</f>
        <v>19.005299999999998</v>
      </c>
    </row>
    <row r="54" spans="1:14" s="29" customFormat="1" ht="13.15" customHeight="1">
      <c r="A54" s="47">
        <f>IF((zdrovojéúdaje!B54&gt;=$C$3)*(zdrovojéúdaje!B54&lt;=$C$4),1+COUNTIF($A$1:$A53,"&gt;0"),0)</f>
        <v>54</v>
      </c>
      <c r="B54" s="28" t="str">
        <f>IFERROR(INDEX(zdrovojéúdaje!$A:$G,MATCH(ROW()-5,$A:$A,0),COLUMN()-1),"")</f>
        <v>49/1494</v>
      </c>
      <c r="C54" s="14">
        <f>IFERROR(INDEX(zdrovojéúdaje!$A:$G,MATCH(ROW()-5,$A:$A,0),COLUMN()-1),"")</f>
        <v>39757</v>
      </c>
      <c r="D54" s="15">
        <f>IFERROR(INDEX(zdrovojéúdaje!$A:$G,MATCH(ROW()-5,$A:$A,0),COLUMN()-1),"")</f>
        <v>0.5625</v>
      </c>
      <c r="E54" s="13">
        <f>IFERROR(VALUE(TRIM(SUBSTITUTE(REPLACE(INDEX(zdrovojéúdaje!$A:$G,MATCH(ROW()-5,$A:$A,0),COLUMN()-1),1,4,""),".",",",1))),"")</f>
        <v>57.464300000000001</v>
      </c>
      <c r="F54" s="13">
        <f>IFERROR(VALUE(TRIM(SUBSTITUTE(REPLACE(INDEX(zdrovojéúdaje!$A:$G,MATCH(ROW()-5,$A:$A,0),COLUMN()-1),1,4,""),".",","))),"")</f>
        <v>19.774899999999999</v>
      </c>
      <c r="G54" s="12">
        <f>IFERROR(VALUE(TRIM(SUBSTITUTE(REPLACE(INDEX(zdrovojéúdaje!$A:$G,MATCH(ROW()-5,$A:$A,0),COLUMN()-1),1,4,""),".",","))),"")</f>
        <v>19.599499999999999</v>
      </c>
      <c r="I54" s="36" t="str">
        <f>IFERROR(INDEX(zdrovojéúdaje!$A:$G,MATCH(ROW()+61,$A:$A,0),COLUMN()-8),"")</f>
        <v>115/1494</v>
      </c>
      <c r="J54" s="37">
        <f>IFERROR(INDEX(zdrovojéúdaje!$A:$G,MATCH(ROW()+61,$A:$A,0),COLUMN()-8),"")</f>
        <v>39758</v>
      </c>
      <c r="K54" s="38">
        <f>IFERROR(INDEX(zdrovojéúdaje!$A:$G,MATCH(ROW()+61,$A:$A,0),COLUMN()-8),"")</f>
        <v>0.9375</v>
      </c>
      <c r="L54" s="39">
        <f>IFERROR(VALUE(TRIM(SUBSTITUTE(REPLACE(INDEX(zdrovojéúdaje!$A:$G,MATCH(ROW()+61,$A:$A,0),COLUMN()-8),1,4,""),".",",",1))),"")</f>
        <v>61.376399999999997</v>
      </c>
      <c r="M54" s="39">
        <f>IFERROR(VALUE(TRIM(SUBSTITUTE(REPLACE(INDEX(zdrovojéúdaje!$A:$G,MATCH(ROW()+61,$A:$A,0),COLUMN()-8),1,4,""),".",","))),"")</f>
        <v>18.456800000000001</v>
      </c>
      <c r="N54" s="40">
        <f>IFERROR(VALUE(TRIM(SUBSTITUTE(REPLACE(INDEX(zdrovojéúdaje!$A:$G,MATCH(ROW()+61,$A:$A,0),COLUMN()-8),1,4,""),".",","))),"")</f>
        <v>18.931100000000001</v>
      </c>
    </row>
    <row r="55" spans="1:14" s="29" customFormat="1" ht="13.15" customHeight="1">
      <c r="A55" s="47">
        <f>IF((zdrovojéúdaje!B55&gt;=$C$3)*(zdrovojéúdaje!B55&lt;=$C$4),1+COUNTIF($A$1:$A54,"&gt;0"),0)</f>
        <v>55</v>
      </c>
      <c r="B55" s="28" t="str">
        <f>IFERROR(INDEX(zdrovojéúdaje!$A:$G,MATCH(ROW()-5,$A:$A,0),COLUMN()-1),"")</f>
        <v>50/1494</v>
      </c>
      <c r="C55" s="14">
        <f>IFERROR(INDEX(zdrovojéúdaje!$A:$G,MATCH(ROW()-5,$A:$A,0),COLUMN()-1),"")</f>
        <v>39757</v>
      </c>
      <c r="D55" s="15">
        <f>IFERROR(INDEX(zdrovojéúdaje!$A:$G,MATCH(ROW()-5,$A:$A,0),COLUMN()-1),"")</f>
        <v>0.58333333333333337</v>
      </c>
      <c r="E55" s="13">
        <f>IFERROR(VALUE(TRIM(SUBSTITUTE(REPLACE(INDEX(zdrovojéúdaje!$A:$G,MATCH(ROW()-5,$A:$A,0),COLUMN()-1),1,4,""),".",",",1))),"")</f>
        <v>57.020099999999999</v>
      </c>
      <c r="F55" s="13">
        <f>IFERROR(VALUE(TRIM(SUBSTITUTE(REPLACE(INDEX(zdrovojéúdaje!$A:$G,MATCH(ROW()-5,$A:$A,0),COLUMN()-1),1,4,""),".",","))),"")</f>
        <v>19.944400000000002</v>
      </c>
      <c r="G55" s="12">
        <f>IFERROR(VALUE(TRIM(SUBSTITUTE(REPLACE(INDEX(zdrovojéúdaje!$A:$G,MATCH(ROW()-5,$A:$A,0),COLUMN()-1),1,4,""),".",","))),"")</f>
        <v>19.6739</v>
      </c>
      <c r="I55" s="36" t="str">
        <f>IFERROR(INDEX(zdrovojéúdaje!$A:$G,MATCH(ROW()+61,$A:$A,0),COLUMN()-8),"")</f>
        <v>116/1494</v>
      </c>
      <c r="J55" s="37">
        <f>IFERROR(INDEX(zdrovojéúdaje!$A:$G,MATCH(ROW()+61,$A:$A,0),COLUMN()-8),"")</f>
        <v>39758</v>
      </c>
      <c r="K55" s="38">
        <f>IFERROR(INDEX(zdrovojéúdaje!$A:$G,MATCH(ROW()+61,$A:$A,0),COLUMN()-8),"")</f>
        <v>0.95833333333333337</v>
      </c>
      <c r="L55" s="39">
        <f>IFERROR(VALUE(TRIM(SUBSTITUTE(REPLACE(INDEX(zdrovojéúdaje!$A:$G,MATCH(ROW()+61,$A:$A,0),COLUMN()-8),1,4,""),".",",",1))),"")</f>
        <v>61.4572</v>
      </c>
      <c r="M55" s="39">
        <f>IFERROR(VALUE(TRIM(SUBSTITUTE(REPLACE(INDEX(zdrovojéúdaje!$A:$G,MATCH(ROW()+61,$A:$A,0),COLUMN()-8),1,4,""),".",","))),"")</f>
        <v>18.389399999999998</v>
      </c>
      <c r="N55" s="40">
        <f>IFERROR(VALUE(TRIM(SUBSTITUTE(REPLACE(INDEX(zdrovojéúdaje!$A:$G,MATCH(ROW()+61,$A:$A,0),COLUMN()-8),1,4,""),".",","))),"")</f>
        <v>18.8569</v>
      </c>
    </row>
    <row r="56" spans="1:14" s="29" customFormat="1" ht="13.15" customHeight="1">
      <c r="A56" s="47">
        <f>IF((zdrovojéúdaje!B56&gt;=$C$3)*(zdrovojéúdaje!B56&lt;=$C$4),1+COUNTIF($A$1:$A55,"&gt;0"),0)</f>
        <v>56</v>
      </c>
      <c r="B56" s="28" t="str">
        <f>IFERROR(INDEX(zdrovojéúdaje!$A:$G,MATCH(ROW()-5,$A:$A,0),COLUMN()-1),"")</f>
        <v>51/1494</v>
      </c>
      <c r="C56" s="14">
        <f>IFERROR(INDEX(zdrovojéúdaje!$A:$G,MATCH(ROW()-5,$A:$A,0),COLUMN()-1),"")</f>
        <v>39757</v>
      </c>
      <c r="D56" s="15">
        <f>IFERROR(INDEX(zdrovojéúdaje!$A:$G,MATCH(ROW()-5,$A:$A,0),COLUMN()-1),"")</f>
        <v>0.60416666666666663</v>
      </c>
      <c r="E56" s="13">
        <f>IFERROR(VALUE(TRIM(SUBSTITUTE(REPLACE(INDEX(zdrovojéúdaje!$A:$G,MATCH(ROW()-5,$A:$A,0),COLUMN()-1),1,4,""),".",",",1))),"")</f>
        <v>56.997300000000003</v>
      </c>
      <c r="F56" s="13">
        <f>IFERROR(VALUE(TRIM(SUBSTITUTE(REPLACE(INDEX(zdrovojéúdaje!$A:$G,MATCH(ROW()-5,$A:$A,0),COLUMN()-1),1,4,""),".",","))),"")</f>
        <v>19.944400000000002</v>
      </c>
      <c r="G56" s="12">
        <f>IFERROR(VALUE(TRIM(SUBSTITUTE(REPLACE(INDEX(zdrovojéúdaje!$A:$G,MATCH(ROW()-5,$A:$A,0),COLUMN()-1),1,4,""),".",","))),"")</f>
        <v>19.6739</v>
      </c>
      <c r="I56" s="36" t="str">
        <f>IFERROR(INDEX(zdrovojéúdaje!$A:$G,MATCH(ROW()+61,$A:$A,0),COLUMN()-8),"")</f>
        <v>117/1494</v>
      </c>
      <c r="J56" s="37">
        <f>IFERROR(INDEX(zdrovojéúdaje!$A:$G,MATCH(ROW()+61,$A:$A,0),COLUMN()-8),"")</f>
        <v>39758</v>
      </c>
      <c r="K56" s="38">
        <f>IFERROR(INDEX(zdrovojéúdaje!$A:$G,MATCH(ROW()+61,$A:$A,0),COLUMN()-8),"")</f>
        <v>0.97916666666666663</v>
      </c>
      <c r="L56" s="39">
        <f>IFERROR(VALUE(TRIM(SUBSTITUTE(REPLACE(INDEX(zdrovojéúdaje!$A:$G,MATCH(ROW()+61,$A:$A,0),COLUMN()-8),1,4,""),".",",",1))),"")</f>
        <v>61.532899999999998</v>
      </c>
      <c r="M56" s="39">
        <f>IFERROR(VALUE(TRIM(SUBSTITUTE(REPLACE(INDEX(zdrovojéúdaje!$A:$G,MATCH(ROW()+61,$A:$A,0),COLUMN()-8),1,4,""),".",","))),"")</f>
        <v>18.321999999999999</v>
      </c>
      <c r="N56" s="40">
        <f>IFERROR(VALUE(TRIM(SUBSTITUTE(REPLACE(INDEX(zdrovojéúdaje!$A:$G,MATCH(ROW()+61,$A:$A,0),COLUMN()-8),1,4,""),".",","))),"")</f>
        <v>18.819800000000001</v>
      </c>
    </row>
    <row r="57" spans="1:14" s="29" customFormat="1" ht="13.15" customHeight="1">
      <c r="A57" s="47">
        <f>IF((zdrovojéúdaje!B57&gt;=$C$3)*(zdrovojéúdaje!B57&lt;=$C$4),1+COUNTIF($A$1:$A56,"&gt;0"),0)</f>
        <v>57</v>
      </c>
      <c r="B57" s="28" t="str">
        <f>IFERROR(INDEX(zdrovojéúdaje!$A:$G,MATCH(ROW()-5,$A:$A,0),COLUMN()-1),"")</f>
        <v>52/1494</v>
      </c>
      <c r="C57" s="14">
        <f>IFERROR(INDEX(zdrovojéúdaje!$A:$G,MATCH(ROW()-5,$A:$A,0),COLUMN()-1),"")</f>
        <v>39757</v>
      </c>
      <c r="D57" s="15">
        <f>IFERROR(INDEX(zdrovojéúdaje!$A:$G,MATCH(ROW()-5,$A:$A,0),COLUMN()-1),"")</f>
        <v>0.625</v>
      </c>
      <c r="E57" s="13">
        <f>IFERROR(VALUE(TRIM(SUBSTITUTE(REPLACE(INDEX(zdrovojéúdaje!$A:$G,MATCH(ROW()-5,$A:$A,0),COLUMN()-1),1,4,""),".",",",1))),"")</f>
        <v>56.921599999999998</v>
      </c>
      <c r="F57" s="13">
        <f>IFERROR(VALUE(TRIM(SUBSTITUTE(REPLACE(INDEX(zdrovojéúdaje!$A:$G,MATCH(ROW()-5,$A:$A,0),COLUMN()-1),1,4,""),".",","))),"")</f>
        <v>20.0122</v>
      </c>
      <c r="G57" s="12">
        <f>IFERROR(VALUE(TRIM(SUBSTITUTE(REPLACE(INDEX(zdrovojéúdaje!$A:$G,MATCH(ROW()-5,$A:$A,0),COLUMN()-1),1,4,""),".",","))),"")</f>
        <v>19.785399999999999</v>
      </c>
      <c r="I57" s="36" t="str">
        <f>IFERROR(INDEX(zdrovojéúdaje!$A:$G,MATCH(ROW()+61,$A:$A,0),COLUMN()-8),"")</f>
        <v>118/1494</v>
      </c>
      <c r="J57" s="37">
        <f>IFERROR(INDEX(zdrovojéúdaje!$A:$G,MATCH(ROW()+61,$A:$A,0),COLUMN()-8),"")</f>
        <v>39759</v>
      </c>
      <c r="K57" s="38">
        <f>IFERROR(INDEX(zdrovojéúdaje!$A:$G,MATCH(ROW()+61,$A:$A,0),COLUMN()-8),"")</f>
        <v>0</v>
      </c>
      <c r="L57" s="39">
        <f>IFERROR(VALUE(TRIM(SUBSTITUTE(REPLACE(INDEX(zdrovojéúdaje!$A:$G,MATCH(ROW()+61,$A:$A,0),COLUMN()-8),1,4,""),".",",",1))),"")</f>
        <v>61.540500000000002</v>
      </c>
      <c r="M57" s="39">
        <f>IFERROR(VALUE(TRIM(SUBSTITUTE(REPLACE(INDEX(zdrovojéúdaje!$A:$G,MATCH(ROW()+61,$A:$A,0),COLUMN()-8),1,4,""),".",","))),"")</f>
        <v>18.2547</v>
      </c>
      <c r="N57" s="40">
        <f>IFERROR(VALUE(TRIM(SUBSTITUTE(REPLACE(INDEX(zdrovojéúdaje!$A:$G,MATCH(ROW()+61,$A:$A,0),COLUMN()-8),1,4,""),".",","))),"")</f>
        <v>18.745699999999999</v>
      </c>
    </row>
    <row r="58" spans="1:14" s="29" customFormat="1" ht="13.15" customHeight="1">
      <c r="A58" s="47">
        <f>IF((zdrovojéúdaje!B58&gt;=$C$3)*(zdrovojéúdaje!B58&lt;=$C$4),1+COUNTIF($A$1:$A57,"&gt;0"),0)</f>
        <v>58</v>
      </c>
      <c r="B58" s="28" t="str">
        <f>IFERROR(INDEX(zdrovojéúdaje!$A:$G,MATCH(ROW()-5,$A:$A,0),COLUMN()-1),"")</f>
        <v>53/1494</v>
      </c>
      <c r="C58" s="14">
        <f>IFERROR(INDEX(zdrovojéúdaje!$A:$G,MATCH(ROW()-5,$A:$A,0),COLUMN()-1),"")</f>
        <v>39757</v>
      </c>
      <c r="D58" s="15">
        <f>IFERROR(INDEX(zdrovojéúdaje!$A:$G,MATCH(ROW()-5,$A:$A,0),COLUMN()-1),"")</f>
        <v>0.64583333333333337</v>
      </c>
      <c r="E58" s="13">
        <f>IFERROR(VALUE(TRIM(SUBSTITUTE(REPLACE(INDEX(zdrovojéúdaje!$A:$G,MATCH(ROW()-5,$A:$A,0),COLUMN()-1),1,4,""),".",",",1))),"")</f>
        <v>56.464799999999997</v>
      </c>
      <c r="F58" s="13">
        <f>IFERROR(VALUE(TRIM(SUBSTITUTE(REPLACE(INDEX(zdrovojéúdaje!$A:$G,MATCH(ROW()-5,$A:$A,0),COLUMN()-1),1,4,""),".",","))),"")</f>
        <v>20.181899999999999</v>
      </c>
      <c r="G58" s="12">
        <f>IFERROR(VALUE(TRIM(SUBSTITUTE(REPLACE(INDEX(zdrovojéúdaje!$A:$G,MATCH(ROW()-5,$A:$A,0),COLUMN()-1),1,4,""),".",","))),"")</f>
        <v>19.785399999999999</v>
      </c>
      <c r="I58" s="36" t="str">
        <f>IFERROR(INDEX(zdrovojéúdaje!$A:$G,MATCH(ROW()+61,$A:$A,0),COLUMN()-8),"")</f>
        <v>119/1494</v>
      </c>
      <c r="J58" s="37">
        <f>IFERROR(INDEX(zdrovojéúdaje!$A:$G,MATCH(ROW()+61,$A:$A,0),COLUMN()-8),"")</f>
        <v>39759</v>
      </c>
      <c r="K58" s="38">
        <f>IFERROR(INDEX(zdrovojéúdaje!$A:$G,MATCH(ROW()+61,$A:$A,0),COLUMN()-8),"")</f>
        <v>2.0833333333333332E-2</v>
      </c>
      <c r="L58" s="39">
        <f>IFERROR(VALUE(TRIM(SUBSTITUTE(REPLACE(INDEX(zdrovojéúdaje!$A:$G,MATCH(ROW()+61,$A:$A,0),COLUMN()-8),1,4,""),".",",",1))),"")</f>
        <v>61.5152</v>
      </c>
      <c r="M58" s="39">
        <f>IFERROR(VALUE(TRIM(SUBSTITUTE(REPLACE(INDEX(zdrovojéúdaje!$A:$G,MATCH(ROW()+61,$A:$A,0),COLUMN()-8),1,4,""),".",","))),"")</f>
        <v>18.221</v>
      </c>
      <c r="N58" s="40">
        <f>IFERROR(VALUE(TRIM(SUBSTITUTE(REPLACE(INDEX(zdrovojéúdaje!$A:$G,MATCH(ROW()+61,$A:$A,0),COLUMN()-8),1,4,""),".",","))),"")</f>
        <v>18.671500000000002</v>
      </c>
    </row>
    <row r="59" spans="1:14" s="29" customFormat="1" ht="13.15" customHeight="1">
      <c r="A59" s="47">
        <f>IF((zdrovojéúdaje!B59&gt;=$C$3)*(zdrovojéúdaje!B59&lt;=$C$4),1+COUNTIF($A$1:$A58,"&gt;0"),0)</f>
        <v>59</v>
      </c>
      <c r="B59" s="28" t="str">
        <f>IFERROR(INDEX(zdrovojéúdaje!$A:$G,MATCH(ROW()-5,$A:$A,0),COLUMN()-1),"")</f>
        <v>54/1494</v>
      </c>
      <c r="C59" s="14">
        <f>IFERROR(INDEX(zdrovojéúdaje!$A:$G,MATCH(ROW()-5,$A:$A,0),COLUMN()-1),"")</f>
        <v>39757</v>
      </c>
      <c r="D59" s="15">
        <f>IFERROR(INDEX(zdrovojéúdaje!$A:$G,MATCH(ROW()-5,$A:$A,0),COLUMN()-1),"")</f>
        <v>0.66666666666666663</v>
      </c>
      <c r="E59" s="13">
        <f>IFERROR(VALUE(TRIM(SUBSTITUTE(REPLACE(INDEX(zdrovojéúdaje!$A:$G,MATCH(ROW()-5,$A:$A,0),COLUMN()-1),1,4,""),".",",",1))),"")</f>
        <v>56.694499999999998</v>
      </c>
      <c r="F59" s="13">
        <f>IFERROR(VALUE(TRIM(SUBSTITUTE(REPLACE(INDEX(zdrovojéúdaje!$A:$G,MATCH(ROW()-5,$A:$A,0),COLUMN()-1),1,4,""),".",","))),"")</f>
        <v>20.114000000000001</v>
      </c>
      <c r="G59" s="12">
        <f>IFERROR(VALUE(TRIM(SUBSTITUTE(REPLACE(INDEX(zdrovojéúdaje!$A:$G,MATCH(ROW()-5,$A:$A,0),COLUMN()-1),1,4,""),".",","))),"")</f>
        <v>19.710999999999999</v>
      </c>
      <c r="I59" s="36" t="str">
        <f>IFERROR(INDEX(zdrovojéúdaje!$A:$G,MATCH(ROW()+61,$A:$A,0),COLUMN()-8),"")</f>
        <v>120/1494</v>
      </c>
      <c r="J59" s="37">
        <f>IFERROR(INDEX(zdrovojéúdaje!$A:$G,MATCH(ROW()+61,$A:$A,0),COLUMN()-8),"")</f>
        <v>39759</v>
      </c>
      <c r="K59" s="38">
        <f>IFERROR(INDEX(zdrovojéúdaje!$A:$G,MATCH(ROW()+61,$A:$A,0),COLUMN()-8),"")</f>
        <v>4.1666666666666664E-2</v>
      </c>
      <c r="L59" s="39">
        <f>IFERROR(VALUE(TRIM(SUBSTITUTE(REPLACE(INDEX(zdrovojéúdaje!$A:$G,MATCH(ROW()+61,$A:$A,0),COLUMN()-8),1,4,""),".",",",1))),"")</f>
        <v>61.4925</v>
      </c>
      <c r="M59" s="39">
        <f>IFERROR(VALUE(TRIM(SUBSTITUTE(REPLACE(INDEX(zdrovojéúdaje!$A:$G,MATCH(ROW()+61,$A:$A,0),COLUMN()-8),1,4,""),".",","))),"")</f>
        <v>18.12</v>
      </c>
      <c r="N59" s="40">
        <f>IFERROR(VALUE(TRIM(SUBSTITUTE(REPLACE(INDEX(zdrovojéúdaje!$A:$G,MATCH(ROW()+61,$A:$A,0),COLUMN()-8),1,4,""),".",","))),"")</f>
        <v>18.634399999999999</v>
      </c>
    </row>
    <row r="60" spans="1:14" s="29" customFormat="1" ht="13.15" customHeight="1">
      <c r="A60" s="47">
        <f>IF((zdrovojéúdaje!B60&gt;=$C$3)*(zdrovojéúdaje!B60&lt;=$C$4),1+COUNTIF($A$1:$A59,"&gt;0"),0)</f>
        <v>60</v>
      </c>
      <c r="B60" s="28" t="str">
        <f>IFERROR(INDEX(zdrovojéúdaje!$A:$G,MATCH(ROW()-5,$A:$A,0),COLUMN()-1),"")</f>
        <v>55/1494</v>
      </c>
      <c r="C60" s="14">
        <f>IFERROR(INDEX(zdrovojéúdaje!$A:$G,MATCH(ROW()-5,$A:$A,0),COLUMN()-1),"")</f>
        <v>39757</v>
      </c>
      <c r="D60" s="15">
        <f>IFERROR(INDEX(zdrovojéúdaje!$A:$G,MATCH(ROW()-5,$A:$A,0),COLUMN()-1),"")</f>
        <v>0.6875</v>
      </c>
      <c r="E60" s="13">
        <f>IFERROR(VALUE(TRIM(SUBSTITUTE(REPLACE(INDEX(zdrovojéúdaje!$A:$G,MATCH(ROW()-5,$A:$A,0),COLUMN()-1),1,4,""),".",",",1))),"")</f>
        <v>56.873699999999999</v>
      </c>
      <c r="F60" s="13">
        <f>IFERROR(VALUE(TRIM(SUBSTITUTE(REPLACE(INDEX(zdrovojéúdaje!$A:$G,MATCH(ROW()-5,$A:$A,0),COLUMN()-1),1,4,""),".",","))),"")</f>
        <v>20.046099999999999</v>
      </c>
      <c r="G60" s="12">
        <f>IFERROR(VALUE(TRIM(SUBSTITUTE(REPLACE(INDEX(zdrovojéúdaje!$A:$G,MATCH(ROW()-5,$A:$A,0),COLUMN()-1),1,4,""),".",","))),"")</f>
        <v>19.6739</v>
      </c>
      <c r="I60" s="36" t="str">
        <f>IFERROR(INDEX(zdrovojéúdaje!$A:$G,MATCH(ROW()+61,$A:$A,0),COLUMN()-8),"")</f>
        <v>121/1494</v>
      </c>
      <c r="J60" s="37">
        <f>IFERROR(INDEX(zdrovojéúdaje!$A:$G,MATCH(ROW()+61,$A:$A,0),COLUMN()-8),"")</f>
        <v>39759</v>
      </c>
      <c r="K60" s="38">
        <f>IFERROR(INDEX(zdrovojéúdaje!$A:$G,MATCH(ROW()+61,$A:$A,0),COLUMN()-8),"")</f>
        <v>6.25E-2</v>
      </c>
      <c r="L60" s="39">
        <f>IFERROR(VALUE(TRIM(SUBSTITUTE(REPLACE(INDEX(zdrovojéúdaje!$A:$G,MATCH(ROW()+61,$A:$A,0),COLUMN()-8),1,4,""),".",",",1))),"")</f>
        <v>61.464700000000001</v>
      </c>
      <c r="M60" s="39">
        <f>IFERROR(VALUE(TRIM(SUBSTITUTE(REPLACE(INDEX(zdrovojéúdaje!$A:$G,MATCH(ROW()+61,$A:$A,0),COLUMN()-8),1,4,""),".",","))),"")</f>
        <v>18.086300000000001</v>
      </c>
      <c r="N60" s="40">
        <f>IFERROR(VALUE(TRIM(SUBSTITUTE(REPLACE(INDEX(zdrovojéúdaje!$A:$G,MATCH(ROW()+61,$A:$A,0),COLUMN()-8),1,4,""),".",","))),"")</f>
        <v>18.560300000000002</v>
      </c>
    </row>
    <row r="61" spans="1:14" s="29" customFormat="1" ht="13.15" customHeight="1">
      <c r="A61" s="47">
        <f>IF((zdrovojéúdaje!B61&gt;=$C$3)*(zdrovojéúdaje!B61&lt;=$C$4),1+COUNTIF($A$1:$A60,"&gt;0"),0)</f>
        <v>61</v>
      </c>
      <c r="B61" s="28" t="str">
        <f>IFERROR(INDEX(zdrovojéúdaje!$A:$G,MATCH(ROW()-5,$A:$A,0),COLUMN()-1),"")</f>
        <v>56/1494</v>
      </c>
      <c r="C61" s="14">
        <f>IFERROR(INDEX(zdrovojéúdaje!$A:$G,MATCH(ROW()-5,$A:$A,0),COLUMN()-1),"")</f>
        <v>39757</v>
      </c>
      <c r="D61" s="15">
        <f>IFERROR(INDEX(zdrovojéúdaje!$A:$G,MATCH(ROW()-5,$A:$A,0),COLUMN()-1),"")</f>
        <v>0.70833333333333337</v>
      </c>
      <c r="E61" s="13">
        <f>IFERROR(VALUE(TRIM(SUBSTITUTE(REPLACE(INDEX(zdrovojéúdaje!$A:$G,MATCH(ROW()-5,$A:$A,0),COLUMN()-1),1,4,""),".",",",1))),"")</f>
        <v>57.244700000000002</v>
      </c>
      <c r="F61" s="13">
        <f>IFERROR(VALUE(TRIM(SUBSTITUTE(REPLACE(INDEX(zdrovojéúdaje!$A:$G,MATCH(ROW()-5,$A:$A,0),COLUMN()-1),1,4,""),".",","))),"")</f>
        <v>19.910499999999999</v>
      </c>
      <c r="G61" s="12">
        <f>IFERROR(VALUE(TRIM(SUBSTITUTE(REPLACE(INDEX(zdrovojéúdaje!$A:$G,MATCH(ROW()-5,$A:$A,0),COLUMN()-1),1,4,""),".",","))),"")</f>
        <v>19.6739</v>
      </c>
      <c r="I61" s="36" t="str">
        <f>IFERROR(INDEX(zdrovojéúdaje!$A:$G,MATCH(ROW()+61,$A:$A,0),COLUMN()-8),"")</f>
        <v>122/1494</v>
      </c>
      <c r="J61" s="37">
        <f>IFERROR(INDEX(zdrovojéúdaje!$A:$G,MATCH(ROW()+61,$A:$A,0),COLUMN()-8),"")</f>
        <v>39759</v>
      </c>
      <c r="K61" s="38">
        <f>IFERROR(INDEX(zdrovojéúdaje!$A:$G,MATCH(ROW()+61,$A:$A,0),COLUMN()-8),"")</f>
        <v>8.3333333333333329E-2</v>
      </c>
      <c r="L61" s="39">
        <f>IFERROR(VALUE(TRIM(SUBSTITUTE(REPLACE(INDEX(zdrovojéúdaje!$A:$G,MATCH(ROW()+61,$A:$A,0),COLUMN()-8),1,4,""),".",",",1))),"")</f>
        <v>61.328400000000002</v>
      </c>
      <c r="M61" s="39">
        <f>IFERROR(VALUE(TRIM(SUBSTITUTE(REPLACE(INDEX(zdrovojéúdaje!$A:$G,MATCH(ROW()+61,$A:$A,0),COLUMN()-8),1,4,""),".",","))),"")</f>
        <v>18.018999999999998</v>
      </c>
      <c r="N61" s="40">
        <f>IFERROR(VALUE(TRIM(SUBSTITUTE(REPLACE(INDEX(zdrovojéúdaje!$A:$G,MATCH(ROW()+61,$A:$A,0),COLUMN()-8),1,4,""),".",","))),"")</f>
        <v>18.523299999999999</v>
      </c>
    </row>
    <row r="62" spans="1:14" s="29" customFormat="1" ht="13.15" customHeight="1">
      <c r="A62" s="47">
        <f>IF((zdrovojéúdaje!B62&gt;=$C$3)*(zdrovojéúdaje!B62&lt;=$C$4),1+COUNTIF($A$1:$A61,"&gt;0"),0)</f>
        <v>62</v>
      </c>
      <c r="B62" s="28" t="str">
        <f>IFERROR(INDEX(zdrovojéúdaje!$A:$G,MATCH(ROW()-5,$A:$A,0),COLUMN()-1),"")</f>
        <v>57/1494</v>
      </c>
      <c r="C62" s="14">
        <f>IFERROR(INDEX(zdrovojéúdaje!$A:$G,MATCH(ROW()-5,$A:$A,0),COLUMN()-1),"")</f>
        <v>39757</v>
      </c>
      <c r="D62" s="15">
        <f>IFERROR(INDEX(zdrovojéúdaje!$A:$G,MATCH(ROW()-5,$A:$A,0),COLUMN()-1),"")</f>
        <v>0.72916666666666663</v>
      </c>
      <c r="E62" s="13">
        <f>IFERROR(VALUE(TRIM(SUBSTITUTE(REPLACE(INDEX(zdrovojéúdaje!$A:$G,MATCH(ROW()-5,$A:$A,0),COLUMN()-1),1,4,""),".",",",1))),"")</f>
        <v>57.676299999999998</v>
      </c>
      <c r="F62" s="13">
        <f>IFERROR(VALUE(TRIM(SUBSTITUTE(REPLACE(INDEX(zdrovojéúdaje!$A:$G,MATCH(ROW()-5,$A:$A,0),COLUMN()-1),1,4,""),".",","))),"")</f>
        <v>19.774899999999999</v>
      </c>
      <c r="G62" s="12">
        <f>IFERROR(VALUE(TRIM(SUBSTITUTE(REPLACE(INDEX(zdrovojéúdaje!$A:$G,MATCH(ROW()-5,$A:$A,0),COLUMN()-1),1,4,""),".",","))),"")</f>
        <v>19.5623</v>
      </c>
      <c r="I62" s="36" t="str">
        <f>IFERROR(INDEX(zdrovojéúdaje!$A:$G,MATCH(ROW()+61,$A:$A,0),COLUMN()-8),"")</f>
        <v>123/1494</v>
      </c>
      <c r="J62" s="37">
        <f>IFERROR(INDEX(zdrovojéúdaje!$A:$G,MATCH(ROW()+61,$A:$A,0),COLUMN()-8),"")</f>
        <v>39759</v>
      </c>
      <c r="K62" s="38">
        <f>IFERROR(INDEX(zdrovojéúdaje!$A:$G,MATCH(ROW()+61,$A:$A,0),COLUMN()-8),"")</f>
        <v>0.10416666666666667</v>
      </c>
      <c r="L62" s="39">
        <f>IFERROR(VALUE(TRIM(SUBSTITUTE(REPLACE(INDEX(zdrovojéúdaje!$A:$G,MATCH(ROW()+61,$A:$A,0),COLUMN()-8),1,4,""),".",",",1))),"")</f>
        <v>61.315800000000003</v>
      </c>
      <c r="M62" s="39">
        <f>IFERROR(VALUE(TRIM(SUBSTITUTE(REPLACE(INDEX(zdrovojéúdaje!$A:$G,MATCH(ROW()+61,$A:$A,0),COLUMN()-8),1,4,""),".",","))),"")</f>
        <v>17.985399999999998</v>
      </c>
      <c r="N62" s="40">
        <f>IFERROR(VALUE(TRIM(SUBSTITUTE(REPLACE(INDEX(zdrovojéúdaje!$A:$G,MATCH(ROW()+61,$A:$A,0),COLUMN()-8),1,4,""),".",","))),"")</f>
        <v>18.449200000000001</v>
      </c>
    </row>
    <row r="63" spans="1:14" s="29" customFormat="1" ht="13.15" customHeight="1">
      <c r="A63" s="47">
        <f>IF((zdrovojéúdaje!B63&gt;=$C$3)*(zdrovojéúdaje!B63&lt;=$C$4),1+COUNTIF($A$1:$A62,"&gt;0"),0)</f>
        <v>63</v>
      </c>
      <c r="B63" s="28" t="str">
        <f>IFERROR(INDEX(zdrovojéúdaje!$A:$G,MATCH(ROW()-5,$A:$A,0),COLUMN()-1),"")</f>
        <v>58/1494</v>
      </c>
      <c r="C63" s="14">
        <f>IFERROR(INDEX(zdrovojéúdaje!$A:$G,MATCH(ROW()-5,$A:$A,0),COLUMN()-1),"")</f>
        <v>39757</v>
      </c>
      <c r="D63" s="15">
        <f>IFERROR(INDEX(zdrovojéúdaje!$A:$G,MATCH(ROW()-5,$A:$A,0),COLUMN()-1),"")</f>
        <v>0.75</v>
      </c>
      <c r="E63" s="13">
        <f>IFERROR(VALUE(TRIM(SUBSTITUTE(REPLACE(INDEX(zdrovojéúdaje!$A:$G,MATCH(ROW()-5,$A:$A,0),COLUMN()-1),1,4,""),".",",",1))),"")</f>
        <v>58.150799999999997</v>
      </c>
      <c r="F63" s="13">
        <f>IFERROR(VALUE(TRIM(SUBSTITUTE(REPLACE(INDEX(zdrovojéúdaje!$A:$G,MATCH(ROW()-5,$A:$A,0),COLUMN()-1),1,4,""),".",","))),"")</f>
        <v>19.605499999999999</v>
      </c>
      <c r="G63" s="12">
        <f>IFERROR(VALUE(TRIM(SUBSTITUTE(REPLACE(INDEX(zdrovojéúdaje!$A:$G,MATCH(ROW()-5,$A:$A,0),COLUMN()-1),1,4,""),".",","))),"")</f>
        <v>19.525200000000002</v>
      </c>
      <c r="I63" s="36" t="str">
        <f>IFERROR(INDEX(zdrovojéúdaje!$A:$G,MATCH(ROW()+61,$A:$A,0),COLUMN()-8),"")</f>
        <v>124/1494</v>
      </c>
      <c r="J63" s="37">
        <f>IFERROR(INDEX(zdrovojéúdaje!$A:$G,MATCH(ROW()+61,$A:$A,0),COLUMN()-8),"")</f>
        <v>39759</v>
      </c>
      <c r="K63" s="38">
        <f>IFERROR(INDEX(zdrovojéúdaje!$A:$G,MATCH(ROW()+61,$A:$A,0),COLUMN()-8),"")</f>
        <v>0.125</v>
      </c>
      <c r="L63" s="39">
        <f>IFERROR(VALUE(TRIM(SUBSTITUTE(REPLACE(INDEX(zdrovojéúdaje!$A:$G,MATCH(ROW()+61,$A:$A,0),COLUMN()-8),1,4,""),".",",",1))),"")</f>
        <v>61.257800000000003</v>
      </c>
      <c r="M63" s="39">
        <f>IFERROR(VALUE(TRIM(SUBSTITUTE(REPLACE(INDEX(zdrovojéúdaje!$A:$G,MATCH(ROW()+61,$A:$A,0),COLUMN()-8),1,4,""),".",","))),"")</f>
        <v>17.951799999999999</v>
      </c>
      <c r="N63" s="40">
        <f>IFERROR(VALUE(TRIM(SUBSTITUTE(REPLACE(INDEX(zdrovojéúdaje!$A:$G,MATCH(ROW()+61,$A:$A,0),COLUMN()-8),1,4,""),".",","))),"")</f>
        <v>18.449200000000001</v>
      </c>
    </row>
    <row r="64" spans="1:14" s="29" customFormat="1" ht="13.15" customHeight="1">
      <c r="A64" s="47">
        <f>IF((zdrovojéúdaje!B64&gt;=$C$3)*(zdrovojéúdaje!B64&lt;=$C$4),1+COUNTIF($A$1:$A63,"&gt;0"),0)</f>
        <v>64</v>
      </c>
      <c r="B64" s="28" t="str">
        <f>IFERROR(INDEX(zdrovojéúdaje!$A:$G,MATCH(ROW()-5,$A:$A,0),COLUMN()-1),"")</f>
        <v>59/1494</v>
      </c>
      <c r="C64" s="14">
        <f>IFERROR(INDEX(zdrovojéúdaje!$A:$G,MATCH(ROW()-5,$A:$A,0),COLUMN()-1),"")</f>
        <v>39757</v>
      </c>
      <c r="D64" s="15">
        <f>IFERROR(INDEX(zdrovojéúdaje!$A:$G,MATCH(ROW()-5,$A:$A,0),COLUMN()-1),"")</f>
        <v>0.77083333333333337</v>
      </c>
      <c r="E64" s="13">
        <f>IFERROR(VALUE(TRIM(SUBSTITUTE(REPLACE(INDEX(zdrovojéúdaje!$A:$G,MATCH(ROW()-5,$A:$A,0),COLUMN()-1),1,4,""),".",",",1))),"")</f>
        <v>58.476399999999998</v>
      </c>
      <c r="F64" s="13">
        <f>IFERROR(VALUE(TRIM(SUBSTITUTE(REPLACE(INDEX(zdrovojéúdaje!$A:$G,MATCH(ROW()-5,$A:$A,0),COLUMN()-1),1,4,""),".",","))),"")</f>
        <v>19.503900000000002</v>
      </c>
      <c r="G64" s="12">
        <f>IFERROR(VALUE(TRIM(SUBSTITUTE(REPLACE(INDEX(zdrovojéúdaje!$A:$G,MATCH(ROW()-5,$A:$A,0),COLUMN()-1),1,4,""),".",","))),"")</f>
        <v>19.488</v>
      </c>
      <c r="I64" s="36" t="str">
        <f>IFERROR(INDEX(zdrovojéúdaje!$A:$G,MATCH(ROW()+61,$A:$A,0),COLUMN()-8),"")</f>
        <v>125/1494</v>
      </c>
      <c r="J64" s="37">
        <f>IFERROR(INDEX(zdrovojéúdaje!$A:$G,MATCH(ROW()+61,$A:$A,0),COLUMN()-8),"")</f>
        <v>39759</v>
      </c>
      <c r="K64" s="38">
        <f>IFERROR(INDEX(zdrovojéúdaje!$A:$G,MATCH(ROW()+61,$A:$A,0),COLUMN()-8),"")</f>
        <v>0.14583333333333334</v>
      </c>
      <c r="L64" s="39">
        <f>IFERROR(VALUE(TRIM(SUBSTITUTE(REPLACE(INDEX(zdrovojéúdaje!$A:$G,MATCH(ROW()+61,$A:$A,0),COLUMN()-8),1,4,""),".",",",1))),"")</f>
        <v>61.277999999999999</v>
      </c>
      <c r="M64" s="39">
        <f>IFERROR(VALUE(TRIM(SUBSTITUTE(REPLACE(INDEX(zdrovojéúdaje!$A:$G,MATCH(ROW()+61,$A:$A,0),COLUMN()-8),1,4,""),".",","))),"")</f>
        <v>17.951799999999999</v>
      </c>
      <c r="N64" s="40">
        <f>IFERROR(VALUE(TRIM(SUBSTITUTE(REPLACE(INDEX(zdrovojéúdaje!$A:$G,MATCH(ROW()+61,$A:$A,0),COLUMN()-8),1,4,""),".",","))),"")</f>
        <v>18.449200000000001</v>
      </c>
    </row>
    <row r="65" spans="1:14" s="29" customFormat="1" ht="13.15" customHeight="1">
      <c r="A65" s="47">
        <f>IF((zdrovojéúdaje!B65&gt;=$C$3)*(zdrovojéúdaje!B65&lt;=$C$4),1+COUNTIF($A$1:$A64,"&gt;0"),0)</f>
        <v>65</v>
      </c>
      <c r="B65" s="28" t="str">
        <f>IFERROR(INDEX(zdrovojéúdaje!$A:$G,MATCH(ROW()-5,$A:$A,0),COLUMN()-1),"")</f>
        <v>60/1494</v>
      </c>
      <c r="C65" s="14">
        <f>IFERROR(INDEX(zdrovojéúdaje!$A:$G,MATCH(ROW()-5,$A:$A,0),COLUMN()-1),"")</f>
        <v>39757</v>
      </c>
      <c r="D65" s="15">
        <f>IFERROR(INDEX(zdrovojéúdaje!$A:$G,MATCH(ROW()-5,$A:$A,0),COLUMN()-1),"")</f>
        <v>0.79166666666666663</v>
      </c>
      <c r="E65" s="13">
        <f>IFERROR(VALUE(TRIM(SUBSTITUTE(REPLACE(INDEX(zdrovojéúdaje!$A:$G,MATCH(ROW()-5,$A:$A,0),COLUMN()-1),1,4,""),".",",",1))),"")</f>
        <v>58.7363</v>
      </c>
      <c r="F65" s="13">
        <f>IFERROR(VALUE(TRIM(SUBSTITUTE(REPLACE(INDEX(zdrovojéúdaje!$A:$G,MATCH(ROW()-5,$A:$A,0),COLUMN()-1),1,4,""),".",","))),"")</f>
        <v>19.436299999999999</v>
      </c>
      <c r="G65" s="12">
        <f>IFERROR(VALUE(TRIM(SUBSTITUTE(REPLACE(INDEX(zdrovojéúdaje!$A:$G,MATCH(ROW()-5,$A:$A,0),COLUMN()-1),1,4,""),".",","))),"")</f>
        <v>19.488</v>
      </c>
      <c r="I65" s="36" t="str">
        <f>IFERROR(INDEX(zdrovojéúdaje!$A:$G,MATCH(ROW()+61,$A:$A,0),COLUMN()-8),"")</f>
        <v>126/1494</v>
      </c>
      <c r="J65" s="37">
        <f>IFERROR(INDEX(zdrovojéúdaje!$A:$G,MATCH(ROW()+61,$A:$A,0),COLUMN()-8),"")</f>
        <v>39759</v>
      </c>
      <c r="K65" s="38">
        <f>IFERROR(INDEX(zdrovojéúdaje!$A:$G,MATCH(ROW()+61,$A:$A,0),COLUMN()-8),"")</f>
        <v>0.16666666666666666</v>
      </c>
      <c r="L65" s="39">
        <f>IFERROR(VALUE(TRIM(SUBSTITUTE(REPLACE(INDEX(zdrovojéúdaje!$A:$G,MATCH(ROW()+61,$A:$A,0),COLUMN()-8),1,4,""),".",",",1))),"")</f>
        <v>61.204799999999999</v>
      </c>
      <c r="M65" s="39">
        <f>IFERROR(VALUE(TRIM(SUBSTITUTE(REPLACE(INDEX(zdrovojéúdaje!$A:$G,MATCH(ROW()+61,$A:$A,0),COLUMN()-8),1,4,""),".",","))),"")</f>
        <v>17.918099999999999</v>
      </c>
      <c r="N65" s="40">
        <f>IFERROR(VALUE(TRIM(SUBSTITUTE(REPLACE(INDEX(zdrovojéúdaje!$A:$G,MATCH(ROW()+61,$A:$A,0),COLUMN()-8),1,4,""),".",","))),"")</f>
        <v>18.412099999999999</v>
      </c>
    </row>
    <row r="66" spans="1:14" s="29" customFormat="1" ht="13.15" customHeight="1">
      <c r="A66" s="47">
        <f>IF((zdrovojéúdaje!B66&gt;=$C$3)*(zdrovojéúdaje!B66&lt;=$C$4),1+COUNTIF($A$1:$A65,"&gt;0"),0)</f>
        <v>66</v>
      </c>
      <c r="B66" s="28" t="str">
        <f>IFERROR(INDEX(zdrovojéúdaje!$A:$G,MATCH(ROW()-5,$A:$A,0),COLUMN()-1),"")</f>
        <v>61/1494</v>
      </c>
      <c r="C66" s="14">
        <f>IFERROR(INDEX(zdrovojéúdaje!$A:$G,MATCH(ROW()-5,$A:$A,0),COLUMN()-1),"")</f>
        <v>39757</v>
      </c>
      <c r="D66" s="15">
        <f>IFERROR(INDEX(zdrovojéúdaje!$A:$G,MATCH(ROW()-5,$A:$A,0),COLUMN()-1),"")</f>
        <v>0.8125</v>
      </c>
      <c r="E66" s="13">
        <f>IFERROR(VALUE(TRIM(SUBSTITUTE(REPLACE(INDEX(zdrovojéúdaje!$A:$G,MATCH(ROW()-5,$A:$A,0),COLUMN()-1),1,4,""),".",",",1))),"")</f>
        <v>59.089700000000001</v>
      </c>
      <c r="F66" s="13">
        <f>IFERROR(VALUE(TRIM(SUBSTITUTE(REPLACE(INDEX(zdrovojéúdaje!$A:$G,MATCH(ROW()-5,$A:$A,0),COLUMN()-1),1,4,""),".",","))),"")</f>
        <v>19.334800000000001</v>
      </c>
      <c r="G66" s="12">
        <f>IFERROR(VALUE(TRIM(SUBSTITUTE(REPLACE(INDEX(zdrovojéúdaje!$A:$G,MATCH(ROW()-5,$A:$A,0),COLUMN()-1),1,4,""),".",","))),"")</f>
        <v>19.413699999999999</v>
      </c>
      <c r="I66" s="36" t="str">
        <f>IFERROR(INDEX(zdrovojéúdaje!$A:$G,MATCH(ROW()+61,$A:$A,0),COLUMN()-8),"")</f>
        <v>127/1494</v>
      </c>
      <c r="J66" s="37">
        <f>IFERROR(INDEX(zdrovojéúdaje!$A:$G,MATCH(ROW()+61,$A:$A,0),COLUMN()-8),"")</f>
        <v>39759</v>
      </c>
      <c r="K66" s="38">
        <f>IFERROR(INDEX(zdrovojéúdaje!$A:$G,MATCH(ROW()+61,$A:$A,0),COLUMN()-8),"")</f>
        <v>0.1875</v>
      </c>
      <c r="L66" s="39">
        <f>IFERROR(VALUE(TRIM(SUBSTITUTE(REPLACE(INDEX(zdrovojéúdaje!$A:$G,MATCH(ROW()+61,$A:$A,0),COLUMN()-8),1,4,""),".",",",1))),"")</f>
        <v>61.171999999999997</v>
      </c>
      <c r="M66" s="39">
        <f>IFERROR(VALUE(TRIM(SUBSTITUTE(REPLACE(INDEX(zdrovojéúdaje!$A:$G,MATCH(ROW()+61,$A:$A,0),COLUMN()-8),1,4,""),".",","))),"")</f>
        <v>17.918099999999999</v>
      </c>
      <c r="N66" s="40">
        <f>IFERROR(VALUE(TRIM(SUBSTITUTE(REPLACE(INDEX(zdrovojéúdaje!$A:$G,MATCH(ROW()+61,$A:$A,0),COLUMN()-8),1,4,""),".",","))),"")</f>
        <v>18.412099999999999</v>
      </c>
    </row>
    <row r="67" spans="1:14" s="29" customFormat="1" ht="13.15" customHeight="1">
      <c r="A67" s="47">
        <f>IF((zdrovojéúdaje!B67&gt;=$C$3)*(zdrovojéúdaje!B67&lt;=$C$4),1+COUNTIF($A$1:$A66,"&gt;0"),0)</f>
        <v>67</v>
      </c>
      <c r="B67" s="28" t="str">
        <f>IFERROR(INDEX(zdrovojéúdaje!$A:$G,MATCH(ROW()-5,$A:$A,0),COLUMN()-1),"")</f>
        <v>62/1494</v>
      </c>
      <c r="C67" s="14">
        <f>IFERROR(INDEX(zdrovojéúdaje!$A:$G,MATCH(ROW()-5,$A:$A,0),COLUMN()-1),"")</f>
        <v>39757</v>
      </c>
      <c r="D67" s="15">
        <f>IFERROR(INDEX(zdrovojéúdaje!$A:$G,MATCH(ROW()-5,$A:$A,0),COLUMN()-1),"")</f>
        <v>0.83333333333333337</v>
      </c>
      <c r="E67" s="13">
        <f>IFERROR(VALUE(TRIM(SUBSTITUTE(REPLACE(INDEX(zdrovojéúdaje!$A:$G,MATCH(ROW()-5,$A:$A,0),COLUMN()-1),1,4,""),".",",",1))),"")</f>
        <v>59.228499999999997</v>
      </c>
      <c r="F67" s="13">
        <f>IFERROR(VALUE(TRIM(SUBSTITUTE(REPLACE(INDEX(zdrovojéúdaje!$A:$G,MATCH(ROW()-5,$A:$A,0),COLUMN()-1),1,4,""),".",","))),"")</f>
        <v>19.267099999999999</v>
      </c>
      <c r="G67" s="12">
        <f>IFERROR(VALUE(TRIM(SUBSTITUTE(REPLACE(INDEX(zdrovojéúdaje!$A:$G,MATCH(ROW()-5,$A:$A,0),COLUMN()-1),1,4,""),".",","))),"")</f>
        <v>19.3766</v>
      </c>
      <c r="I67" s="36" t="str">
        <f>IFERROR(INDEX(zdrovojéúdaje!$A:$G,MATCH(ROW()+61,$A:$A,0),COLUMN()-8),"")</f>
        <v>128/1494</v>
      </c>
      <c r="J67" s="37">
        <f>IFERROR(INDEX(zdrovojéúdaje!$A:$G,MATCH(ROW()+61,$A:$A,0),COLUMN()-8),"")</f>
        <v>39759</v>
      </c>
      <c r="K67" s="38">
        <f>IFERROR(INDEX(zdrovojéúdaje!$A:$G,MATCH(ROW()+61,$A:$A,0),COLUMN()-8),"")</f>
        <v>0.20833333333333334</v>
      </c>
      <c r="L67" s="39">
        <f>IFERROR(VALUE(TRIM(SUBSTITUTE(REPLACE(INDEX(zdrovojéúdaje!$A:$G,MATCH(ROW()+61,$A:$A,0),COLUMN()-8),1,4,""),".",",",1))),"")</f>
        <v>61.204799999999999</v>
      </c>
      <c r="M67" s="39">
        <f>IFERROR(VALUE(TRIM(SUBSTITUTE(REPLACE(INDEX(zdrovojéúdaje!$A:$G,MATCH(ROW()+61,$A:$A,0),COLUMN()-8),1,4,""),".",","))),"")</f>
        <v>17.884499999999999</v>
      </c>
      <c r="N67" s="40">
        <f>IFERROR(VALUE(TRIM(SUBSTITUTE(REPLACE(INDEX(zdrovojéúdaje!$A:$G,MATCH(ROW()+61,$A:$A,0),COLUMN()-8),1,4,""),".",","))),"")</f>
        <v>18.338000000000001</v>
      </c>
    </row>
    <row r="68" spans="1:14" s="29" customFormat="1" ht="13.15" customHeight="1">
      <c r="A68" s="47">
        <f>IF((zdrovojéúdaje!B68&gt;=$C$3)*(zdrovojéúdaje!B68&lt;=$C$4),1+COUNTIF($A$1:$A67,"&gt;0"),0)</f>
        <v>68</v>
      </c>
      <c r="B68" s="28" t="str">
        <f>IFERROR(INDEX(zdrovojéúdaje!$A:$G,MATCH(ROW()-5,$A:$A,0),COLUMN()-1),"")</f>
        <v>63/1494</v>
      </c>
      <c r="C68" s="14">
        <f>IFERROR(INDEX(zdrovojéúdaje!$A:$G,MATCH(ROW()-5,$A:$A,0),COLUMN()-1),"")</f>
        <v>39757</v>
      </c>
      <c r="D68" s="15">
        <f>IFERROR(INDEX(zdrovojéúdaje!$A:$G,MATCH(ROW()-5,$A:$A,0),COLUMN()-1),"")</f>
        <v>0.85416666666666663</v>
      </c>
      <c r="E68" s="13">
        <f>IFERROR(VALUE(TRIM(SUBSTITUTE(REPLACE(INDEX(zdrovojéúdaje!$A:$G,MATCH(ROW()-5,$A:$A,0),COLUMN()-1),1,4,""),".",",",1))),"")</f>
        <v>59.480899999999998</v>
      </c>
      <c r="F68" s="13">
        <f>IFERROR(VALUE(TRIM(SUBSTITUTE(REPLACE(INDEX(zdrovojéúdaje!$A:$G,MATCH(ROW()-5,$A:$A,0),COLUMN()-1),1,4,""),".",","))),"")</f>
        <v>19.1995</v>
      </c>
      <c r="G68" s="12">
        <f>IFERROR(VALUE(TRIM(SUBSTITUTE(REPLACE(INDEX(zdrovojéúdaje!$A:$G,MATCH(ROW()-5,$A:$A,0),COLUMN()-1),1,4,""),".",","))),"")</f>
        <v>19.339400000000001</v>
      </c>
      <c r="I68" s="36" t="str">
        <f>IFERROR(INDEX(zdrovojéúdaje!$A:$G,MATCH(ROW()+61,$A:$A,0),COLUMN()-8),"")</f>
        <v>129/1494</v>
      </c>
      <c r="J68" s="37">
        <f>IFERROR(INDEX(zdrovojéúdaje!$A:$G,MATCH(ROW()+61,$A:$A,0),COLUMN()-8),"")</f>
        <v>39759</v>
      </c>
      <c r="K68" s="38">
        <f>IFERROR(INDEX(zdrovojéúdaje!$A:$G,MATCH(ROW()+61,$A:$A,0),COLUMN()-8),"")</f>
        <v>0.22916666666666666</v>
      </c>
      <c r="L68" s="39">
        <f>IFERROR(VALUE(TRIM(SUBSTITUTE(REPLACE(INDEX(zdrovojéúdaje!$A:$G,MATCH(ROW()+61,$A:$A,0),COLUMN()-8),1,4,""),".",",",1))),"")</f>
        <v>61.267899999999997</v>
      </c>
      <c r="M68" s="39">
        <f>IFERROR(VALUE(TRIM(SUBSTITUTE(REPLACE(INDEX(zdrovojéúdaje!$A:$G,MATCH(ROW()+61,$A:$A,0),COLUMN()-8),1,4,""),".",","))),"")</f>
        <v>17.850899999999999</v>
      </c>
      <c r="N68" s="40">
        <f>IFERROR(VALUE(TRIM(SUBSTITUTE(REPLACE(INDEX(zdrovojéúdaje!$A:$G,MATCH(ROW()+61,$A:$A,0),COLUMN()-8),1,4,""),".",","))),"")</f>
        <v>18.338000000000001</v>
      </c>
    </row>
    <row r="69" spans="1:14" s="29" customFormat="1" ht="13.15" customHeight="1">
      <c r="A69" s="47">
        <f>IF((zdrovojéúdaje!B69&gt;=$C$3)*(zdrovojéúdaje!B69&lt;=$C$4),1+COUNTIF($A$1:$A68,"&gt;0"),0)</f>
        <v>69</v>
      </c>
      <c r="B69" s="28" t="str">
        <f>IFERROR(INDEX(zdrovojéúdaje!$A:$G,MATCH(ROW()-5,$A:$A,0),COLUMN()-1),"")</f>
        <v>64/1494</v>
      </c>
      <c r="C69" s="14">
        <f>IFERROR(INDEX(zdrovojéúdaje!$A:$G,MATCH(ROW()-5,$A:$A,0),COLUMN()-1),"")</f>
        <v>39757</v>
      </c>
      <c r="D69" s="15">
        <f>IFERROR(INDEX(zdrovojéúdaje!$A:$G,MATCH(ROW()-5,$A:$A,0),COLUMN()-1),"")</f>
        <v>0.875</v>
      </c>
      <c r="E69" s="13">
        <f>IFERROR(VALUE(TRIM(SUBSTITUTE(REPLACE(INDEX(zdrovojéúdaje!$A:$G,MATCH(ROW()-5,$A:$A,0),COLUMN()-1),1,4,""),".",",",1))),"")</f>
        <v>59.612200000000001</v>
      </c>
      <c r="F69" s="13">
        <f>IFERROR(VALUE(TRIM(SUBSTITUTE(REPLACE(INDEX(zdrovojéúdaje!$A:$G,MATCH(ROW()-5,$A:$A,0),COLUMN()-1),1,4,""),".",","))),"")</f>
        <v>19.131900000000002</v>
      </c>
      <c r="G69" s="12">
        <f>IFERROR(VALUE(TRIM(SUBSTITUTE(REPLACE(INDEX(zdrovojéúdaje!$A:$G,MATCH(ROW()-5,$A:$A,0),COLUMN()-1),1,4,""),".",","))),"")</f>
        <v>19.302299999999999</v>
      </c>
      <c r="I69" s="36" t="str">
        <f>IFERROR(INDEX(zdrovojéúdaje!$A:$G,MATCH(ROW()+61,$A:$A,0),COLUMN()-8),"")</f>
        <v>130/1494</v>
      </c>
      <c r="J69" s="37">
        <f>IFERROR(INDEX(zdrovojéúdaje!$A:$G,MATCH(ROW()+61,$A:$A,0),COLUMN()-8),"")</f>
        <v>39759</v>
      </c>
      <c r="K69" s="38">
        <f>IFERROR(INDEX(zdrovojéúdaje!$A:$G,MATCH(ROW()+61,$A:$A,0),COLUMN()-8),"")</f>
        <v>0.25</v>
      </c>
      <c r="L69" s="39">
        <f>IFERROR(VALUE(TRIM(SUBSTITUTE(REPLACE(INDEX(zdrovojéúdaje!$A:$G,MATCH(ROW()+61,$A:$A,0),COLUMN()-8),1,4,""),".",",",1))),"")</f>
        <v>61.358699999999999</v>
      </c>
      <c r="M69" s="39">
        <f>IFERROR(VALUE(TRIM(SUBSTITUTE(REPLACE(INDEX(zdrovojéúdaje!$A:$G,MATCH(ROW()+61,$A:$A,0),COLUMN()-8),1,4,""),".",","))),"")</f>
        <v>17.850899999999999</v>
      </c>
      <c r="N69" s="40">
        <f>IFERROR(VALUE(TRIM(SUBSTITUTE(REPLACE(INDEX(zdrovojéúdaje!$A:$G,MATCH(ROW()+61,$A:$A,0),COLUMN()-8),1,4,""),".",","))),"")</f>
        <v>18.338000000000001</v>
      </c>
    </row>
    <row r="70" spans="1:14" s="29" customFormat="1" ht="13.15" customHeight="1">
      <c r="A70" s="47">
        <f>IF((zdrovojéúdaje!B70&gt;=$C$3)*(zdrovojéúdaje!B70&lt;=$C$4),1+COUNTIF($A$1:$A69,"&gt;0"),0)</f>
        <v>70</v>
      </c>
      <c r="B70" s="28" t="str">
        <f>IFERROR(INDEX(zdrovojéúdaje!$A:$G,MATCH(ROW()-5,$A:$A,0),COLUMN()-1),"")</f>
        <v>65/1494</v>
      </c>
      <c r="C70" s="14">
        <f>IFERROR(INDEX(zdrovojéúdaje!$A:$G,MATCH(ROW()-5,$A:$A,0),COLUMN()-1),"")</f>
        <v>39757</v>
      </c>
      <c r="D70" s="15">
        <f>IFERROR(INDEX(zdrovojéúdaje!$A:$G,MATCH(ROW()-5,$A:$A,0),COLUMN()-1),"")</f>
        <v>0.89583333333333337</v>
      </c>
      <c r="E70" s="13">
        <f>IFERROR(VALUE(TRIM(SUBSTITUTE(REPLACE(INDEX(zdrovojéúdaje!$A:$G,MATCH(ROW()-5,$A:$A,0),COLUMN()-1),1,4,""),".",",",1))),"")</f>
        <v>59.672699999999999</v>
      </c>
      <c r="F70" s="13">
        <f>IFERROR(VALUE(TRIM(SUBSTITUTE(REPLACE(INDEX(zdrovojéúdaje!$A:$G,MATCH(ROW()-5,$A:$A,0),COLUMN()-1),1,4,""),".",","))),"")</f>
        <v>19.064299999999999</v>
      </c>
      <c r="G70" s="12">
        <f>IFERROR(VALUE(TRIM(SUBSTITUTE(REPLACE(INDEX(zdrovojéúdaje!$A:$G,MATCH(ROW()-5,$A:$A,0),COLUMN()-1),1,4,""),".",","))),"")</f>
        <v>19.2652</v>
      </c>
      <c r="I70" s="36" t="str">
        <f>IFERROR(INDEX(zdrovojéúdaje!$A:$G,MATCH(ROW()+61,$A:$A,0),COLUMN()-8),"")</f>
        <v>131/1494</v>
      </c>
      <c r="J70" s="37">
        <f>IFERROR(INDEX(zdrovojéúdaje!$A:$G,MATCH(ROW()+61,$A:$A,0),COLUMN()-8),"")</f>
        <v>39759</v>
      </c>
      <c r="K70" s="38">
        <f>IFERROR(INDEX(zdrovojéúdaje!$A:$G,MATCH(ROW()+61,$A:$A,0),COLUMN()-8),"")</f>
        <v>0.27083333333333331</v>
      </c>
      <c r="L70" s="39">
        <f>IFERROR(VALUE(TRIM(SUBSTITUTE(REPLACE(INDEX(zdrovojéúdaje!$A:$G,MATCH(ROW()+61,$A:$A,0),COLUMN()-8),1,4,""),".",",",1))),"")</f>
        <v>61.290599999999998</v>
      </c>
      <c r="M70" s="39">
        <f>IFERROR(VALUE(TRIM(SUBSTITUTE(REPLACE(INDEX(zdrovojéúdaje!$A:$G,MATCH(ROW()+61,$A:$A,0),COLUMN()-8),1,4,""),".",","))),"")</f>
        <v>17.8172</v>
      </c>
      <c r="N70" s="40">
        <f>IFERROR(VALUE(TRIM(SUBSTITUTE(REPLACE(INDEX(zdrovojéúdaje!$A:$G,MATCH(ROW()+61,$A:$A,0),COLUMN()-8),1,4,""),".",","))),"")</f>
        <v>18.3751</v>
      </c>
    </row>
    <row r="71" spans="1:14" s="29" customFormat="1" ht="13.15" customHeight="1">
      <c r="A71" s="47">
        <f>IF((zdrovojéúdaje!B71&gt;=$C$3)*(zdrovojéúdaje!B71&lt;=$C$4),1+COUNTIF($A$1:$A70,"&gt;0"),0)</f>
        <v>71</v>
      </c>
      <c r="B71" s="28" t="str">
        <f>IFERROR(INDEX(zdrovojéúdaje!$A:$G,MATCH(ROW()-5,$A:$A,0),COLUMN()-1),"")</f>
        <v>66/1494</v>
      </c>
      <c r="C71" s="14">
        <f>IFERROR(INDEX(zdrovojéúdaje!$A:$G,MATCH(ROW()-5,$A:$A,0),COLUMN()-1),"")</f>
        <v>39757</v>
      </c>
      <c r="D71" s="15">
        <f>IFERROR(INDEX(zdrovojéúdaje!$A:$G,MATCH(ROW()-5,$A:$A,0),COLUMN()-1),"")</f>
        <v>0.91666666666666663</v>
      </c>
      <c r="E71" s="13">
        <f>IFERROR(VALUE(TRIM(SUBSTITUTE(REPLACE(INDEX(zdrovojéúdaje!$A:$G,MATCH(ROW()-5,$A:$A,0),COLUMN()-1),1,4,""),".",",",1))),"")</f>
        <v>59.801499999999997</v>
      </c>
      <c r="F71" s="13">
        <f>IFERROR(VALUE(TRIM(SUBSTITUTE(REPLACE(INDEX(zdrovojéúdaje!$A:$G,MATCH(ROW()-5,$A:$A,0),COLUMN()-1),1,4,""),".",","))),"")</f>
        <v>19.0305</v>
      </c>
      <c r="G71" s="12">
        <f>IFERROR(VALUE(TRIM(SUBSTITUTE(REPLACE(INDEX(zdrovojéúdaje!$A:$G,MATCH(ROW()-5,$A:$A,0),COLUMN()-1),1,4,""),".",","))),"")</f>
        <v>19.228000000000002</v>
      </c>
      <c r="I71" s="36" t="str">
        <f>IFERROR(INDEX(zdrovojéúdaje!$A:$G,MATCH(ROW()+61,$A:$A,0),COLUMN()-8),"")</f>
        <v>132/1494</v>
      </c>
      <c r="J71" s="37">
        <f>IFERROR(INDEX(zdrovojéúdaje!$A:$G,MATCH(ROW()+61,$A:$A,0),COLUMN()-8),"")</f>
        <v>39759</v>
      </c>
      <c r="K71" s="38">
        <f>IFERROR(INDEX(zdrovojéúdaje!$A:$G,MATCH(ROW()+61,$A:$A,0),COLUMN()-8),"")</f>
        <v>0.29166666666666669</v>
      </c>
      <c r="L71" s="39">
        <f>IFERROR(VALUE(TRIM(SUBSTITUTE(REPLACE(INDEX(zdrovojéúdaje!$A:$G,MATCH(ROW()+61,$A:$A,0),COLUMN()-8),1,4,""),".",",",1))),"")</f>
        <v>61.219900000000003</v>
      </c>
      <c r="M71" s="39">
        <f>IFERROR(VALUE(TRIM(SUBSTITUTE(REPLACE(INDEX(zdrovojéúdaje!$A:$G,MATCH(ROW()+61,$A:$A,0),COLUMN()-8),1,4,""),".",","))),"")</f>
        <v>17.850899999999999</v>
      </c>
      <c r="N71" s="40">
        <f>IFERROR(VALUE(TRIM(SUBSTITUTE(REPLACE(INDEX(zdrovojéúdaje!$A:$G,MATCH(ROW()+61,$A:$A,0),COLUMN()-8),1,4,""),".",","))),"")</f>
        <v>18.338000000000001</v>
      </c>
    </row>
    <row r="72" spans="1:14" s="29" customFormat="1" ht="13.15" customHeight="1">
      <c r="A72" s="47">
        <f>IF((zdrovojéúdaje!B72&gt;=$C$3)*(zdrovojéúdaje!B72&lt;=$C$4),1+COUNTIF($A$1:$A71,"&gt;0"),0)</f>
        <v>72</v>
      </c>
      <c r="B72" s="28" t="str">
        <f>IFERROR(INDEX(zdrovojéúdaje!$A:$G,MATCH(ROW()+61,$A:$A,0),COLUMN()-1),"")</f>
        <v>133/1494</v>
      </c>
      <c r="C72" s="14">
        <f>IFERROR(INDEX(zdrovojéúdaje!$A:$G,MATCH(ROW()+61,$A:$A,0),COLUMN()-1),"")</f>
        <v>39759</v>
      </c>
      <c r="D72" s="15">
        <f>IFERROR(INDEX(zdrovojéúdaje!$A:$G,MATCH(ROW()+61,$A:$A,0),COLUMN()-1),"")</f>
        <v>0.3125</v>
      </c>
      <c r="E72" s="13">
        <f>IFERROR(VALUE(TRIM(SUBSTITUTE(REPLACE(INDEX(zdrovojéúdaje!$A:$G,MATCH(ROW()+61,$A:$A,0),COLUMN()-1),1,4,""),".",",",1))),"")</f>
        <v>61.308300000000003</v>
      </c>
      <c r="F72" s="13">
        <f>IFERROR(VALUE(TRIM(SUBSTITUTE(REPLACE(INDEX(zdrovojéúdaje!$A:$G,MATCH(ROW()+61,$A:$A,0),COLUMN()-1),1,4,""),".",","))),"")</f>
        <v>17.8172</v>
      </c>
      <c r="G72" s="12">
        <f>IFERROR(VALUE(TRIM(SUBSTITUTE(REPLACE(INDEX(zdrovojéúdaje!$A:$G,MATCH(ROW()+61,$A:$A,0),COLUMN()-1),1,4,""),".",","))),"")</f>
        <v>18.3751</v>
      </c>
      <c r="I72" s="36" t="str">
        <f>IFERROR(INDEX(zdrovojéúdaje!$A:$G,MATCH(ROW()+137,$A:$A,0),COLUMN()-8),"")</f>
        <v>209/1494</v>
      </c>
      <c r="J72" s="37">
        <f>IFERROR(INDEX(zdrovojéúdaje!$A:$G,MATCH(ROW()+137,$A:$A,0),COLUMN()-8),"")</f>
        <v>39760</v>
      </c>
      <c r="K72" s="38">
        <f>IFERROR(INDEX(zdrovojéúdaje!$A:$G,MATCH(ROW()+137,$A:$A,0),COLUMN()-8),"")</f>
        <v>0.89583333333333337</v>
      </c>
      <c r="L72" s="39">
        <f>IFERROR(VALUE(TRIM(SUBSTITUTE(REPLACE(INDEX(zdrovojéúdaje!$A:$G,MATCH(ROW()+137,$A:$A,0),COLUMN()-8),1,4,""),".",",",1))),"")</f>
        <v>61.656599999999997</v>
      </c>
      <c r="M72" s="39">
        <f>IFERROR(VALUE(TRIM(SUBSTITUTE(REPLACE(INDEX(zdrovojéúdaje!$A:$G,MATCH(ROW()+137,$A:$A,0),COLUMN()-8),1,4,""),".",","))),"")</f>
        <v>17.548400000000001</v>
      </c>
      <c r="N72" s="40">
        <f>IFERROR(VALUE(TRIM(SUBSTITUTE(REPLACE(INDEX(zdrovojéúdaje!$A:$G,MATCH(ROW()+137,$A:$A,0),COLUMN()-8),1,4,""),".",","))),"")</f>
        <v>18.041899999999998</v>
      </c>
    </row>
    <row r="73" spans="1:14" s="29" customFormat="1" ht="13.15" customHeight="1">
      <c r="A73" s="47">
        <f>IF((zdrovojéúdaje!B73&gt;=$C$3)*(zdrovojéúdaje!B73&lt;=$C$4),1+COUNTIF($A$1:$A72,"&gt;0"),0)</f>
        <v>73</v>
      </c>
      <c r="B73" s="28" t="str">
        <f>IFERROR(INDEX(zdrovojéúdaje!$A:$G,MATCH(ROW()+61,$A:$A,0),COLUMN()-1),"")</f>
        <v>134/1494</v>
      </c>
      <c r="C73" s="14">
        <f>IFERROR(INDEX(zdrovojéúdaje!$A:$G,MATCH(ROW()+61,$A:$A,0),COLUMN()-1),"")</f>
        <v>39759</v>
      </c>
      <c r="D73" s="15">
        <f>IFERROR(INDEX(zdrovojéúdaje!$A:$G,MATCH(ROW()+61,$A:$A,0),COLUMN()-1),"")</f>
        <v>0.33333333333333331</v>
      </c>
      <c r="E73" s="13">
        <f>IFERROR(VALUE(TRIM(SUBSTITUTE(REPLACE(INDEX(zdrovojéúdaje!$A:$G,MATCH(ROW()+61,$A:$A,0),COLUMN()-1),1,4,""),".",",",1))),"")</f>
        <v>61.353700000000003</v>
      </c>
      <c r="F73" s="13">
        <f>IFERROR(VALUE(TRIM(SUBSTITUTE(REPLACE(INDEX(zdrovojéúdaje!$A:$G,MATCH(ROW()+61,$A:$A,0),COLUMN()-1),1,4,""),".",","))),"")</f>
        <v>17.8172</v>
      </c>
      <c r="G73" s="12">
        <f>IFERROR(VALUE(TRIM(SUBSTITUTE(REPLACE(INDEX(zdrovojéúdaje!$A:$G,MATCH(ROW()+61,$A:$A,0),COLUMN()-1),1,4,""),".",","))),"")</f>
        <v>18.338000000000001</v>
      </c>
      <c r="I73" s="36" t="str">
        <f>IFERROR(INDEX(zdrovojéúdaje!$A:$G,MATCH(ROW()+137,$A:$A,0),COLUMN()-8),"")</f>
        <v>210/1494</v>
      </c>
      <c r="J73" s="37">
        <f>IFERROR(INDEX(zdrovojéúdaje!$A:$G,MATCH(ROW()+137,$A:$A,0),COLUMN()-8),"")</f>
        <v>39760</v>
      </c>
      <c r="K73" s="38">
        <f>IFERROR(INDEX(zdrovojéúdaje!$A:$G,MATCH(ROW()+137,$A:$A,0),COLUMN()-8),"")</f>
        <v>0.91666666666666663</v>
      </c>
      <c r="L73" s="39">
        <f>IFERROR(VALUE(TRIM(SUBSTITUTE(REPLACE(INDEX(zdrovojéúdaje!$A:$G,MATCH(ROW()+137,$A:$A,0),COLUMN()-8),1,4,""),".",",",1))),"")</f>
        <v>61.636400000000002</v>
      </c>
      <c r="M73" s="39">
        <f>IFERROR(VALUE(TRIM(SUBSTITUTE(REPLACE(INDEX(zdrovojéúdaje!$A:$G,MATCH(ROW()+137,$A:$A,0),COLUMN()-8),1,4,""),".",","))),"")</f>
        <v>17.514900000000001</v>
      </c>
      <c r="N73" s="40">
        <f>IFERROR(VALUE(TRIM(SUBSTITUTE(REPLACE(INDEX(zdrovojéúdaje!$A:$G,MATCH(ROW()+137,$A:$A,0),COLUMN()-8),1,4,""),".",","))),"")</f>
        <v>18.041899999999998</v>
      </c>
    </row>
    <row r="74" spans="1:14" s="29" customFormat="1" ht="13.15" customHeight="1">
      <c r="A74" s="47">
        <f>IF((zdrovojéúdaje!B74&gt;=$C$3)*(zdrovojéúdaje!B74&lt;=$C$4),1+COUNTIF($A$1:$A73,"&gt;0"),0)</f>
        <v>74</v>
      </c>
      <c r="B74" s="28" t="str">
        <f>IFERROR(INDEX(zdrovojéúdaje!$A:$G,MATCH(ROW()+61,$A:$A,0),COLUMN()-1),"")</f>
        <v>135/1494</v>
      </c>
      <c r="C74" s="14">
        <f>IFERROR(INDEX(zdrovojéúdaje!$A:$G,MATCH(ROW()+61,$A:$A,0),COLUMN()-1),"")</f>
        <v>39759</v>
      </c>
      <c r="D74" s="15">
        <f>IFERROR(INDEX(zdrovojéúdaje!$A:$G,MATCH(ROW()+61,$A:$A,0),COLUMN()-1),"")</f>
        <v>0.35416666666666669</v>
      </c>
      <c r="E74" s="13">
        <f>IFERROR(VALUE(TRIM(SUBSTITUTE(REPLACE(INDEX(zdrovojéúdaje!$A:$G,MATCH(ROW()+61,$A:$A,0),COLUMN()-1),1,4,""),".",",",1))),"")</f>
        <v>61.0685</v>
      </c>
      <c r="F74" s="13">
        <f>IFERROR(VALUE(TRIM(SUBSTITUTE(REPLACE(INDEX(zdrovojéúdaje!$A:$G,MATCH(ROW()+61,$A:$A,0),COLUMN()-1),1,4,""),".",","))),"")</f>
        <v>17.884499999999999</v>
      </c>
      <c r="G74" s="12">
        <f>IFERROR(VALUE(TRIM(SUBSTITUTE(REPLACE(INDEX(zdrovojéúdaje!$A:$G,MATCH(ROW()+61,$A:$A,0),COLUMN()-1),1,4,""),".",","))),"")</f>
        <v>18.412099999999999</v>
      </c>
      <c r="I74" s="36" t="str">
        <f>IFERROR(INDEX(zdrovojéúdaje!$A:$G,MATCH(ROW()+137,$A:$A,0),COLUMN()-8),"")</f>
        <v>211/1494</v>
      </c>
      <c r="J74" s="37">
        <f>IFERROR(INDEX(zdrovojéúdaje!$A:$G,MATCH(ROW()+137,$A:$A,0),COLUMN()-8),"")</f>
        <v>39760</v>
      </c>
      <c r="K74" s="38">
        <f>IFERROR(INDEX(zdrovojéúdaje!$A:$G,MATCH(ROW()+137,$A:$A,0),COLUMN()-8),"")</f>
        <v>0.9375</v>
      </c>
      <c r="L74" s="39">
        <f>IFERROR(VALUE(TRIM(SUBSTITUTE(REPLACE(INDEX(zdrovojéúdaje!$A:$G,MATCH(ROW()+137,$A:$A,0),COLUMN()-8),1,4,""),".",",",1))),"")</f>
        <v>61.747399999999999</v>
      </c>
      <c r="M74" s="39">
        <f>IFERROR(VALUE(TRIM(SUBSTITUTE(REPLACE(INDEX(zdrovojéúdaje!$A:$G,MATCH(ROW()+137,$A:$A,0),COLUMN()-8),1,4,""),".",","))),"")</f>
        <v>17.514900000000001</v>
      </c>
      <c r="N74" s="40">
        <f>IFERROR(VALUE(TRIM(SUBSTITUTE(REPLACE(INDEX(zdrovojéúdaje!$A:$G,MATCH(ROW()+137,$A:$A,0),COLUMN()-8),1,4,""),".",","))),"")</f>
        <v>18.078900000000001</v>
      </c>
    </row>
    <row r="75" spans="1:14" s="29" customFormat="1" ht="13.15" customHeight="1">
      <c r="A75" s="47">
        <f>IF((zdrovojéúdaje!B75&gt;=$C$3)*(zdrovojéúdaje!B75&lt;=$C$4),1+COUNTIF($A$1:$A74,"&gt;0"),0)</f>
        <v>75</v>
      </c>
      <c r="B75" s="28" t="str">
        <f>IFERROR(INDEX(zdrovojéúdaje!$A:$G,MATCH(ROW()+61,$A:$A,0),COLUMN()-1),"")</f>
        <v>136/1494</v>
      </c>
      <c r="C75" s="14">
        <f>IFERROR(INDEX(zdrovojéúdaje!$A:$G,MATCH(ROW()+61,$A:$A,0),COLUMN()-1),"")</f>
        <v>39759</v>
      </c>
      <c r="D75" s="15">
        <f>IFERROR(INDEX(zdrovojéúdaje!$A:$G,MATCH(ROW()+61,$A:$A,0),COLUMN()-1),"")</f>
        <v>0.375</v>
      </c>
      <c r="E75" s="13">
        <f>IFERROR(VALUE(TRIM(SUBSTITUTE(REPLACE(INDEX(zdrovojéúdaje!$A:$G,MATCH(ROW()+61,$A:$A,0),COLUMN()-1),1,4,""),".",",",1))),"")</f>
        <v>60.598999999999997</v>
      </c>
      <c r="F75" s="13">
        <f>IFERROR(VALUE(TRIM(SUBSTITUTE(REPLACE(INDEX(zdrovojéúdaje!$A:$G,MATCH(ROW()+61,$A:$A,0),COLUMN()-1),1,4,""),".",","))),"")</f>
        <v>18.052700000000002</v>
      </c>
      <c r="G75" s="12">
        <f>IFERROR(VALUE(TRIM(SUBSTITUTE(REPLACE(INDEX(zdrovojéúdaje!$A:$G,MATCH(ROW()+61,$A:$A,0),COLUMN()-1),1,4,""),".",","))),"")</f>
        <v>18.4862</v>
      </c>
      <c r="I75" s="36" t="str">
        <f>IFERROR(INDEX(zdrovojéúdaje!$A:$G,MATCH(ROW()+137,$A:$A,0),COLUMN()-8),"")</f>
        <v>212/1494</v>
      </c>
      <c r="J75" s="37">
        <f>IFERROR(INDEX(zdrovojéúdaje!$A:$G,MATCH(ROW()+137,$A:$A,0),COLUMN()-8),"")</f>
        <v>39760</v>
      </c>
      <c r="K75" s="38">
        <f>IFERROR(INDEX(zdrovojéúdaje!$A:$G,MATCH(ROW()+137,$A:$A,0),COLUMN()-8),"")</f>
        <v>0.95833333333333337</v>
      </c>
      <c r="L75" s="39">
        <f>IFERROR(VALUE(TRIM(SUBSTITUTE(REPLACE(INDEX(zdrovojéúdaje!$A:$G,MATCH(ROW()+137,$A:$A,0),COLUMN()-8),1,4,""),".",",",1))),"")</f>
        <v>61.707000000000001</v>
      </c>
      <c r="M75" s="39">
        <f>IFERROR(VALUE(TRIM(SUBSTITUTE(REPLACE(INDEX(zdrovojéúdaje!$A:$G,MATCH(ROW()+137,$A:$A,0),COLUMN()-8),1,4,""),".",","))),"")</f>
        <v>17.514900000000001</v>
      </c>
      <c r="N75" s="40">
        <f>IFERROR(VALUE(TRIM(SUBSTITUTE(REPLACE(INDEX(zdrovojéúdaje!$A:$G,MATCH(ROW()+137,$A:$A,0),COLUMN()-8),1,4,""),".",","))),"")</f>
        <v>18.041899999999998</v>
      </c>
    </row>
    <row r="76" spans="1:14" s="29" customFormat="1" ht="13.15" customHeight="1">
      <c r="A76" s="47">
        <f>IF((zdrovojéúdaje!B76&gt;=$C$3)*(zdrovojéúdaje!B76&lt;=$C$4),1+COUNTIF($A$1:$A75,"&gt;0"),0)</f>
        <v>76</v>
      </c>
      <c r="B76" s="28" t="str">
        <f>IFERROR(INDEX(zdrovojéúdaje!$A:$G,MATCH(ROW()+61,$A:$A,0),COLUMN()-1),"")</f>
        <v>137/1494</v>
      </c>
      <c r="C76" s="14">
        <f>IFERROR(INDEX(zdrovojéúdaje!$A:$G,MATCH(ROW()+61,$A:$A,0),COLUMN()-1),"")</f>
        <v>39759</v>
      </c>
      <c r="D76" s="15">
        <f>IFERROR(INDEX(zdrovojéúdaje!$A:$G,MATCH(ROW()+61,$A:$A,0),COLUMN()-1),"")</f>
        <v>0.39583333333333331</v>
      </c>
      <c r="E76" s="13">
        <f>IFERROR(VALUE(TRIM(SUBSTITUTE(REPLACE(INDEX(zdrovojéúdaje!$A:$G,MATCH(ROW()+61,$A:$A,0),COLUMN()-1),1,4,""),".",",",1))),"")</f>
        <v>60.659599999999998</v>
      </c>
      <c r="F76" s="13">
        <f>IFERROR(VALUE(TRIM(SUBSTITUTE(REPLACE(INDEX(zdrovojéúdaje!$A:$G,MATCH(ROW()+61,$A:$A,0),COLUMN()-1),1,4,""),".",","))),"")</f>
        <v>18.153700000000001</v>
      </c>
      <c r="G76" s="12">
        <f>IFERROR(VALUE(TRIM(SUBSTITUTE(REPLACE(INDEX(zdrovojéúdaje!$A:$G,MATCH(ROW()+61,$A:$A,0),COLUMN()-1),1,4,""),".",","))),"")</f>
        <v>18.4862</v>
      </c>
      <c r="I76" s="36" t="str">
        <f>IFERROR(INDEX(zdrovojéúdaje!$A:$G,MATCH(ROW()+137,$A:$A,0),COLUMN()-8),"")</f>
        <v>213/1494</v>
      </c>
      <c r="J76" s="37">
        <f>IFERROR(INDEX(zdrovojéúdaje!$A:$G,MATCH(ROW()+137,$A:$A,0),COLUMN()-8),"")</f>
        <v>39760</v>
      </c>
      <c r="K76" s="38">
        <f>IFERROR(INDEX(zdrovojéúdaje!$A:$G,MATCH(ROW()+137,$A:$A,0),COLUMN()-8),"")</f>
        <v>0.97916666666666663</v>
      </c>
      <c r="L76" s="39">
        <f>IFERROR(VALUE(TRIM(SUBSTITUTE(REPLACE(INDEX(zdrovojéúdaje!$A:$G,MATCH(ROW()+137,$A:$A,0),COLUMN()-8),1,4,""),".",",",1))),"")</f>
        <v>61.719700000000003</v>
      </c>
      <c r="M76" s="39">
        <f>IFERROR(VALUE(TRIM(SUBSTITUTE(REPLACE(INDEX(zdrovojéúdaje!$A:$G,MATCH(ROW()+137,$A:$A,0),COLUMN()-8),1,4,""),".",","))),"")</f>
        <v>17.514900000000001</v>
      </c>
      <c r="N76" s="40">
        <f>IFERROR(VALUE(TRIM(SUBSTITUTE(REPLACE(INDEX(zdrovojéúdaje!$A:$G,MATCH(ROW()+137,$A:$A,0),COLUMN()-8),1,4,""),".",","))),"")</f>
        <v>18.004899999999999</v>
      </c>
    </row>
    <row r="77" spans="1:14" s="29" customFormat="1" ht="13.15" customHeight="1">
      <c r="A77" s="47">
        <f>IF((zdrovojéúdaje!B77&gt;=$C$3)*(zdrovojéúdaje!B77&lt;=$C$4),1+COUNTIF($A$1:$A76,"&gt;0"),0)</f>
        <v>77</v>
      </c>
      <c r="B77" s="28" t="str">
        <f>IFERROR(INDEX(zdrovojéúdaje!$A:$G,MATCH(ROW()+61,$A:$A,0),COLUMN()-1),"")</f>
        <v>138/1494</v>
      </c>
      <c r="C77" s="14">
        <f>IFERROR(INDEX(zdrovojéúdaje!$A:$G,MATCH(ROW()+61,$A:$A,0),COLUMN()-1),"")</f>
        <v>39759</v>
      </c>
      <c r="D77" s="15">
        <f>IFERROR(INDEX(zdrovojéúdaje!$A:$G,MATCH(ROW()+61,$A:$A,0),COLUMN()-1),"")</f>
        <v>0.41666666666666669</v>
      </c>
      <c r="E77" s="13">
        <f>IFERROR(VALUE(TRIM(SUBSTITUTE(REPLACE(INDEX(zdrovojéúdaje!$A:$G,MATCH(ROW()+61,$A:$A,0),COLUMN()-1),1,4,""),".",",",1))),"")</f>
        <v>60.482900000000001</v>
      </c>
      <c r="F77" s="13">
        <f>IFERROR(VALUE(TRIM(SUBSTITUTE(REPLACE(INDEX(zdrovojéúdaje!$A:$G,MATCH(ROW()+61,$A:$A,0),COLUMN()-1),1,4,""),".",","))),"")</f>
        <v>18.355699999999999</v>
      </c>
      <c r="G77" s="12">
        <f>IFERROR(VALUE(TRIM(SUBSTITUTE(REPLACE(INDEX(zdrovojéúdaje!$A:$G,MATCH(ROW()+61,$A:$A,0),COLUMN()-1),1,4,""),".",","))),"")</f>
        <v>18.634399999999999</v>
      </c>
      <c r="I77" s="36" t="str">
        <f>IFERROR(INDEX(zdrovojéúdaje!$A:$G,MATCH(ROW()+137,$A:$A,0),COLUMN()-8),"")</f>
        <v>214/1494</v>
      </c>
      <c r="J77" s="37">
        <f>IFERROR(INDEX(zdrovojéúdaje!$A:$G,MATCH(ROW()+137,$A:$A,0),COLUMN()-8),"")</f>
        <v>39761</v>
      </c>
      <c r="K77" s="38">
        <f>IFERROR(INDEX(zdrovojéúdaje!$A:$G,MATCH(ROW()+137,$A:$A,0),COLUMN()-8),"")</f>
        <v>0</v>
      </c>
      <c r="L77" s="39">
        <f>IFERROR(VALUE(TRIM(SUBSTITUTE(REPLACE(INDEX(zdrovojéúdaje!$A:$G,MATCH(ROW()+137,$A:$A,0),COLUMN()-8),1,4,""),".",",",1))),"")</f>
        <v>61.727200000000003</v>
      </c>
      <c r="M77" s="39">
        <f>IFERROR(VALUE(TRIM(SUBSTITUTE(REPLACE(INDEX(zdrovojéúdaje!$A:$G,MATCH(ROW()+137,$A:$A,0),COLUMN()-8),1,4,""),".",","))),"")</f>
        <v>17.514900000000001</v>
      </c>
      <c r="N77" s="40">
        <f>IFERROR(VALUE(TRIM(SUBSTITUTE(REPLACE(INDEX(zdrovojéúdaje!$A:$G,MATCH(ROW()+137,$A:$A,0),COLUMN()-8),1,4,""),".",","))),"")</f>
        <v>18.041899999999998</v>
      </c>
    </row>
    <row r="78" spans="1:14" s="29" customFormat="1" ht="13.15" customHeight="1">
      <c r="A78" s="47">
        <f>IF((zdrovojéúdaje!B78&gt;=$C$3)*(zdrovojéúdaje!B78&lt;=$C$4),1+COUNTIF($A$1:$A77,"&gt;0"),0)</f>
        <v>78</v>
      </c>
      <c r="B78" s="28" t="str">
        <f>IFERROR(INDEX(zdrovojéúdaje!$A:$G,MATCH(ROW()+61,$A:$A,0),COLUMN()-1),"")</f>
        <v>139/1494</v>
      </c>
      <c r="C78" s="14">
        <f>IFERROR(INDEX(zdrovojéúdaje!$A:$G,MATCH(ROW()+61,$A:$A,0),COLUMN()-1),"")</f>
        <v>39759</v>
      </c>
      <c r="D78" s="15">
        <f>IFERROR(INDEX(zdrovojéúdaje!$A:$G,MATCH(ROW()+61,$A:$A,0),COLUMN()-1),"")</f>
        <v>0.4375</v>
      </c>
      <c r="E78" s="13">
        <f>IFERROR(VALUE(TRIM(SUBSTITUTE(REPLACE(INDEX(zdrovojéúdaje!$A:$G,MATCH(ROW()+61,$A:$A,0),COLUMN()-1),1,4,""),".",",",1))),"")</f>
        <v>59.018999999999998</v>
      </c>
      <c r="F78" s="13">
        <f>IFERROR(VALUE(TRIM(SUBSTITUTE(REPLACE(INDEX(zdrovojéúdaje!$A:$G,MATCH(ROW()+61,$A:$A,0),COLUMN()-1),1,4,""),".",","))),"")</f>
        <v>18.861599999999999</v>
      </c>
      <c r="G78" s="12">
        <f>IFERROR(VALUE(TRIM(SUBSTITUTE(REPLACE(INDEX(zdrovojéúdaje!$A:$G,MATCH(ROW()+61,$A:$A,0),COLUMN()-1),1,4,""),".",","))),"")</f>
        <v>18.893999999999998</v>
      </c>
      <c r="I78" s="36" t="str">
        <f>IFERROR(INDEX(zdrovojéúdaje!$A:$G,MATCH(ROW()+137,$A:$A,0),COLUMN()-8),"")</f>
        <v>215/1494</v>
      </c>
      <c r="J78" s="37">
        <f>IFERROR(INDEX(zdrovojéúdaje!$A:$G,MATCH(ROW()+137,$A:$A,0),COLUMN()-8),"")</f>
        <v>39761</v>
      </c>
      <c r="K78" s="38">
        <f>IFERROR(INDEX(zdrovojéúdaje!$A:$G,MATCH(ROW()+137,$A:$A,0),COLUMN()-8),"")</f>
        <v>2.0833333333333332E-2</v>
      </c>
      <c r="L78" s="39">
        <f>IFERROR(VALUE(TRIM(SUBSTITUTE(REPLACE(INDEX(zdrovojéúdaje!$A:$G,MATCH(ROW()+137,$A:$A,0),COLUMN()-8),1,4,""),".",",",1))),"")</f>
        <v>61.8459</v>
      </c>
      <c r="M78" s="39">
        <f>IFERROR(VALUE(TRIM(SUBSTITUTE(REPLACE(INDEX(zdrovojéúdaje!$A:$G,MATCH(ROW()+137,$A:$A,0),COLUMN()-8),1,4,""),".",","))),"")</f>
        <v>17.514900000000001</v>
      </c>
      <c r="N78" s="40">
        <f>IFERROR(VALUE(TRIM(SUBSTITUTE(REPLACE(INDEX(zdrovojéúdaje!$A:$G,MATCH(ROW()+137,$A:$A,0),COLUMN()-8),1,4,""),".",","))),"")</f>
        <v>18.041899999999998</v>
      </c>
    </row>
    <row r="79" spans="1:14" s="29" customFormat="1" ht="13.15" customHeight="1">
      <c r="A79" s="47">
        <f>IF((zdrovojéúdaje!B79&gt;=$C$3)*(zdrovojéúdaje!B79&lt;=$C$4),1+COUNTIF($A$1:$A78,"&gt;0"),0)</f>
        <v>79</v>
      </c>
      <c r="B79" s="28" t="str">
        <f>IFERROR(INDEX(zdrovojéúdaje!$A:$G,MATCH(ROW()+61,$A:$A,0),COLUMN()-1),"")</f>
        <v>140/1494</v>
      </c>
      <c r="C79" s="14">
        <f>IFERROR(INDEX(zdrovojéúdaje!$A:$G,MATCH(ROW()+61,$A:$A,0),COLUMN()-1),"")</f>
        <v>39759</v>
      </c>
      <c r="D79" s="15">
        <f>IFERROR(INDEX(zdrovojéúdaje!$A:$G,MATCH(ROW()+61,$A:$A,0),COLUMN()-1),"")</f>
        <v>0.45833333333333331</v>
      </c>
      <c r="E79" s="13">
        <f>IFERROR(VALUE(TRIM(SUBSTITUTE(REPLACE(INDEX(zdrovojéúdaje!$A:$G,MATCH(ROW()+61,$A:$A,0),COLUMN()-1),1,4,""),".",",",1))),"")</f>
        <v>58.607599999999998</v>
      </c>
      <c r="F79" s="13">
        <f>IFERROR(VALUE(TRIM(SUBSTITUTE(REPLACE(INDEX(zdrovojéúdaje!$A:$G,MATCH(ROW()+61,$A:$A,0),COLUMN()-1),1,4,""),".",","))),"")</f>
        <v>19.0305</v>
      </c>
      <c r="G79" s="12">
        <f>IFERROR(VALUE(TRIM(SUBSTITUTE(REPLACE(INDEX(zdrovojéúdaje!$A:$G,MATCH(ROW()+61,$A:$A,0),COLUMN()-1),1,4,""),".",","))),"")</f>
        <v>18.9682</v>
      </c>
      <c r="I79" s="36" t="str">
        <f>IFERROR(INDEX(zdrovojéúdaje!$A:$G,MATCH(ROW()+137,$A:$A,0),COLUMN()-8),"")</f>
        <v>216/1494</v>
      </c>
      <c r="J79" s="37">
        <f>IFERROR(INDEX(zdrovojéúdaje!$A:$G,MATCH(ROW()+137,$A:$A,0),COLUMN()-8),"")</f>
        <v>39761</v>
      </c>
      <c r="K79" s="38">
        <f>IFERROR(INDEX(zdrovojéúdaje!$A:$G,MATCH(ROW()+137,$A:$A,0),COLUMN()-8),"")</f>
        <v>4.1666666666666664E-2</v>
      </c>
      <c r="L79" s="39">
        <f>IFERROR(VALUE(TRIM(SUBSTITUTE(REPLACE(INDEX(zdrovojéúdaje!$A:$G,MATCH(ROW()+137,$A:$A,0),COLUMN()-8),1,4,""),".",",",1))),"")</f>
        <v>61.9039</v>
      </c>
      <c r="M79" s="39">
        <f>IFERROR(VALUE(TRIM(SUBSTITUTE(REPLACE(INDEX(zdrovojéúdaje!$A:$G,MATCH(ROW()+137,$A:$A,0),COLUMN()-8),1,4,""),".",","))),"")</f>
        <v>17.514900000000001</v>
      </c>
      <c r="N79" s="40">
        <f>IFERROR(VALUE(TRIM(SUBSTITUTE(REPLACE(INDEX(zdrovojéúdaje!$A:$G,MATCH(ROW()+137,$A:$A,0),COLUMN()-8),1,4,""),".",","))),"")</f>
        <v>18.004899999999999</v>
      </c>
    </row>
    <row r="80" spans="1:14" s="29" customFormat="1" ht="13.15" customHeight="1">
      <c r="A80" s="47">
        <f>IF((zdrovojéúdaje!B80&gt;=$C$3)*(zdrovojéúdaje!B80&lt;=$C$4),1+COUNTIF($A$1:$A79,"&gt;0"),0)</f>
        <v>80</v>
      </c>
      <c r="B80" s="28" t="str">
        <f>IFERROR(INDEX(zdrovojéúdaje!$A:$G,MATCH(ROW()+61,$A:$A,0),COLUMN()-1),"")</f>
        <v>141/1494</v>
      </c>
      <c r="C80" s="14">
        <f>IFERROR(INDEX(zdrovojéúdaje!$A:$G,MATCH(ROW()+61,$A:$A,0),COLUMN()-1),"")</f>
        <v>39759</v>
      </c>
      <c r="D80" s="15">
        <f>IFERROR(INDEX(zdrovojéúdaje!$A:$G,MATCH(ROW()+61,$A:$A,0),COLUMN()-1),"")</f>
        <v>0.47916666666666669</v>
      </c>
      <c r="E80" s="13">
        <f>IFERROR(VALUE(TRIM(SUBSTITUTE(REPLACE(INDEX(zdrovojéúdaje!$A:$G,MATCH(ROW()+61,$A:$A,0),COLUMN()-1),1,4,""),".",",",1))),"")</f>
        <v>58.991300000000003</v>
      </c>
      <c r="F80" s="13">
        <f>IFERROR(VALUE(TRIM(SUBSTITUTE(REPLACE(INDEX(zdrovojéúdaje!$A:$G,MATCH(ROW()+61,$A:$A,0),COLUMN()-1),1,4,""),".",","))),"")</f>
        <v>18.929200000000002</v>
      </c>
      <c r="G80" s="12">
        <f>IFERROR(VALUE(TRIM(SUBSTITUTE(REPLACE(INDEX(zdrovojéúdaje!$A:$G,MATCH(ROW()+61,$A:$A,0),COLUMN()-1),1,4,""),".",","))),"")</f>
        <v>18.745699999999999</v>
      </c>
      <c r="I80" s="36" t="str">
        <f>IFERROR(INDEX(zdrovojéúdaje!$A:$G,MATCH(ROW()+137,$A:$A,0),COLUMN()-8),"")</f>
        <v>217/1494</v>
      </c>
      <c r="J80" s="37">
        <f>IFERROR(INDEX(zdrovojéúdaje!$A:$G,MATCH(ROW()+137,$A:$A,0),COLUMN()-8),"")</f>
        <v>39761</v>
      </c>
      <c r="K80" s="38">
        <f>IFERROR(INDEX(zdrovojéúdaje!$A:$G,MATCH(ROW()+137,$A:$A,0),COLUMN()-8),"")</f>
        <v>6.25E-2</v>
      </c>
      <c r="L80" s="39">
        <f>IFERROR(VALUE(TRIM(SUBSTITUTE(REPLACE(INDEX(zdrovojéúdaje!$A:$G,MATCH(ROW()+137,$A:$A,0),COLUMN()-8),1,4,""),".",",",1))),"")</f>
        <v>61.962000000000003</v>
      </c>
      <c r="M80" s="39">
        <f>IFERROR(VALUE(TRIM(SUBSTITUTE(REPLACE(INDEX(zdrovojéúdaje!$A:$G,MATCH(ROW()+137,$A:$A,0),COLUMN()-8),1,4,""),".",","))),"")</f>
        <v>17.514900000000001</v>
      </c>
      <c r="N80" s="40">
        <f>IFERROR(VALUE(TRIM(SUBSTITUTE(REPLACE(INDEX(zdrovojéúdaje!$A:$G,MATCH(ROW()+137,$A:$A,0),COLUMN()-8),1,4,""),".",","))),"")</f>
        <v>18.078900000000001</v>
      </c>
    </row>
    <row r="81" spans="1:14" s="29" customFormat="1" ht="13.15" customHeight="1">
      <c r="A81" s="47">
        <f>IF((zdrovojéúdaje!B81&gt;=$C$3)*(zdrovojéúdaje!B81&lt;=$C$4),1+COUNTIF($A$1:$A80,"&gt;0"),0)</f>
        <v>81</v>
      </c>
      <c r="B81" s="28" t="str">
        <f>IFERROR(INDEX(zdrovojéúdaje!$A:$G,MATCH(ROW()+61,$A:$A,0),COLUMN()-1),"")</f>
        <v>142/1494</v>
      </c>
      <c r="C81" s="14">
        <f>IFERROR(INDEX(zdrovojéúdaje!$A:$G,MATCH(ROW()+61,$A:$A,0),COLUMN()-1),"")</f>
        <v>39759</v>
      </c>
      <c r="D81" s="15">
        <f>IFERROR(INDEX(zdrovojéúdaje!$A:$G,MATCH(ROW()+61,$A:$A,0),COLUMN()-1),"")</f>
        <v>0.5</v>
      </c>
      <c r="E81" s="13">
        <f>IFERROR(VALUE(TRIM(SUBSTITUTE(REPLACE(INDEX(zdrovojéúdaje!$A:$G,MATCH(ROW()+61,$A:$A,0),COLUMN()-1),1,4,""),".",",",1))),"")</f>
        <v>58.86</v>
      </c>
      <c r="F81" s="13">
        <f>IFERROR(VALUE(TRIM(SUBSTITUTE(REPLACE(INDEX(zdrovojéúdaje!$A:$G,MATCH(ROW()+61,$A:$A,0),COLUMN()-1),1,4,""),".",","))),"")</f>
        <v>19.0305</v>
      </c>
      <c r="G81" s="12">
        <f>IFERROR(VALUE(TRIM(SUBSTITUTE(REPLACE(INDEX(zdrovojéúdaje!$A:$G,MATCH(ROW()+61,$A:$A,0),COLUMN()-1),1,4,""),".",","))),"")</f>
        <v>18.9682</v>
      </c>
      <c r="I81" s="36" t="str">
        <f>IFERROR(INDEX(zdrovojéúdaje!$A:$G,MATCH(ROW()+137,$A:$A,0),COLUMN()-8),"")</f>
        <v>218/1494</v>
      </c>
      <c r="J81" s="37">
        <f>IFERROR(INDEX(zdrovojéúdaje!$A:$G,MATCH(ROW()+137,$A:$A,0),COLUMN()-8),"")</f>
        <v>39761</v>
      </c>
      <c r="K81" s="38">
        <f>IFERROR(INDEX(zdrovojéúdaje!$A:$G,MATCH(ROW()+137,$A:$A,0),COLUMN()-8),"")</f>
        <v>8.3333333333333329E-2</v>
      </c>
      <c r="L81" s="39">
        <f>IFERROR(VALUE(TRIM(SUBSTITUTE(REPLACE(INDEX(zdrovojéúdaje!$A:$G,MATCH(ROW()+137,$A:$A,0),COLUMN()-8),1,4,""),".",",",1))),"")</f>
        <v>61.871099999999998</v>
      </c>
      <c r="M81" s="39">
        <f>IFERROR(VALUE(TRIM(SUBSTITUTE(REPLACE(INDEX(zdrovojéúdaje!$A:$G,MATCH(ROW()+137,$A:$A,0),COLUMN()-8),1,4,""),".",","))),"")</f>
        <v>17.481300000000001</v>
      </c>
      <c r="N81" s="40">
        <f>IFERROR(VALUE(TRIM(SUBSTITUTE(REPLACE(INDEX(zdrovojéúdaje!$A:$G,MATCH(ROW()+137,$A:$A,0),COLUMN()-8),1,4,""),".",","))),"")</f>
        <v>18.041899999999998</v>
      </c>
    </row>
    <row r="82" spans="1:14" s="29" customFormat="1" ht="13.15" customHeight="1">
      <c r="A82" s="47">
        <f>IF((zdrovojéúdaje!B82&gt;=$C$3)*(zdrovojéúdaje!B82&lt;=$C$4),1+COUNTIF($A$1:$A81,"&gt;0"),0)</f>
        <v>82</v>
      </c>
      <c r="B82" s="28" t="str">
        <f>IFERROR(INDEX(zdrovojéúdaje!$A:$G,MATCH(ROW()+61,$A:$A,0),COLUMN()-1),"")</f>
        <v>143/1494</v>
      </c>
      <c r="C82" s="14">
        <f>IFERROR(INDEX(zdrovojéúdaje!$A:$G,MATCH(ROW()+61,$A:$A,0),COLUMN()-1),"")</f>
        <v>39759</v>
      </c>
      <c r="D82" s="15">
        <f>IFERROR(INDEX(zdrovojéúdaje!$A:$G,MATCH(ROW()+61,$A:$A,0),COLUMN()-1),"")</f>
        <v>0.52083333333333337</v>
      </c>
      <c r="E82" s="13">
        <f>IFERROR(VALUE(TRIM(SUBSTITUTE(REPLACE(INDEX(zdrovojéúdaje!$A:$G,MATCH(ROW()+61,$A:$A,0),COLUMN()-1),1,4,""),".",",",1))),"")</f>
        <v>58.695999999999998</v>
      </c>
      <c r="F82" s="13">
        <f>IFERROR(VALUE(TRIM(SUBSTITUTE(REPLACE(INDEX(zdrovojéúdaje!$A:$G,MATCH(ROW()+61,$A:$A,0),COLUMN()-1),1,4,""),".",","))),"")</f>
        <v>19.165700000000001</v>
      </c>
      <c r="G82" s="12">
        <f>IFERROR(VALUE(TRIM(SUBSTITUTE(REPLACE(INDEX(zdrovojéúdaje!$A:$G,MATCH(ROW()+61,$A:$A,0),COLUMN()-1),1,4,""),".",","))),"")</f>
        <v>18.931100000000001</v>
      </c>
      <c r="I82" s="36" t="str">
        <f>IFERROR(INDEX(zdrovojéúdaje!$A:$G,MATCH(ROW()+137,$A:$A,0),COLUMN()-8),"")</f>
        <v>219/1494</v>
      </c>
      <c r="J82" s="37">
        <f>IFERROR(INDEX(zdrovojéúdaje!$A:$G,MATCH(ROW()+137,$A:$A,0),COLUMN()-8),"")</f>
        <v>39761</v>
      </c>
      <c r="K82" s="38">
        <f>IFERROR(INDEX(zdrovojéúdaje!$A:$G,MATCH(ROW()+137,$A:$A,0),COLUMN()-8),"")</f>
        <v>0.10416666666666667</v>
      </c>
      <c r="L82" s="39">
        <f>IFERROR(VALUE(TRIM(SUBSTITUTE(REPLACE(INDEX(zdrovojéúdaje!$A:$G,MATCH(ROW()+137,$A:$A,0),COLUMN()-8),1,4,""),".",",",1))),"")</f>
        <v>61.871099999999998</v>
      </c>
      <c r="M82" s="39">
        <f>IFERROR(VALUE(TRIM(SUBSTITUTE(REPLACE(INDEX(zdrovojéúdaje!$A:$G,MATCH(ROW()+137,$A:$A,0),COLUMN()-8),1,4,""),".",","))),"")</f>
        <v>17.481300000000001</v>
      </c>
      <c r="N82" s="40">
        <f>IFERROR(VALUE(TRIM(SUBSTITUTE(REPLACE(INDEX(zdrovojéúdaje!$A:$G,MATCH(ROW()+137,$A:$A,0),COLUMN()-8),1,4,""),".",","))),"")</f>
        <v>18.041899999999998</v>
      </c>
    </row>
    <row r="83" spans="1:14" s="29" customFormat="1" ht="13.15" customHeight="1">
      <c r="A83" s="47">
        <f>IF((zdrovojéúdaje!B83&gt;=$C$3)*(zdrovojéúdaje!B83&lt;=$C$4),1+COUNTIF($A$1:$A82,"&gt;0"),0)</f>
        <v>83</v>
      </c>
      <c r="B83" s="28" t="str">
        <f>IFERROR(INDEX(zdrovojéúdaje!$A:$G,MATCH(ROW()+61,$A:$A,0),COLUMN()-1),"")</f>
        <v>144/1494</v>
      </c>
      <c r="C83" s="14">
        <f>IFERROR(INDEX(zdrovojéúdaje!$A:$G,MATCH(ROW()+61,$A:$A,0),COLUMN()-1),"")</f>
        <v>39759</v>
      </c>
      <c r="D83" s="15">
        <f>IFERROR(INDEX(zdrovojéúdaje!$A:$G,MATCH(ROW()+61,$A:$A,0),COLUMN()-1),"")</f>
        <v>0.54166666666666663</v>
      </c>
      <c r="E83" s="13">
        <f>IFERROR(VALUE(TRIM(SUBSTITUTE(REPLACE(INDEX(zdrovojéúdaje!$A:$G,MATCH(ROW()+61,$A:$A,0),COLUMN()-1),1,4,""),".",",",1))),"")</f>
        <v>58.160899999999998</v>
      </c>
      <c r="F83" s="13">
        <f>IFERROR(VALUE(TRIM(SUBSTITUTE(REPLACE(INDEX(zdrovojéúdaje!$A:$G,MATCH(ROW()+61,$A:$A,0),COLUMN()-1),1,4,""),".",","))),"")</f>
        <v>19.267099999999999</v>
      </c>
      <c r="G83" s="12">
        <f>IFERROR(VALUE(TRIM(SUBSTITUTE(REPLACE(INDEX(zdrovojéúdaje!$A:$G,MATCH(ROW()+61,$A:$A,0),COLUMN()-1),1,4,""),".",","))),"")</f>
        <v>19.005299999999998</v>
      </c>
      <c r="I83" s="36" t="str">
        <f>IFERROR(INDEX(zdrovojéúdaje!$A:$G,MATCH(ROW()+137,$A:$A,0),COLUMN()-8),"")</f>
        <v>220/1494</v>
      </c>
      <c r="J83" s="37">
        <f>IFERROR(INDEX(zdrovojéúdaje!$A:$G,MATCH(ROW()+137,$A:$A,0),COLUMN()-8),"")</f>
        <v>39761</v>
      </c>
      <c r="K83" s="38">
        <f>IFERROR(INDEX(zdrovojéúdaje!$A:$G,MATCH(ROW()+137,$A:$A,0),COLUMN()-8),"")</f>
        <v>0.125</v>
      </c>
      <c r="L83" s="39">
        <f>IFERROR(VALUE(TRIM(SUBSTITUTE(REPLACE(INDEX(zdrovojéúdaje!$A:$G,MATCH(ROW()+137,$A:$A,0),COLUMN()-8),1,4,""),".",",",1))),"")</f>
        <v>62.004899999999999</v>
      </c>
      <c r="M83" s="39">
        <f>IFERROR(VALUE(TRIM(SUBSTITUTE(REPLACE(INDEX(zdrovojéúdaje!$A:$G,MATCH(ROW()+137,$A:$A,0),COLUMN()-8),1,4,""),".",","))),"")</f>
        <v>17.481300000000001</v>
      </c>
      <c r="N83" s="40">
        <f>IFERROR(VALUE(TRIM(SUBSTITUTE(REPLACE(INDEX(zdrovojéúdaje!$A:$G,MATCH(ROW()+137,$A:$A,0),COLUMN()-8),1,4,""),".",","))),"")</f>
        <v>18.041899999999998</v>
      </c>
    </row>
    <row r="84" spans="1:14" s="29" customFormat="1" ht="13.15" customHeight="1">
      <c r="A84" s="47">
        <f>IF((zdrovojéúdaje!B84&gt;=$C$3)*(zdrovojéúdaje!B84&lt;=$C$4),1+COUNTIF($A$1:$A83,"&gt;0"),0)</f>
        <v>84</v>
      </c>
      <c r="B84" s="28" t="str">
        <f>IFERROR(INDEX(zdrovojéúdaje!$A:$G,MATCH(ROW()+61,$A:$A,0),COLUMN()-1),"")</f>
        <v>145/1494</v>
      </c>
      <c r="C84" s="14">
        <f>IFERROR(INDEX(zdrovojéúdaje!$A:$G,MATCH(ROW()+61,$A:$A,0),COLUMN()-1),"")</f>
        <v>39759</v>
      </c>
      <c r="D84" s="15">
        <f>IFERROR(INDEX(zdrovojéúdaje!$A:$G,MATCH(ROW()+61,$A:$A,0),COLUMN()-1),"")</f>
        <v>0.5625</v>
      </c>
      <c r="E84" s="13">
        <f>IFERROR(VALUE(TRIM(SUBSTITUTE(REPLACE(INDEX(zdrovojéúdaje!$A:$G,MATCH(ROW()+61,$A:$A,0),COLUMN()-1),1,4,""),".",",",1))),"")</f>
        <v>57.999299999999998</v>
      </c>
      <c r="F84" s="13">
        <f>IFERROR(VALUE(TRIM(SUBSTITUTE(REPLACE(INDEX(zdrovojéúdaje!$A:$G,MATCH(ROW()+61,$A:$A,0),COLUMN()-1),1,4,""),".",","))),"")</f>
        <v>19.368600000000001</v>
      </c>
      <c r="G84" s="12">
        <f>IFERROR(VALUE(TRIM(SUBSTITUTE(REPLACE(INDEX(zdrovojéúdaje!$A:$G,MATCH(ROW()+61,$A:$A,0),COLUMN()-1),1,4,""),".",","))),"")</f>
        <v>19.2652</v>
      </c>
      <c r="I84" s="36" t="str">
        <f>IFERROR(INDEX(zdrovojéúdaje!$A:$G,MATCH(ROW()+137,$A:$A,0),COLUMN()-8),"")</f>
        <v>221/1494</v>
      </c>
      <c r="J84" s="37">
        <f>IFERROR(INDEX(zdrovojéúdaje!$A:$G,MATCH(ROW()+137,$A:$A,0),COLUMN()-8),"")</f>
        <v>39761</v>
      </c>
      <c r="K84" s="38">
        <f>IFERROR(INDEX(zdrovojéúdaje!$A:$G,MATCH(ROW()+137,$A:$A,0),COLUMN()-8),"")</f>
        <v>0.14583333333333334</v>
      </c>
      <c r="L84" s="39">
        <f>IFERROR(VALUE(TRIM(SUBSTITUTE(REPLACE(INDEX(zdrovojéúdaje!$A:$G,MATCH(ROW()+137,$A:$A,0),COLUMN()-8),1,4,""),".",",",1))),"")</f>
        <v>61.972099999999998</v>
      </c>
      <c r="M84" s="39">
        <f>IFERROR(VALUE(TRIM(SUBSTITUTE(REPLACE(INDEX(zdrovojéúdaje!$A:$G,MATCH(ROW()+137,$A:$A,0),COLUMN()-8),1,4,""),".",","))),"")</f>
        <v>17.481300000000001</v>
      </c>
      <c r="N84" s="40">
        <f>IFERROR(VALUE(TRIM(SUBSTITUTE(REPLACE(INDEX(zdrovojéúdaje!$A:$G,MATCH(ROW()+137,$A:$A,0),COLUMN()-8),1,4,""),".",","))),"")</f>
        <v>18.041899999999998</v>
      </c>
    </row>
    <row r="85" spans="1:14" s="29" customFormat="1" ht="13.15" customHeight="1">
      <c r="A85" s="47">
        <f>IF((zdrovojéúdaje!B85&gt;=$C$3)*(zdrovojéúdaje!B85&lt;=$C$4),1+COUNTIF($A$1:$A84,"&gt;0"),0)</f>
        <v>85</v>
      </c>
      <c r="B85" s="28" t="str">
        <f>IFERROR(INDEX(zdrovojéúdaje!$A:$G,MATCH(ROW()+61,$A:$A,0),COLUMN()-1),"")</f>
        <v>146/1494</v>
      </c>
      <c r="C85" s="14">
        <f>IFERROR(INDEX(zdrovojéúdaje!$A:$G,MATCH(ROW()+61,$A:$A,0),COLUMN()-1),"")</f>
        <v>39759</v>
      </c>
      <c r="D85" s="15">
        <f>IFERROR(INDEX(zdrovojéúdaje!$A:$G,MATCH(ROW()+61,$A:$A,0),COLUMN()-1),"")</f>
        <v>0.58333333333333337</v>
      </c>
      <c r="E85" s="13">
        <f>IFERROR(VALUE(TRIM(SUBSTITUTE(REPLACE(INDEX(zdrovojéúdaje!$A:$G,MATCH(ROW()+61,$A:$A,0),COLUMN()-1),1,4,""),".",",",1))),"")</f>
        <v>57.868099999999998</v>
      </c>
      <c r="F85" s="13">
        <f>IFERROR(VALUE(TRIM(SUBSTITUTE(REPLACE(INDEX(zdrovojéúdaje!$A:$G,MATCH(ROW()+61,$A:$A,0),COLUMN()-1),1,4,""),".",","))),"")</f>
        <v>19.470099999999999</v>
      </c>
      <c r="G85" s="12">
        <f>IFERROR(VALUE(TRIM(SUBSTITUTE(REPLACE(INDEX(zdrovojéúdaje!$A:$G,MATCH(ROW()+61,$A:$A,0),COLUMN()-1),1,4,""),".",","))),"")</f>
        <v>19.339400000000001</v>
      </c>
      <c r="I85" s="36" t="str">
        <f>IFERROR(INDEX(zdrovojéúdaje!$A:$G,MATCH(ROW()+137,$A:$A,0),COLUMN()-8),"")</f>
        <v>222/1494</v>
      </c>
      <c r="J85" s="37">
        <f>IFERROR(INDEX(zdrovojéúdaje!$A:$G,MATCH(ROW()+137,$A:$A,0),COLUMN()-8),"")</f>
        <v>39761</v>
      </c>
      <c r="K85" s="38">
        <f>IFERROR(INDEX(zdrovojéúdaje!$A:$G,MATCH(ROW()+137,$A:$A,0),COLUMN()-8),"")</f>
        <v>0.16666666666666666</v>
      </c>
      <c r="L85" s="39">
        <f>IFERROR(VALUE(TRIM(SUBSTITUTE(REPLACE(INDEX(zdrovojéúdaje!$A:$G,MATCH(ROW()+137,$A:$A,0),COLUMN()-8),1,4,""),".",",",1))),"")</f>
        <v>62.042700000000004</v>
      </c>
      <c r="M85" s="39">
        <f>IFERROR(VALUE(TRIM(SUBSTITUTE(REPLACE(INDEX(zdrovojéúdaje!$A:$G,MATCH(ROW()+137,$A:$A,0),COLUMN()-8),1,4,""),".",","))),"")</f>
        <v>17.481300000000001</v>
      </c>
      <c r="N85" s="40">
        <f>IFERROR(VALUE(TRIM(SUBSTITUTE(REPLACE(INDEX(zdrovojéúdaje!$A:$G,MATCH(ROW()+137,$A:$A,0),COLUMN()-8),1,4,""),".",","))),"")</f>
        <v>18.041899999999998</v>
      </c>
    </row>
    <row r="86" spans="1:14" s="29" customFormat="1" ht="13.15" customHeight="1">
      <c r="A86" s="47">
        <f>IF((zdrovojéúdaje!B86&gt;=$C$3)*(zdrovojéúdaje!B86&lt;=$C$4),1+COUNTIF($A$1:$A85,"&gt;0"),0)</f>
        <v>86</v>
      </c>
      <c r="B86" s="28" t="str">
        <f>IFERROR(INDEX(zdrovojéúdaje!$A:$G,MATCH(ROW()+61,$A:$A,0),COLUMN()-1),"")</f>
        <v>147/1494</v>
      </c>
      <c r="C86" s="14">
        <f>IFERROR(INDEX(zdrovojéúdaje!$A:$G,MATCH(ROW()+61,$A:$A,0),COLUMN()-1),"")</f>
        <v>39759</v>
      </c>
      <c r="D86" s="15">
        <f>IFERROR(INDEX(zdrovojéúdaje!$A:$G,MATCH(ROW()+61,$A:$A,0),COLUMN()-1),"")</f>
        <v>0.60416666666666663</v>
      </c>
      <c r="E86" s="13">
        <f>IFERROR(VALUE(TRIM(SUBSTITUTE(REPLACE(INDEX(zdrovojéúdaje!$A:$G,MATCH(ROW()+61,$A:$A,0),COLUMN()-1),1,4,""),".",",",1))),"")</f>
        <v>57.5122</v>
      </c>
      <c r="F86" s="13">
        <f>IFERROR(VALUE(TRIM(SUBSTITUTE(REPLACE(INDEX(zdrovojéúdaje!$A:$G,MATCH(ROW()+61,$A:$A,0),COLUMN()-1),1,4,""),".",","))),"")</f>
        <v>19.537800000000001</v>
      </c>
      <c r="G86" s="12">
        <f>IFERROR(VALUE(TRIM(SUBSTITUTE(REPLACE(INDEX(zdrovojéúdaje!$A:$G,MATCH(ROW()+61,$A:$A,0),COLUMN()-1),1,4,""),".",","))),"")</f>
        <v>19.3766</v>
      </c>
      <c r="I86" s="36" t="str">
        <f>IFERROR(INDEX(zdrovojéúdaje!$A:$G,MATCH(ROW()+137,$A:$A,0),COLUMN()-8),"")</f>
        <v>223/1494</v>
      </c>
      <c r="J86" s="37">
        <f>IFERROR(INDEX(zdrovojéúdaje!$A:$G,MATCH(ROW()+137,$A:$A,0),COLUMN()-8),"")</f>
        <v>39761</v>
      </c>
      <c r="K86" s="38">
        <f>IFERROR(INDEX(zdrovojéúdaje!$A:$G,MATCH(ROW()+137,$A:$A,0),COLUMN()-8),"")</f>
        <v>0.1875</v>
      </c>
      <c r="L86" s="39">
        <f>IFERROR(VALUE(TRIM(SUBSTITUTE(REPLACE(INDEX(zdrovojéúdaje!$A:$G,MATCH(ROW()+137,$A:$A,0),COLUMN()-8),1,4,""),".",",",1))),"")</f>
        <v>62.070500000000003</v>
      </c>
      <c r="M86" s="39">
        <f>IFERROR(VALUE(TRIM(SUBSTITUTE(REPLACE(INDEX(zdrovojéúdaje!$A:$G,MATCH(ROW()+137,$A:$A,0),COLUMN()-8),1,4,""),".",","))),"")</f>
        <v>17.447700000000001</v>
      </c>
      <c r="N86" s="40">
        <f>IFERROR(VALUE(TRIM(SUBSTITUTE(REPLACE(INDEX(zdrovojéúdaje!$A:$G,MATCH(ROW()+137,$A:$A,0),COLUMN()-8),1,4,""),".",","))),"")</f>
        <v>18.041899999999998</v>
      </c>
    </row>
    <row r="87" spans="1:14" s="29" customFormat="1" ht="13.15" customHeight="1">
      <c r="A87" s="47">
        <f>IF((zdrovojéúdaje!B87&gt;=$C$3)*(zdrovojéúdaje!B87&lt;=$C$4),1+COUNTIF($A$1:$A86,"&gt;0"),0)</f>
        <v>87</v>
      </c>
      <c r="B87" s="28" t="str">
        <f>IFERROR(INDEX(zdrovojéúdaje!$A:$G,MATCH(ROW()+61,$A:$A,0),COLUMN()-1),"")</f>
        <v>148/1494</v>
      </c>
      <c r="C87" s="14">
        <f>IFERROR(INDEX(zdrovojéúdaje!$A:$G,MATCH(ROW()+61,$A:$A,0),COLUMN()-1),"")</f>
        <v>39759</v>
      </c>
      <c r="D87" s="15">
        <f>IFERROR(INDEX(zdrovojéúdaje!$A:$G,MATCH(ROW()+61,$A:$A,0),COLUMN()-1),"")</f>
        <v>0.625</v>
      </c>
      <c r="E87" s="13">
        <f>IFERROR(VALUE(TRIM(SUBSTITUTE(REPLACE(INDEX(zdrovojéúdaje!$A:$G,MATCH(ROW()+61,$A:$A,0),COLUMN()-1),1,4,""),".",",",1))),"")</f>
        <v>57.580399999999997</v>
      </c>
      <c r="F87" s="13">
        <f>IFERROR(VALUE(TRIM(SUBSTITUTE(REPLACE(INDEX(zdrovojéúdaje!$A:$G,MATCH(ROW()+61,$A:$A,0),COLUMN()-1),1,4,""),".",","))),"")</f>
        <v>19.537800000000001</v>
      </c>
      <c r="G87" s="12">
        <f>IFERROR(VALUE(TRIM(SUBSTITUTE(REPLACE(INDEX(zdrovojéúdaje!$A:$G,MATCH(ROW()+61,$A:$A,0),COLUMN()-1),1,4,""),".",","))),"")</f>
        <v>19.413699999999999</v>
      </c>
      <c r="I87" s="36" t="str">
        <f>IFERROR(INDEX(zdrovojéúdaje!$A:$G,MATCH(ROW()+137,$A:$A,0),COLUMN()-8),"")</f>
        <v>224/1494</v>
      </c>
      <c r="J87" s="37">
        <f>IFERROR(INDEX(zdrovojéúdaje!$A:$G,MATCH(ROW()+137,$A:$A,0),COLUMN()-8),"")</f>
        <v>39761</v>
      </c>
      <c r="K87" s="38">
        <f>IFERROR(INDEX(zdrovojéúdaje!$A:$G,MATCH(ROW()+137,$A:$A,0),COLUMN()-8),"")</f>
        <v>0.20833333333333334</v>
      </c>
      <c r="L87" s="39">
        <f>IFERROR(VALUE(TRIM(SUBSTITUTE(REPLACE(INDEX(zdrovojéúdaje!$A:$G,MATCH(ROW()+137,$A:$A,0),COLUMN()-8),1,4,""),".",",",1))),"")</f>
        <v>62.125999999999998</v>
      </c>
      <c r="M87" s="39">
        <f>IFERROR(VALUE(TRIM(SUBSTITUTE(REPLACE(INDEX(zdrovojéúdaje!$A:$G,MATCH(ROW()+137,$A:$A,0),COLUMN()-8),1,4,""),".",","))),"")</f>
        <v>17.447700000000001</v>
      </c>
      <c r="N87" s="40">
        <f>IFERROR(VALUE(TRIM(SUBSTITUTE(REPLACE(INDEX(zdrovojéúdaje!$A:$G,MATCH(ROW()+137,$A:$A,0),COLUMN()-8),1,4,""),".",","))),"")</f>
        <v>18.004899999999999</v>
      </c>
    </row>
    <row r="88" spans="1:14" s="29" customFormat="1" ht="13.15" customHeight="1">
      <c r="A88" s="47">
        <f>IF((zdrovojéúdaje!B88&gt;=$C$3)*(zdrovojéúdaje!B88&lt;=$C$4),1+COUNTIF($A$1:$A87,"&gt;0"),0)</f>
        <v>88</v>
      </c>
      <c r="B88" s="28" t="str">
        <f>IFERROR(INDEX(zdrovojéúdaje!$A:$G,MATCH(ROW()+61,$A:$A,0),COLUMN()-1),"")</f>
        <v>149/1494</v>
      </c>
      <c r="C88" s="14">
        <f>IFERROR(INDEX(zdrovojéúdaje!$A:$G,MATCH(ROW()+61,$A:$A,0),COLUMN()-1),"")</f>
        <v>39759</v>
      </c>
      <c r="D88" s="15">
        <f>IFERROR(INDEX(zdrovojéúdaje!$A:$G,MATCH(ROW()+61,$A:$A,0),COLUMN()-1),"")</f>
        <v>0.64583333333333337</v>
      </c>
      <c r="E88" s="13">
        <f>IFERROR(VALUE(TRIM(SUBSTITUTE(REPLACE(INDEX(zdrovojéúdaje!$A:$G,MATCH(ROW()+61,$A:$A,0),COLUMN()-1),1,4,""),".",",",1))),"")</f>
        <v>57.941299999999998</v>
      </c>
      <c r="F88" s="13">
        <f>IFERROR(VALUE(TRIM(SUBSTITUTE(REPLACE(INDEX(zdrovojéúdaje!$A:$G,MATCH(ROW()+61,$A:$A,0),COLUMN()-1),1,4,""),".",","))),"")</f>
        <v>19.470099999999999</v>
      </c>
      <c r="G88" s="12">
        <f>IFERROR(VALUE(TRIM(SUBSTITUTE(REPLACE(INDEX(zdrovojéúdaje!$A:$G,MATCH(ROW()+61,$A:$A,0),COLUMN()-1),1,4,""),".",","))),"")</f>
        <v>19.3766</v>
      </c>
      <c r="I88" s="36" t="str">
        <f>IFERROR(INDEX(zdrovojéúdaje!$A:$G,MATCH(ROW()+137,$A:$A,0),COLUMN()-8),"")</f>
        <v>225/1494</v>
      </c>
      <c r="J88" s="37">
        <f>IFERROR(INDEX(zdrovojéúdaje!$A:$G,MATCH(ROW()+137,$A:$A,0),COLUMN()-8),"")</f>
        <v>39761</v>
      </c>
      <c r="K88" s="38">
        <f>IFERROR(INDEX(zdrovojéúdaje!$A:$G,MATCH(ROW()+137,$A:$A,0),COLUMN()-8),"")</f>
        <v>0.22916666666666666</v>
      </c>
      <c r="L88" s="39">
        <f>IFERROR(VALUE(TRIM(SUBSTITUTE(REPLACE(INDEX(zdrovojéúdaje!$A:$G,MATCH(ROW()+137,$A:$A,0),COLUMN()-8),1,4,""),".",",",1))),"")</f>
        <v>62.191600000000001</v>
      </c>
      <c r="M88" s="39">
        <f>IFERROR(VALUE(TRIM(SUBSTITUTE(REPLACE(INDEX(zdrovojéúdaje!$A:$G,MATCH(ROW()+137,$A:$A,0),COLUMN()-8),1,4,""),".",","))),"")</f>
        <v>17.414100000000001</v>
      </c>
      <c r="N88" s="40">
        <f>IFERROR(VALUE(TRIM(SUBSTITUTE(REPLACE(INDEX(zdrovojéúdaje!$A:$G,MATCH(ROW()+137,$A:$A,0),COLUMN()-8),1,4,""),".",","))),"")</f>
        <v>18.004899999999999</v>
      </c>
    </row>
    <row r="89" spans="1:14" s="29" customFormat="1" ht="13.15" customHeight="1">
      <c r="A89" s="47">
        <f>IF((zdrovojéúdaje!B89&gt;=$C$3)*(zdrovojéúdaje!B89&lt;=$C$4),1+COUNTIF($A$1:$A88,"&gt;0"),0)</f>
        <v>89</v>
      </c>
      <c r="B89" s="28" t="str">
        <f>IFERROR(INDEX(zdrovojéúdaje!$A:$G,MATCH(ROW()+61,$A:$A,0),COLUMN()-1),"")</f>
        <v>150/1494</v>
      </c>
      <c r="C89" s="14">
        <f>IFERROR(INDEX(zdrovojéúdaje!$A:$G,MATCH(ROW()+61,$A:$A,0),COLUMN()-1),"")</f>
        <v>39759</v>
      </c>
      <c r="D89" s="15">
        <f>IFERROR(INDEX(zdrovojéúdaje!$A:$G,MATCH(ROW()+61,$A:$A,0),COLUMN()-1),"")</f>
        <v>0.66666666666666663</v>
      </c>
      <c r="E89" s="13">
        <f>IFERROR(VALUE(TRIM(SUBSTITUTE(REPLACE(INDEX(zdrovojéúdaje!$A:$G,MATCH(ROW()+61,$A:$A,0),COLUMN()-1),1,4,""),".",",",1))),"")</f>
        <v>58.0473</v>
      </c>
      <c r="F89" s="13">
        <f>IFERROR(VALUE(TRIM(SUBSTITUTE(REPLACE(INDEX(zdrovojéúdaje!$A:$G,MATCH(ROW()+61,$A:$A,0),COLUMN()-1),1,4,""),".",","))),"")</f>
        <v>19.436299999999999</v>
      </c>
      <c r="G89" s="12">
        <f>IFERROR(VALUE(TRIM(SUBSTITUTE(REPLACE(INDEX(zdrovojéúdaje!$A:$G,MATCH(ROW()+61,$A:$A,0),COLUMN()-1),1,4,""),".",","))),"")</f>
        <v>19.339400000000001</v>
      </c>
      <c r="I89" s="36" t="str">
        <f>IFERROR(INDEX(zdrovojéúdaje!$A:$G,MATCH(ROW()+137,$A:$A,0),COLUMN()-8),"")</f>
        <v>226/1494</v>
      </c>
      <c r="J89" s="37">
        <f>IFERROR(INDEX(zdrovojéúdaje!$A:$G,MATCH(ROW()+137,$A:$A,0),COLUMN()-8),"")</f>
        <v>39761</v>
      </c>
      <c r="K89" s="38">
        <f>IFERROR(INDEX(zdrovojéúdaje!$A:$G,MATCH(ROW()+137,$A:$A,0),COLUMN()-8),"")</f>
        <v>0.25</v>
      </c>
      <c r="L89" s="39">
        <f>IFERROR(VALUE(TRIM(SUBSTITUTE(REPLACE(INDEX(zdrovojéúdaje!$A:$G,MATCH(ROW()+137,$A:$A,0),COLUMN()-8),1,4,""),".",",",1))),"")</f>
        <v>62.226999999999997</v>
      </c>
      <c r="M89" s="39">
        <f>IFERROR(VALUE(TRIM(SUBSTITUTE(REPLACE(INDEX(zdrovojéúdaje!$A:$G,MATCH(ROW()+137,$A:$A,0),COLUMN()-8),1,4,""),".",","))),"")</f>
        <v>17.414100000000001</v>
      </c>
      <c r="N89" s="40">
        <f>IFERROR(VALUE(TRIM(SUBSTITUTE(REPLACE(INDEX(zdrovojéúdaje!$A:$G,MATCH(ROW()+137,$A:$A,0),COLUMN()-8),1,4,""),".",","))),"")</f>
        <v>17.930900000000001</v>
      </c>
    </row>
    <row r="90" spans="1:14" s="29" customFormat="1" ht="13.15" customHeight="1">
      <c r="A90" s="47">
        <f>IF((zdrovojéúdaje!B90&gt;=$C$3)*(zdrovojéúdaje!B90&lt;=$C$4),1+COUNTIF($A$1:$A89,"&gt;0"),0)</f>
        <v>90</v>
      </c>
      <c r="B90" s="28" t="str">
        <f>IFERROR(INDEX(zdrovojéúdaje!$A:$G,MATCH(ROW()+61,$A:$A,0),COLUMN()-1),"")</f>
        <v>151/1494</v>
      </c>
      <c r="C90" s="14">
        <f>IFERROR(INDEX(zdrovojéúdaje!$A:$G,MATCH(ROW()+61,$A:$A,0),COLUMN()-1),"")</f>
        <v>39759</v>
      </c>
      <c r="D90" s="15">
        <f>IFERROR(INDEX(zdrovojéúdaje!$A:$G,MATCH(ROW()+61,$A:$A,0),COLUMN()-1),"")</f>
        <v>0.6875</v>
      </c>
      <c r="E90" s="13">
        <f>IFERROR(VALUE(TRIM(SUBSTITUTE(REPLACE(INDEX(zdrovojéúdaje!$A:$G,MATCH(ROW()+61,$A:$A,0),COLUMN()-1),1,4,""),".",",",1))),"")</f>
        <v>58.264400000000002</v>
      </c>
      <c r="F90" s="13">
        <f>IFERROR(VALUE(TRIM(SUBSTITUTE(REPLACE(INDEX(zdrovojéúdaje!$A:$G,MATCH(ROW()+61,$A:$A,0),COLUMN()-1),1,4,""),".",","))),"")</f>
        <v>19.4024</v>
      </c>
      <c r="G90" s="12">
        <f>IFERROR(VALUE(TRIM(SUBSTITUTE(REPLACE(INDEX(zdrovojéúdaje!$A:$G,MATCH(ROW()+61,$A:$A,0),COLUMN()-1),1,4,""),".",","))),"")</f>
        <v>19.339400000000001</v>
      </c>
      <c r="I90" s="36" t="str">
        <f>IFERROR(INDEX(zdrovojéúdaje!$A:$G,MATCH(ROW()+137,$A:$A,0),COLUMN()-8),"")</f>
        <v>227/1494</v>
      </c>
      <c r="J90" s="37">
        <f>IFERROR(INDEX(zdrovojéúdaje!$A:$G,MATCH(ROW()+137,$A:$A,0),COLUMN()-8),"")</f>
        <v>39761</v>
      </c>
      <c r="K90" s="38">
        <f>IFERROR(INDEX(zdrovojéúdaje!$A:$G,MATCH(ROW()+137,$A:$A,0),COLUMN()-8),"")</f>
        <v>0.27083333333333331</v>
      </c>
      <c r="L90" s="39">
        <f>IFERROR(VALUE(TRIM(SUBSTITUTE(REPLACE(INDEX(zdrovojéúdaje!$A:$G,MATCH(ROW()+137,$A:$A,0),COLUMN()-8),1,4,""),".",",",1))),"")</f>
        <v>62.2547</v>
      </c>
      <c r="M90" s="39">
        <f>IFERROR(VALUE(TRIM(SUBSTITUTE(REPLACE(INDEX(zdrovojéúdaje!$A:$G,MATCH(ROW()+137,$A:$A,0),COLUMN()-8),1,4,""),".",","))),"")</f>
        <v>17.414100000000001</v>
      </c>
      <c r="N90" s="40">
        <f>IFERROR(VALUE(TRIM(SUBSTITUTE(REPLACE(INDEX(zdrovojéúdaje!$A:$G,MATCH(ROW()+137,$A:$A,0),COLUMN()-8),1,4,""),".",","))),"")</f>
        <v>17.930900000000001</v>
      </c>
    </row>
    <row r="91" spans="1:14" s="29" customFormat="1" ht="13.15" customHeight="1">
      <c r="A91" s="47">
        <f>IF((zdrovojéúdaje!B91&gt;=$C$3)*(zdrovojéúdaje!B91&lt;=$C$4),1+COUNTIF($A$1:$A90,"&gt;0"),0)</f>
        <v>91</v>
      </c>
      <c r="B91" s="28" t="str">
        <f>IFERROR(INDEX(zdrovojéúdaje!$A:$G,MATCH(ROW()+61,$A:$A,0),COLUMN()-1),"")</f>
        <v>152/1494</v>
      </c>
      <c r="C91" s="14">
        <f>IFERROR(INDEX(zdrovojéúdaje!$A:$G,MATCH(ROW()+61,$A:$A,0),COLUMN()-1),"")</f>
        <v>39759</v>
      </c>
      <c r="D91" s="15">
        <f>IFERROR(INDEX(zdrovojéúdaje!$A:$G,MATCH(ROW()+61,$A:$A,0),COLUMN()-1),"")</f>
        <v>0.70833333333333337</v>
      </c>
      <c r="E91" s="13">
        <f>IFERROR(VALUE(TRIM(SUBSTITUTE(REPLACE(INDEX(zdrovojéúdaje!$A:$G,MATCH(ROW()+61,$A:$A,0),COLUMN()-1),1,4,""),".",",",1))),"")</f>
        <v>58.387999999999998</v>
      </c>
      <c r="F91" s="13">
        <f>IFERROR(VALUE(TRIM(SUBSTITUTE(REPLACE(INDEX(zdrovojéúdaje!$A:$G,MATCH(ROW()+61,$A:$A,0),COLUMN()-1),1,4,""),".",","))),"")</f>
        <v>19.300899999999999</v>
      </c>
      <c r="G91" s="12">
        <f>IFERROR(VALUE(TRIM(SUBSTITUTE(REPLACE(INDEX(zdrovojéúdaje!$A:$G,MATCH(ROW()+61,$A:$A,0),COLUMN()-1),1,4,""),".",","))),"")</f>
        <v>19.302299999999999</v>
      </c>
      <c r="I91" s="36" t="str">
        <f>IFERROR(INDEX(zdrovojéúdaje!$A:$G,MATCH(ROW()+137,$A:$A,0),COLUMN()-8),"")</f>
        <v>228/1494</v>
      </c>
      <c r="J91" s="37">
        <f>IFERROR(INDEX(zdrovojéúdaje!$A:$G,MATCH(ROW()+137,$A:$A,0),COLUMN()-8),"")</f>
        <v>39761</v>
      </c>
      <c r="K91" s="38">
        <f>IFERROR(INDEX(zdrovojéúdaje!$A:$G,MATCH(ROW()+137,$A:$A,0),COLUMN()-8),"")</f>
        <v>0.29166666666666669</v>
      </c>
      <c r="L91" s="39">
        <f>IFERROR(VALUE(TRIM(SUBSTITUTE(REPLACE(INDEX(zdrovojéúdaje!$A:$G,MATCH(ROW()+137,$A:$A,0),COLUMN()-8),1,4,""),".",",",1))),"")</f>
        <v>62.287599999999998</v>
      </c>
      <c r="M91" s="39">
        <f>IFERROR(VALUE(TRIM(SUBSTITUTE(REPLACE(INDEX(zdrovojéúdaje!$A:$G,MATCH(ROW()+137,$A:$A,0),COLUMN()-8),1,4,""),".",","))),"")</f>
        <v>17.414100000000001</v>
      </c>
      <c r="N91" s="40">
        <f>IFERROR(VALUE(TRIM(SUBSTITUTE(REPLACE(INDEX(zdrovojéúdaje!$A:$G,MATCH(ROW()+137,$A:$A,0),COLUMN()-8),1,4,""),".",","))),"")</f>
        <v>17.930900000000001</v>
      </c>
    </row>
    <row r="92" spans="1:14" s="29" customFormat="1" ht="13.15" customHeight="1">
      <c r="A92" s="47">
        <f>IF((zdrovojéúdaje!B92&gt;=$C$3)*(zdrovojéúdaje!B92&lt;=$C$4),1+COUNTIF($A$1:$A91,"&gt;0"),0)</f>
        <v>92</v>
      </c>
      <c r="B92" s="28" t="str">
        <f>IFERROR(INDEX(zdrovojéúdaje!$A:$G,MATCH(ROW()+61,$A:$A,0),COLUMN()-1),"")</f>
        <v>153/1494</v>
      </c>
      <c r="C92" s="14">
        <f>IFERROR(INDEX(zdrovojéúdaje!$A:$G,MATCH(ROW()+61,$A:$A,0),COLUMN()-1),"")</f>
        <v>39759</v>
      </c>
      <c r="D92" s="15">
        <f>IFERROR(INDEX(zdrovojéúdaje!$A:$G,MATCH(ROW()+61,$A:$A,0),COLUMN()-1),"")</f>
        <v>0.72916666666666663</v>
      </c>
      <c r="E92" s="13">
        <f>IFERROR(VALUE(TRIM(SUBSTITUTE(REPLACE(INDEX(zdrovojéúdaje!$A:$G,MATCH(ROW()+61,$A:$A,0),COLUMN()-1),1,4,""),".",",",1))),"")</f>
        <v>58.6404</v>
      </c>
      <c r="F92" s="13">
        <f>IFERROR(VALUE(TRIM(SUBSTITUTE(REPLACE(INDEX(zdrovojéúdaje!$A:$G,MATCH(ROW()+61,$A:$A,0),COLUMN()-1),1,4,""),".",","))),"")</f>
        <v>19.1995</v>
      </c>
      <c r="G92" s="12">
        <f>IFERROR(VALUE(TRIM(SUBSTITUTE(REPLACE(INDEX(zdrovojéúdaje!$A:$G,MATCH(ROW()+61,$A:$A,0),COLUMN()-1),1,4,""),".",","))),"")</f>
        <v>19.228000000000002</v>
      </c>
      <c r="I92" s="36" t="str">
        <f>IFERROR(INDEX(zdrovojéúdaje!$A:$G,MATCH(ROW()+137,$A:$A,0),COLUMN()-8),"")</f>
        <v>229/1494</v>
      </c>
      <c r="J92" s="37">
        <f>IFERROR(INDEX(zdrovojéúdaje!$A:$G,MATCH(ROW()+137,$A:$A,0),COLUMN()-8),"")</f>
        <v>39761</v>
      </c>
      <c r="K92" s="38">
        <f>IFERROR(INDEX(zdrovojéúdaje!$A:$G,MATCH(ROW()+137,$A:$A,0),COLUMN()-8),"")</f>
        <v>0.3125</v>
      </c>
      <c r="L92" s="39">
        <f>IFERROR(VALUE(TRIM(SUBSTITUTE(REPLACE(INDEX(zdrovojéúdaje!$A:$G,MATCH(ROW()+137,$A:$A,0),COLUMN()-8),1,4,""),".",",",1))),"")</f>
        <v>62.330500000000001</v>
      </c>
      <c r="M92" s="39">
        <f>IFERROR(VALUE(TRIM(SUBSTITUTE(REPLACE(INDEX(zdrovojéúdaje!$A:$G,MATCH(ROW()+137,$A:$A,0),COLUMN()-8),1,4,""),".",","))),"")</f>
        <v>17.380600000000001</v>
      </c>
      <c r="N92" s="40">
        <f>IFERROR(VALUE(TRIM(SUBSTITUTE(REPLACE(INDEX(zdrovojéúdaje!$A:$G,MATCH(ROW()+137,$A:$A,0),COLUMN()-8),1,4,""),".",","))),"")</f>
        <v>17.930900000000001</v>
      </c>
    </row>
    <row r="93" spans="1:14" s="29" customFormat="1" ht="13.15" customHeight="1">
      <c r="A93" s="47">
        <f>IF((zdrovojéúdaje!B93&gt;=$C$3)*(zdrovojéúdaje!B93&lt;=$C$4),1+COUNTIF($A$1:$A92,"&gt;0"),0)</f>
        <v>93</v>
      </c>
      <c r="B93" s="28" t="str">
        <f>IFERROR(INDEX(zdrovojéúdaje!$A:$G,MATCH(ROW()+61,$A:$A,0),COLUMN()-1),"")</f>
        <v>154/1494</v>
      </c>
      <c r="C93" s="14">
        <f>IFERROR(INDEX(zdrovojéúdaje!$A:$G,MATCH(ROW()+61,$A:$A,0),COLUMN()-1),"")</f>
        <v>39759</v>
      </c>
      <c r="D93" s="15">
        <f>IFERROR(INDEX(zdrovojéúdaje!$A:$G,MATCH(ROW()+61,$A:$A,0),COLUMN()-1),"")</f>
        <v>0.75</v>
      </c>
      <c r="E93" s="13">
        <f>IFERROR(VALUE(TRIM(SUBSTITUTE(REPLACE(INDEX(zdrovojéúdaje!$A:$G,MATCH(ROW()+61,$A:$A,0),COLUMN()-1),1,4,""),".",",",1))),"")</f>
        <v>59.283999999999999</v>
      </c>
      <c r="F93" s="13">
        <f>IFERROR(VALUE(TRIM(SUBSTITUTE(REPLACE(INDEX(zdrovojéúdaje!$A:$G,MATCH(ROW()+61,$A:$A,0),COLUMN()-1),1,4,""),".",","))),"")</f>
        <v>19.0305</v>
      </c>
      <c r="G93" s="12">
        <f>IFERROR(VALUE(TRIM(SUBSTITUTE(REPLACE(INDEX(zdrovojéúdaje!$A:$G,MATCH(ROW()+61,$A:$A,0),COLUMN()-1),1,4,""),".",","))),"")</f>
        <v>19.1538</v>
      </c>
      <c r="I93" s="36" t="str">
        <f>IFERROR(INDEX(zdrovojéúdaje!$A:$G,MATCH(ROW()+137,$A:$A,0),COLUMN()-8),"")</f>
        <v>230/1494</v>
      </c>
      <c r="J93" s="37">
        <f>IFERROR(INDEX(zdrovojéúdaje!$A:$G,MATCH(ROW()+137,$A:$A,0),COLUMN()-8),"")</f>
        <v>39761</v>
      </c>
      <c r="K93" s="38">
        <f>IFERROR(INDEX(zdrovojéúdaje!$A:$G,MATCH(ROW()+137,$A:$A,0),COLUMN()-8),"")</f>
        <v>0.33333333333333331</v>
      </c>
      <c r="L93" s="39">
        <f>IFERROR(VALUE(TRIM(SUBSTITUTE(REPLACE(INDEX(zdrovojéúdaje!$A:$G,MATCH(ROW()+137,$A:$A,0),COLUMN()-8),1,4,""),".",",",1))),"")</f>
        <v>62.307699999999997</v>
      </c>
      <c r="M93" s="39">
        <f>IFERROR(VALUE(TRIM(SUBSTITUTE(REPLACE(INDEX(zdrovojéúdaje!$A:$G,MATCH(ROW()+137,$A:$A,0),COLUMN()-8),1,4,""),".",","))),"")</f>
        <v>17.380600000000001</v>
      </c>
      <c r="N93" s="40">
        <f>IFERROR(VALUE(TRIM(SUBSTITUTE(REPLACE(INDEX(zdrovojéúdaje!$A:$G,MATCH(ROW()+137,$A:$A,0),COLUMN()-8),1,4,""),".",","))),"")</f>
        <v>17.893899999999999</v>
      </c>
    </row>
    <row r="94" spans="1:14" s="29" customFormat="1" ht="13.15" customHeight="1">
      <c r="A94" s="47">
        <f>IF((zdrovojéúdaje!B94&gt;=$C$3)*(zdrovojéúdaje!B94&lt;=$C$4),1+COUNTIF($A$1:$A93,"&gt;0"),0)</f>
        <v>94</v>
      </c>
      <c r="B94" s="28" t="str">
        <f>IFERROR(INDEX(zdrovojéúdaje!$A:$G,MATCH(ROW()+61,$A:$A,0),COLUMN()-1),"")</f>
        <v>155/1494</v>
      </c>
      <c r="C94" s="14">
        <f>IFERROR(INDEX(zdrovojéúdaje!$A:$G,MATCH(ROW()+61,$A:$A,0),COLUMN()-1),"")</f>
        <v>39759</v>
      </c>
      <c r="D94" s="15">
        <f>IFERROR(INDEX(zdrovojéúdaje!$A:$G,MATCH(ROW()+61,$A:$A,0),COLUMN()-1),"")</f>
        <v>0.77083333333333337</v>
      </c>
      <c r="E94" s="13">
        <f>IFERROR(VALUE(TRIM(SUBSTITUTE(REPLACE(INDEX(zdrovojéúdaje!$A:$G,MATCH(ROW()+61,$A:$A,0),COLUMN()-1),1,4,""),".",",",1))),"")</f>
        <v>59.698</v>
      </c>
      <c r="F94" s="13">
        <f>IFERROR(VALUE(TRIM(SUBSTITUTE(REPLACE(INDEX(zdrovojéúdaje!$A:$G,MATCH(ROW()+61,$A:$A,0),COLUMN()-1),1,4,""),".",","))),"")</f>
        <v>18.895399999999999</v>
      </c>
      <c r="G94" s="12">
        <f>IFERROR(VALUE(TRIM(SUBSTITUTE(REPLACE(INDEX(zdrovojéúdaje!$A:$G,MATCH(ROW()+61,$A:$A,0),COLUMN()-1),1,4,""),".",","))),"")</f>
        <v>19.079499999999999</v>
      </c>
      <c r="I94" s="36" t="str">
        <f>IFERROR(INDEX(zdrovojéúdaje!$A:$G,MATCH(ROW()+137,$A:$A,0),COLUMN()-8),"")</f>
        <v>231/1494</v>
      </c>
      <c r="J94" s="37">
        <f>IFERROR(INDEX(zdrovojéúdaje!$A:$G,MATCH(ROW()+137,$A:$A,0),COLUMN()-8),"")</f>
        <v>39761</v>
      </c>
      <c r="K94" s="38">
        <f>IFERROR(INDEX(zdrovojéúdaje!$A:$G,MATCH(ROW()+137,$A:$A,0),COLUMN()-8),"")</f>
        <v>0.35416666666666669</v>
      </c>
      <c r="L94" s="39">
        <f>IFERROR(VALUE(TRIM(SUBSTITUTE(REPLACE(INDEX(zdrovojéúdaje!$A:$G,MATCH(ROW()+137,$A:$A,0),COLUMN()-8),1,4,""),".",",",1))),"")</f>
        <v>62.272399999999998</v>
      </c>
      <c r="M94" s="39">
        <f>IFERROR(VALUE(TRIM(SUBSTITUTE(REPLACE(INDEX(zdrovojéúdaje!$A:$G,MATCH(ROW()+137,$A:$A,0),COLUMN()-8),1,4,""),".",","))),"")</f>
        <v>17.380600000000001</v>
      </c>
      <c r="N94" s="40">
        <f>IFERROR(VALUE(TRIM(SUBSTITUTE(REPLACE(INDEX(zdrovojéúdaje!$A:$G,MATCH(ROW()+137,$A:$A,0),COLUMN()-8),1,4,""),".",","))),"")</f>
        <v>17.893899999999999</v>
      </c>
    </row>
    <row r="95" spans="1:14" s="29" customFormat="1" ht="13.15" customHeight="1">
      <c r="A95" s="47">
        <f>IF((zdrovojéúdaje!B95&gt;=$C$3)*(zdrovojéúdaje!B95&lt;=$C$4),1+COUNTIF($A$1:$A94,"&gt;0"),0)</f>
        <v>95</v>
      </c>
      <c r="B95" s="28" t="str">
        <f>IFERROR(INDEX(zdrovojéúdaje!$A:$G,MATCH(ROW()+61,$A:$A,0),COLUMN()-1),"")</f>
        <v>156/1494</v>
      </c>
      <c r="C95" s="14">
        <f>IFERROR(INDEX(zdrovojéúdaje!$A:$G,MATCH(ROW()+61,$A:$A,0),COLUMN()-1),"")</f>
        <v>39759</v>
      </c>
      <c r="D95" s="15">
        <f>IFERROR(INDEX(zdrovojéúdaje!$A:$G,MATCH(ROW()+61,$A:$A,0),COLUMN()-1),"")</f>
        <v>0.79166666666666663</v>
      </c>
      <c r="E95" s="13">
        <f>IFERROR(VALUE(TRIM(SUBSTITUTE(REPLACE(INDEX(zdrovojéúdaje!$A:$G,MATCH(ROW()+61,$A:$A,0),COLUMN()-1),1,4,""),".",",",1))),"")</f>
        <v>59.9024</v>
      </c>
      <c r="F95" s="13">
        <f>IFERROR(VALUE(TRIM(SUBSTITUTE(REPLACE(INDEX(zdrovojéúdaje!$A:$G,MATCH(ROW()+61,$A:$A,0),COLUMN()-1),1,4,""),".",","))),"")</f>
        <v>18.760400000000001</v>
      </c>
      <c r="G95" s="12">
        <f>IFERROR(VALUE(TRIM(SUBSTITUTE(REPLACE(INDEX(zdrovojéúdaje!$A:$G,MATCH(ROW()+61,$A:$A,0),COLUMN()-1),1,4,""),".",","))),"")</f>
        <v>19.042400000000001</v>
      </c>
      <c r="I95" s="36" t="str">
        <f>IFERROR(INDEX(zdrovojéúdaje!$A:$G,MATCH(ROW()+137,$A:$A,0),COLUMN()-8),"")</f>
        <v>232/1494</v>
      </c>
      <c r="J95" s="37">
        <f>IFERROR(INDEX(zdrovojéúdaje!$A:$G,MATCH(ROW()+137,$A:$A,0),COLUMN()-8),"")</f>
        <v>39761</v>
      </c>
      <c r="K95" s="38">
        <f>IFERROR(INDEX(zdrovojéúdaje!$A:$G,MATCH(ROW()+137,$A:$A,0),COLUMN()-8),"")</f>
        <v>0.375</v>
      </c>
      <c r="L95" s="39">
        <f>IFERROR(VALUE(TRIM(SUBSTITUTE(REPLACE(INDEX(zdrovojéúdaje!$A:$G,MATCH(ROW()+137,$A:$A,0),COLUMN()-8),1,4,""),".",",",1))),"")</f>
        <v>62.277500000000003</v>
      </c>
      <c r="M95" s="39">
        <f>IFERROR(VALUE(TRIM(SUBSTITUTE(REPLACE(INDEX(zdrovojéúdaje!$A:$G,MATCH(ROW()+137,$A:$A,0),COLUMN()-8),1,4,""),".",","))),"")</f>
        <v>17.380600000000001</v>
      </c>
      <c r="N95" s="40">
        <f>IFERROR(VALUE(TRIM(SUBSTITUTE(REPLACE(INDEX(zdrovojéúdaje!$A:$G,MATCH(ROW()+137,$A:$A,0),COLUMN()-8),1,4,""),".",","))),"")</f>
        <v>17.893899999999999</v>
      </c>
    </row>
    <row r="96" spans="1:14" s="29" customFormat="1" ht="13.15" customHeight="1">
      <c r="A96" s="47">
        <f>IF((zdrovojéúdaje!B96&gt;=$C$3)*(zdrovojéúdaje!B96&lt;=$C$4),1+COUNTIF($A$1:$A95,"&gt;0"),0)</f>
        <v>96</v>
      </c>
      <c r="B96" s="28" t="str">
        <f>IFERROR(INDEX(zdrovojéúdaje!$A:$G,MATCH(ROW()+61,$A:$A,0),COLUMN()-1),"")</f>
        <v>157/1494</v>
      </c>
      <c r="C96" s="14">
        <f>IFERROR(INDEX(zdrovojéúdaje!$A:$G,MATCH(ROW()+61,$A:$A,0),COLUMN()-1),"")</f>
        <v>39759</v>
      </c>
      <c r="D96" s="15">
        <f>IFERROR(INDEX(zdrovojéúdaje!$A:$G,MATCH(ROW()+61,$A:$A,0),COLUMN()-1),"")</f>
        <v>0.8125</v>
      </c>
      <c r="E96" s="13">
        <f>IFERROR(VALUE(TRIM(SUBSTITUTE(REPLACE(INDEX(zdrovojéúdaje!$A:$G,MATCH(ROW()+61,$A:$A,0),COLUMN()-1),1,4,""),".",",",1))),"")</f>
        <v>60.283499999999997</v>
      </c>
      <c r="F96" s="13">
        <f>IFERROR(VALUE(TRIM(SUBSTITUTE(REPLACE(INDEX(zdrovojéúdaje!$A:$G,MATCH(ROW()+61,$A:$A,0),COLUMN()-1),1,4,""),".",","))),"")</f>
        <v>18.659199999999998</v>
      </c>
      <c r="G96" s="12">
        <f>IFERROR(VALUE(TRIM(SUBSTITUTE(REPLACE(INDEX(zdrovojéúdaje!$A:$G,MATCH(ROW()+61,$A:$A,0),COLUMN()-1),1,4,""),".",","))),"")</f>
        <v>19.005299999999998</v>
      </c>
      <c r="I96" s="36" t="str">
        <f>IFERROR(INDEX(zdrovojéúdaje!$A:$G,MATCH(ROW()+137,$A:$A,0),COLUMN()-8),"")</f>
        <v>233/1494</v>
      </c>
      <c r="J96" s="37">
        <f>IFERROR(INDEX(zdrovojéúdaje!$A:$G,MATCH(ROW()+137,$A:$A,0),COLUMN()-8),"")</f>
        <v>39761</v>
      </c>
      <c r="K96" s="38">
        <f>IFERROR(INDEX(zdrovojéúdaje!$A:$G,MATCH(ROW()+137,$A:$A,0),COLUMN()-8),"")</f>
        <v>0.39583333333333331</v>
      </c>
      <c r="L96" s="39">
        <f>IFERROR(VALUE(TRIM(SUBSTITUTE(REPLACE(INDEX(zdrovojéúdaje!$A:$G,MATCH(ROW()+137,$A:$A,0),COLUMN()-8),1,4,""),".",",",1))),"")</f>
        <v>62.224499999999999</v>
      </c>
      <c r="M96" s="39">
        <f>IFERROR(VALUE(TRIM(SUBSTITUTE(REPLACE(INDEX(zdrovojéúdaje!$A:$G,MATCH(ROW()+137,$A:$A,0),COLUMN()-8),1,4,""),".",","))),"")</f>
        <v>17.414100000000001</v>
      </c>
      <c r="N96" s="40">
        <f>IFERROR(VALUE(TRIM(SUBSTITUTE(REPLACE(INDEX(zdrovojéúdaje!$A:$G,MATCH(ROW()+137,$A:$A,0),COLUMN()-8),1,4,""),".",","))),"")</f>
        <v>17.893899999999999</v>
      </c>
    </row>
    <row r="97" spans="1:14" s="29" customFormat="1" ht="13.15" customHeight="1">
      <c r="A97" s="47">
        <f>IF((zdrovojéúdaje!B97&gt;=$C$3)*(zdrovojéúdaje!B97&lt;=$C$4),1+COUNTIF($A$1:$A96,"&gt;0"),0)</f>
        <v>97</v>
      </c>
      <c r="B97" s="28" t="str">
        <f>IFERROR(INDEX(zdrovojéúdaje!$A:$G,MATCH(ROW()+61,$A:$A,0),COLUMN()-1),"")</f>
        <v>158/1494</v>
      </c>
      <c r="C97" s="14">
        <f>IFERROR(INDEX(zdrovojéúdaje!$A:$G,MATCH(ROW()+61,$A:$A,0),COLUMN()-1),"")</f>
        <v>39759</v>
      </c>
      <c r="D97" s="15">
        <f>IFERROR(INDEX(zdrovojéúdaje!$A:$G,MATCH(ROW()+61,$A:$A,0),COLUMN()-1),"")</f>
        <v>0.83333333333333337</v>
      </c>
      <c r="E97" s="13">
        <f>IFERROR(VALUE(TRIM(SUBSTITUTE(REPLACE(INDEX(zdrovojéúdaje!$A:$G,MATCH(ROW()+61,$A:$A,0),COLUMN()-1),1,4,""),".",",",1))),"")</f>
        <v>60.359200000000001</v>
      </c>
      <c r="F97" s="13">
        <f>IFERROR(VALUE(TRIM(SUBSTITUTE(REPLACE(INDEX(zdrovojéúdaje!$A:$G,MATCH(ROW()+61,$A:$A,0),COLUMN()-1),1,4,""),".",","))),"")</f>
        <v>18.591699999999999</v>
      </c>
      <c r="G97" s="12">
        <f>IFERROR(VALUE(TRIM(SUBSTITUTE(REPLACE(INDEX(zdrovojéúdaje!$A:$G,MATCH(ROW()+61,$A:$A,0),COLUMN()-1),1,4,""),".",","))),"")</f>
        <v>18.9682</v>
      </c>
      <c r="I97" s="36" t="str">
        <f>IFERROR(INDEX(zdrovojéúdaje!$A:$G,MATCH(ROW()+137,$A:$A,0),COLUMN()-8),"")</f>
        <v>234/1494</v>
      </c>
      <c r="J97" s="37">
        <f>IFERROR(INDEX(zdrovojéúdaje!$A:$G,MATCH(ROW()+137,$A:$A,0),COLUMN()-8),"")</f>
        <v>39761</v>
      </c>
      <c r="K97" s="38">
        <f>IFERROR(INDEX(zdrovojéúdaje!$A:$G,MATCH(ROW()+137,$A:$A,0),COLUMN()-8),"")</f>
        <v>0.41666666666666669</v>
      </c>
      <c r="L97" s="39">
        <f>IFERROR(VALUE(TRIM(SUBSTITUTE(REPLACE(INDEX(zdrovojéúdaje!$A:$G,MATCH(ROW()+137,$A:$A,0),COLUMN()-8),1,4,""),".",",",1))),"")</f>
        <v>62.244599999999998</v>
      </c>
      <c r="M97" s="39">
        <f>IFERROR(VALUE(TRIM(SUBSTITUTE(REPLACE(INDEX(zdrovojéúdaje!$A:$G,MATCH(ROW()+137,$A:$A,0),COLUMN()-8),1,4,""),".",","))),"")</f>
        <v>17.414100000000001</v>
      </c>
      <c r="N97" s="40">
        <f>IFERROR(VALUE(TRIM(SUBSTITUTE(REPLACE(INDEX(zdrovojéúdaje!$A:$G,MATCH(ROW()+137,$A:$A,0),COLUMN()-8),1,4,""),".",","))),"")</f>
        <v>17.893899999999999</v>
      </c>
    </row>
    <row r="98" spans="1:14" s="29" customFormat="1" ht="13.15" customHeight="1">
      <c r="A98" s="47">
        <f>IF((zdrovojéúdaje!B98&gt;=$C$3)*(zdrovojéúdaje!B98&lt;=$C$4),1+COUNTIF($A$1:$A97,"&gt;0"),0)</f>
        <v>98</v>
      </c>
      <c r="B98" s="28" t="str">
        <f>IFERROR(INDEX(zdrovojéúdaje!$A:$G,MATCH(ROW()+61,$A:$A,0),COLUMN()-1),"")</f>
        <v>159/1494</v>
      </c>
      <c r="C98" s="14">
        <f>IFERROR(INDEX(zdrovojéúdaje!$A:$G,MATCH(ROW()+61,$A:$A,0),COLUMN()-1),"")</f>
        <v>39759</v>
      </c>
      <c r="D98" s="15">
        <f>IFERROR(INDEX(zdrovojéúdaje!$A:$G,MATCH(ROW()+61,$A:$A,0),COLUMN()-1),"")</f>
        <v>0.85416666666666663</v>
      </c>
      <c r="E98" s="13">
        <f>IFERROR(VALUE(TRIM(SUBSTITUTE(REPLACE(INDEX(zdrovojéúdaje!$A:$G,MATCH(ROW()+61,$A:$A,0),COLUMN()-1),1,4,""),".",",",1))),"")</f>
        <v>60.472799999999999</v>
      </c>
      <c r="F98" s="13">
        <f>IFERROR(VALUE(TRIM(SUBSTITUTE(REPLACE(INDEX(zdrovojéúdaje!$A:$G,MATCH(ROW()+61,$A:$A,0),COLUMN()-1),1,4,""),".",","))),"")</f>
        <v>18.5243</v>
      </c>
      <c r="G98" s="12">
        <f>IFERROR(VALUE(TRIM(SUBSTITUTE(REPLACE(INDEX(zdrovojéúdaje!$A:$G,MATCH(ROW()+61,$A:$A,0),COLUMN()-1),1,4,""),".",","))),"")</f>
        <v>18.893999999999998</v>
      </c>
      <c r="I98" s="36" t="str">
        <f>IFERROR(INDEX(zdrovojéúdaje!$A:$G,MATCH(ROW()+137,$A:$A,0),COLUMN()-8),"")</f>
        <v>235/1494</v>
      </c>
      <c r="J98" s="37">
        <f>IFERROR(INDEX(zdrovojéúdaje!$A:$G,MATCH(ROW()+137,$A:$A,0),COLUMN()-8),"")</f>
        <v>39761</v>
      </c>
      <c r="K98" s="38">
        <f>IFERROR(INDEX(zdrovojéúdaje!$A:$G,MATCH(ROW()+137,$A:$A,0),COLUMN()-8),"")</f>
        <v>0.4375</v>
      </c>
      <c r="L98" s="39">
        <f>IFERROR(VALUE(TRIM(SUBSTITUTE(REPLACE(INDEX(zdrovojéúdaje!$A:$G,MATCH(ROW()+137,$A:$A,0),COLUMN()-8),1,4,""),".",",",1))),"")</f>
        <v>62.216900000000003</v>
      </c>
      <c r="M98" s="39">
        <f>IFERROR(VALUE(TRIM(SUBSTITUTE(REPLACE(INDEX(zdrovojéúdaje!$A:$G,MATCH(ROW()+137,$A:$A,0),COLUMN()-8),1,4,""),".",","))),"")</f>
        <v>17.414100000000001</v>
      </c>
      <c r="N98" s="40">
        <f>IFERROR(VALUE(TRIM(SUBSTITUTE(REPLACE(INDEX(zdrovojéúdaje!$A:$G,MATCH(ROW()+137,$A:$A,0),COLUMN()-8),1,4,""),".",","))),"")</f>
        <v>17.930900000000001</v>
      </c>
    </row>
    <row r="99" spans="1:14" s="29" customFormat="1" ht="13.15" customHeight="1">
      <c r="A99" s="47">
        <f>IF((zdrovojéúdaje!B99&gt;=$C$3)*(zdrovojéúdaje!B99&lt;=$C$4),1+COUNTIF($A$1:$A98,"&gt;0"),0)</f>
        <v>99</v>
      </c>
      <c r="B99" s="28" t="str">
        <f>IFERROR(INDEX(zdrovojéúdaje!$A:$G,MATCH(ROW()+61,$A:$A,0),COLUMN()-1),"")</f>
        <v>160/1494</v>
      </c>
      <c r="C99" s="14">
        <f>IFERROR(INDEX(zdrovojéúdaje!$A:$G,MATCH(ROW()+61,$A:$A,0),COLUMN()-1),"")</f>
        <v>39759</v>
      </c>
      <c r="D99" s="15">
        <f>IFERROR(INDEX(zdrovojéúdaje!$A:$G,MATCH(ROW()+61,$A:$A,0),COLUMN()-1),"")</f>
        <v>0.875</v>
      </c>
      <c r="E99" s="13">
        <f>IFERROR(VALUE(TRIM(SUBSTITUTE(REPLACE(INDEX(zdrovojéúdaje!$A:$G,MATCH(ROW()+61,$A:$A,0),COLUMN()-1),1,4,""),".",",",1))),"")</f>
        <v>60.551099999999998</v>
      </c>
      <c r="F99" s="13">
        <f>IFERROR(VALUE(TRIM(SUBSTITUTE(REPLACE(INDEX(zdrovojéúdaje!$A:$G,MATCH(ROW()+61,$A:$A,0),COLUMN()-1),1,4,""),".",","))),"")</f>
        <v>18.456800000000001</v>
      </c>
      <c r="G99" s="12">
        <f>IFERROR(VALUE(TRIM(SUBSTITUTE(REPLACE(INDEX(zdrovojéúdaje!$A:$G,MATCH(ROW()+61,$A:$A,0),COLUMN()-1),1,4,""),".",","))),"")</f>
        <v>18.893999999999998</v>
      </c>
      <c r="I99" s="36" t="str">
        <f>IFERROR(INDEX(zdrovojéúdaje!$A:$G,MATCH(ROW()+137,$A:$A,0),COLUMN()-8),"")</f>
        <v>236/1494</v>
      </c>
      <c r="J99" s="37">
        <f>IFERROR(INDEX(zdrovojéúdaje!$A:$G,MATCH(ROW()+137,$A:$A,0),COLUMN()-8),"")</f>
        <v>39761</v>
      </c>
      <c r="K99" s="38">
        <f>IFERROR(INDEX(zdrovojéúdaje!$A:$G,MATCH(ROW()+137,$A:$A,0),COLUMN()-8),"")</f>
        <v>0.45833333333333331</v>
      </c>
      <c r="L99" s="39">
        <f>IFERROR(VALUE(TRIM(SUBSTITUTE(REPLACE(INDEX(zdrovojéúdaje!$A:$G,MATCH(ROW()+137,$A:$A,0),COLUMN()-8),1,4,""),".",",",1))),"")</f>
        <v>62.105800000000002</v>
      </c>
      <c r="M99" s="39">
        <f>IFERROR(VALUE(TRIM(SUBSTITUTE(REPLACE(INDEX(zdrovojéúdaje!$A:$G,MATCH(ROW()+137,$A:$A,0),COLUMN()-8),1,4,""),".",","))),"")</f>
        <v>17.447700000000001</v>
      </c>
      <c r="N99" s="40">
        <f>IFERROR(VALUE(TRIM(SUBSTITUTE(REPLACE(INDEX(zdrovojéúdaje!$A:$G,MATCH(ROW()+137,$A:$A,0),COLUMN()-8),1,4,""),".",","))),"")</f>
        <v>17.9679</v>
      </c>
    </row>
    <row r="100" spans="1:14" s="29" customFormat="1" ht="13.15" customHeight="1">
      <c r="A100" s="47">
        <f>IF((zdrovojéúdaje!B100&gt;=$C$3)*(zdrovojéúdaje!B100&lt;=$C$4),1+COUNTIF($A$1:$A99,"&gt;0"),0)</f>
        <v>100</v>
      </c>
      <c r="B100" s="28" t="str">
        <f>IFERROR(INDEX(zdrovojéúdaje!$A:$G,MATCH(ROW()+61,$A:$A,0),COLUMN()-1),"")</f>
        <v>161/1494</v>
      </c>
      <c r="C100" s="14">
        <f>IFERROR(INDEX(zdrovojéúdaje!$A:$G,MATCH(ROW()+61,$A:$A,0),COLUMN()-1),"")</f>
        <v>39759</v>
      </c>
      <c r="D100" s="15">
        <f>IFERROR(INDEX(zdrovojéúdaje!$A:$G,MATCH(ROW()+61,$A:$A,0),COLUMN()-1),"")</f>
        <v>0.89583333333333337</v>
      </c>
      <c r="E100" s="13">
        <f>IFERROR(VALUE(TRIM(SUBSTITUTE(REPLACE(INDEX(zdrovojéúdaje!$A:$G,MATCH(ROW()+61,$A:$A,0),COLUMN()-1),1,4,""),".",",",1))),"")</f>
        <v>60.710099999999997</v>
      </c>
      <c r="F100" s="13">
        <f>IFERROR(VALUE(TRIM(SUBSTITUTE(REPLACE(INDEX(zdrovojéúdaje!$A:$G,MATCH(ROW()+61,$A:$A,0),COLUMN()-1),1,4,""),".",","))),"")</f>
        <v>18.389399999999998</v>
      </c>
      <c r="G100" s="12">
        <f>IFERROR(VALUE(TRIM(SUBSTITUTE(REPLACE(INDEX(zdrovojéúdaje!$A:$G,MATCH(ROW()+61,$A:$A,0),COLUMN()-1),1,4,""),".",","))),"")</f>
        <v>18.893999999999998</v>
      </c>
      <c r="I100" s="36" t="str">
        <f>IFERROR(INDEX(zdrovojéúdaje!$A:$G,MATCH(ROW()+137,$A:$A,0),COLUMN()-8),"")</f>
        <v>237/1494</v>
      </c>
      <c r="J100" s="37">
        <f>IFERROR(INDEX(zdrovojéúdaje!$A:$G,MATCH(ROW()+137,$A:$A,0),COLUMN()-8),"")</f>
        <v>39761</v>
      </c>
      <c r="K100" s="38">
        <f>IFERROR(INDEX(zdrovojéúdaje!$A:$G,MATCH(ROW()+137,$A:$A,0),COLUMN()-8),"")</f>
        <v>0.47916666666666669</v>
      </c>
      <c r="L100" s="39">
        <f>IFERROR(VALUE(TRIM(SUBSTITUTE(REPLACE(INDEX(zdrovojéúdaje!$A:$G,MATCH(ROW()+137,$A:$A,0),COLUMN()-8),1,4,""),".",",",1))),"")</f>
        <v>62.032600000000002</v>
      </c>
      <c r="M100" s="39">
        <f>IFERROR(VALUE(TRIM(SUBSTITUTE(REPLACE(INDEX(zdrovojéúdaje!$A:$G,MATCH(ROW()+137,$A:$A,0),COLUMN()-8),1,4,""),".",","))),"")</f>
        <v>17.481300000000001</v>
      </c>
      <c r="N100" s="40">
        <f>IFERROR(VALUE(TRIM(SUBSTITUTE(REPLACE(INDEX(zdrovojéúdaje!$A:$G,MATCH(ROW()+137,$A:$A,0),COLUMN()-8),1,4,""),".",","))),"")</f>
        <v>18.004899999999999</v>
      </c>
    </row>
    <row r="101" spans="1:14" s="29" customFormat="1" ht="13.15" customHeight="1">
      <c r="A101" s="47">
        <f>IF((zdrovojéúdaje!B101&gt;=$C$3)*(zdrovojéúdaje!B101&lt;=$C$4),1+COUNTIF($A$1:$A100,"&gt;0"),0)</f>
        <v>101</v>
      </c>
      <c r="B101" s="28" t="str">
        <f>IFERROR(INDEX(zdrovojéúdaje!$A:$G,MATCH(ROW()+61,$A:$A,0),COLUMN()-1),"")</f>
        <v>162/1494</v>
      </c>
      <c r="C101" s="14">
        <f>IFERROR(INDEX(zdrovojéúdaje!$A:$G,MATCH(ROW()+61,$A:$A,0),COLUMN()-1),"")</f>
        <v>39759</v>
      </c>
      <c r="D101" s="15">
        <f>IFERROR(INDEX(zdrovojéúdaje!$A:$G,MATCH(ROW()+61,$A:$A,0),COLUMN()-1),"")</f>
        <v>0.91666666666666663</v>
      </c>
      <c r="E101" s="13">
        <f>IFERROR(VALUE(TRIM(SUBSTITUTE(REPLACE(INDEX(zdrovojéúdaje!$A:$G,MATCH(ROW()+61,$A:$A,0),COLUMN()-1),1,4,""),".",",",1))),"")</f>
        <v>60.800899999999999</v>
      </c>
      <c r="F101" s="13">
        <f>IFERROR(VALUE(TRIM(SUBSTITUTE(REPLACE(INDEX(zdrovojéúdaje!$A:$G,MATCH(ROW()+61,$A:$A,0),COLUMN()-1),1,4,""),".",","))),"")</f>
        <v>18.321999999999999</v>
      </c>
      <c r="G101" s="12">
        <f>IFERROR(VALUE(TRIM(SUBSTITUTE(REPLACE(INDEX(zdrovojéúdaje!$A:$G,MATCH(ROW()+61,$A:$A,0),COLUMN()-1),1,4,""),".",","))),"")</f>
        <v>18.8569</v>
      </c>
      <c r="I101" s="36" t="str">
        <f>IFERROR(INDEX(zdrovojéúdaje!$A:$G,MATCH(ROW()+137,$A:$A,0),COLUMN()-8),"")</f>
        <v>238/1494</v>
      </c>
      <c r="J101" s="37">
        <f>IFERROR(INDEX(zdrovojéúdaje!$A:$G,MATCH(ROW()+137,$A:$A,0),COLUMN()-8),"")</f>
        <v>39761</v>
      </c>
      <c r="K101" s="38">
        <f>IFERROR(INDEX(zdrovojéúdaje!$A:$G,MATCH(ROW()+137,$A:$A,0),COLUMN()-8),"")</f>
        <v>0.5</v>
      </c>
      <c r="L101" s="39">
        <f>IFERROR(VALUE(TRIM(SUBSTITUTE(REPLACE(INDEX(zdrovojéúdaje!$A:$G,MATCH(ROW()+137,$A:$A,0),COLUMN()-8),1,4,""),".",",",1))),"")</f>
        <v>61.9191</v>
      </c>
      <c r="M101" s="39">
        <f>IFERROR(VALUE(TRIM(SUBSTITUTE(REPLACE(INDEX(zdrovojéúdaje!$A:$G,MATCH(ROW()+137,$A:$A,0),COLUMN()-8),1,4,""),".",","))),"")</f>
        <v>17.548400000000001</v>
      </c>
      <c r="N101" s="40">
        <f>IFERROR(VALUE(TRIM(SUBSTITUTE(REPLACE(INDEX(zdrovojéúdaje!$A:$G,MATCH(ROW()+137,$A:$A,0),COLUMN()-8),1,4,""),".",","))),"")</f>
        <v>18.004899999999999</v>
      </c>
    </row>
    <row r="102" spans="1:14" s="29" customFormat="1" ht="13.15" customHeight="1">
      <c r="A102" s="47">
        <f>IF((zdrovojéúdaje!B102&gt;=$C$3)*(zdrovojéúdaje!B102&lt;=$C$4),1+COUNTIF($A$1:$A101,"&gt;0"),0)</f>
        <v>102</v>
      </c>
      <c r="B102" s="28" t="str">
        <f>IFERROR(INDEX(zdrovojéúdaje!$A:$G,MATCH(ROW()+61,$A:$A,0),COLUMN()-1),"")</f>
        <v>163/1494</v>
      </c>
      <c r="C102" s="14">
        <f>IFERROR(INDEX(zdrovojéúdaje!$A:$G,MATCH(ROW()+61,$A:$A,0),COLUMN()-1),"")</f>
        <v>39759</v>
      </c>
      <c r="D102" s="15">
        <f>IFERROR(INDEX(zdrovojéúdaje!$A:$G,MATCH(ROW()+61,$A:$A,0),COLUMN()-1),"")</f>
        <v>0.9375</v>
      </c>
      <c r="E102" s="13">
        <f>IFERROR(VALUE(TRIM(SUBSTITUTE(REPLACE(INDEX(zdrovojéúdaje!$A:$G,MATCH(ROW()+61,$A:$A,0),COLUMN()-1),1,4,""),".",",",1))),"")</f>
        <v>60.851399999999998</v>
      </c>
      <c r="F102" s="13">
        <f>IFERROR(VALUE(TRIM(SUBSTITUTE(REPLACE(INDEX(zdrovojéúdaje!$A:$G,MATCH(ROW()+61,$A:$A,0),COLUMN()-1),1,4,""),".",","))),"")</f>
        <v>18.288399999999999</v>
      </c>
      <c r="G102" s="12">
        <f>IFERROR(VALUE(TRIM(SUBSTITUTE(REPLACE(INDEX(zdrovojéúdaje!$A:$G,MATCH(ROW()+61,$A:$A,0),COLUMN()-1),1,4,""),".",","))),"")</f>
        <v>18.782699999999998</v>
      </c>
      <c r="I102" s="36" t="str">
        <f>IFERROR(INDEX(zdrovojéúdaje!$A:$G,MATCH(ROW()+137,$A:$A,0),COLUMN()-8),"")</f>
        <v>239/1494</v>
      </c>
      <c r="J102" s="37">
        <f>IFERROR(INDEX(zdrovojéúdaje!$A:$G,MATCH(ROW()+137,$A:$A,0),COLUMN()-8),"")</f>
        <v>39761</v>
      </c>
      <c r="K102" s="38">
        <f>IFERROR(INDEX(zdrovojéúdaje!$A:$G,MATCH(ROW()+137,$A:$A,0),COLUMN()-8),"")</f>
        <v>0.52083333333333337</v>
      </c>
      <c r="L102" s="39">
        <f>IFERROR(VALUE(TRIM(SUBSTITUTE(REPLACE(INDEX(zdrovojéúdaje!$A:$G,MATCH(ROW()+137,$A:$A,0),COLUMN()-8),1,4,""),".",",",1))),"")</f>
        <v>61.982199999999999</v>
      </c>
      <c r="M102" s="39">
        <f>IFERROR(VALUE(TRIM(SUBSTITUTE(REPLACE(INDEX(zdrovojéúdaje!$A:$G,MATCH(ROW()+137,$A:$A,0),COLUMN()-8),1,4,""),".",","))),"")</f>
        <v>17.514900000000001</v>
      </c>
      <c r="N102" s="40">
        <f>IFERROR(VALUE(TRIM(SUBSTITUTE(REPLACE(INDEX(zdrovojéúdaje!$A:$G,MATCH(ROW()+137,$A:$A,0),COLUMN()-8),1,4,""),".",","))),"")</f>
        <v>18.041899999999998</v>
      </c>
    </row>
    <row r="103" spans="1:14" s="29" customFormat="1" ht="13.15" customHeight="1">
      <c r="A103" s="47">
        <f>IF((zdrovojéúdaje!B103&gt;=$C$3)*(zdrovojéúdaje!B103&lt;=$C$4),1+COUNTIF($A$1:$A102,"&gt;0"),0)</f>
        <v>103</v>
      </c>
      <c r="B103" s="28" t="str">
        <f>IFERROR(INDEX(zdrovojéúdaje!$A:$G,MATCH(ROW()+61,$A:$A,0),COLUMN()-1),"")</f>
        <v>164/1494</v>
      </c>
      <c r="C103" s="14">
        <f>IFERROR(INDEX(zdrovojéúdaje!$A:$G,MATCH(ROW()+61,$A:$A,0),COLUMN()-1),"")</f>
        <v>39759</v>
      </c>
      <c r="D103" s="15">
        <f>IFERROR(INDEX(zdrovojéúdaje!$A:$G,MATCH(ROW()+61,$A:$A,0),COLUMN()-1),"")</f>
        <v>0.95833333333333337</v>
      </c>
      <c r="E103" s="13">
        <f>IFERROR(VALUE(TRIM(SUBSTITUTE(REPLACE(INDEX(zdrovojéúdaje!$A:$G,MATCH(ROW()+61,$A:$A,0),COLUMN()-1),1,4,""),".",",",1))),"")</f>
        <v>60.894300000000001</v>
      </c>
      <c r="F103" s="13">
        <f>IFERROR(VALUE(TRIM(SUBSTITUTE(REPLACE(INDEX(zdrovojéúdaje!$A:$G,MATCH(ROW()+61,$A:$A,0),COLUMN()-1),1,4,""),".",","))),"")</f>
        <v>18.2547</v>
      </c>
      <c r="G103" s="12">
        <f>IFERROR(VALUE(TRIM(SUBSTITUTE(REPLACE(INDEX(zdrovojéúdaje!$A:$G,MATCH(ROW()+61,$A:$A,0),COLUMN()-1),1,4,""),".",","))),"")</f>
        <v>18.745699999999999</v>
      </c>
      <c r="I103" s="36" t="str">
        <f>IFERROR(INDEX(zdrovojéúdaje!$A:$G,MATCH(ROW()+137,$A:$A,0),COLUMN()-8),"")</f>
        <v>240/1494</v>
      </c>
      <c r="J103" s="37">
        <f>IFERROR(INDEX(zdrovojéúdaje!$A:$G,MATCH(ROW()+137,$A:$A,0),COLUMN()-8),"")</f>
        <v>39761</v>
      </c>
      <c r="K103" s="38">
        <f>IFERROR(INDEX(zdrovojéúdaje!$A:$G,MATCH(ROW()+137,$A:$A,0),COLUMN()-8),"")</f>
        <v>0.54166666666666663</v>
      </c>
      <c r="L103" s="39">
        <f>IFERROR(VALUE(TRIM(SUBSTITUTE(REPLACE(INDEX(zdrovojéúdaje!$A:$G,MATCH(ROW()+137,$A:$A,0),COLUMN()-8),1,4,""),".",",",1))),"")</f>
        <v>61.964500000000001</v>
      </c>
      <c r="M103" s="39">
        <f>IFERROR(VALUE(TRIM(SUBSTITUTE(REPLACE(INDEX(zdrovojéúdaje!$A:$G,MATCH(ROW()+137,$A:$A,0),COLUMN()-8),1,4,""),".",","))),"")</f>
        <v>17.514900000000001</v>
      </c>
      <c r="N103" s="40">
        <f>IFERROR(VALUE(TRIM(SUBSTITUTE(REPLACE(INDEX(zdrovojéúdaje!$A:$G,MATCH(ROW()+137,$A:$A,0),COLUMN()-8),1,4,""),".",","))),"")</f>
        <v>18.041899999999998</v>
      </c>
    </row>
    <row r="104" spans="1:14" s="29" customFormat="1" ht="13.15" customHeight="1">
      <c r="A104" s="47">
        <f>IF((zdrovojéúdaje!B104&gt;=$C$3)*(zdrovojéúdaje!B104&lt;=$C$4),1+COUNTIF($A$1:$A103,"&gt;0"),0)</f>
        <v>104</v>
      </c>
      <c r="B104" s="28" t="str">
        <f>IFERROR(INDEX(zdrovojéúdaje!$A:$G,MATCH(ROW()+61,$A:$A,0),COLUMN()-1),"")</f>
        <v>165/1494</v>
      </c>
      <c r="C104" s="14">
        <f>IFERROR(INDEX(zdrovojéúdaje!$A:$G,MATCH(ROW()+61,$A:$A,0),COLUMN()-1),"")</f>
        <v>39759</v>
      </c>
      <c r="D104" s="15">
        <f>IFERROR(INDEX(zdrovojéúdaje!$A:$G,MATCH(ROW()+61,$A:$A,0),COLUMN()-1),"")</f>
        <v>0.97916666666666663</v>
      </c>
      <c r="E104" s="13">
        <f>IFERROR(VALUE(TRIM(SUBSTITUTE(REPLACE(INDEX(zdrovojéúdaje!$A:$G,MATCH(ROW()+61,$A:$A,0),COLUMN()-1),1,4,""),".",",",1))),"")</f>
        <v>61.063400000000001</v>
      </c>
      <c r="F104" s="13">
        <f>IFERROR(VALUE(TRIM(SUBSTITUTE(REPLACE(INDEX(zdrovojéúdaje!$A:$G,MATCH(ROW()+61,$A:$A,0),COLUMN()-1),1,4,""),".",","))),"")</f>
        <v>18.1873</v>
      </c>
      <c r="G104" s="12">
        <f>IFERROR(VALUE(TRIM(SUBSTITUTE(REPLACE(INDEX(zdrovojéúdaje!$A:$G,MATCH(ROW()+61,$A:$A,0),COLUMN()-1),1,4,""),".",","))),"")</f>
        <v>18.708600000000001</v>
      </c>
      <c r="I104" s="36" t="str">
        <f>IFERROR(INDEX(zdrovojéúdaje!$A:$G,MATCH(ROW()+137,$A:$A,0),COLUMN()-8),"")</f>
        <v>241/1494</v>
      </c>
      <c r="J104" s="37">
        <f>IFERROR(INDEX(zdrovojéúdaje!$A:$G,MATCH(ROW()+137,$A:$A,0),COLUMN()-8),"")</f>
        <v>39761</v>
      </c>
      <c r="K104" s="38">
        <f>IFERROR(INDEX(zdrovojéúdaje!$A:$G,MATCH(ROW()+137,$A:$A,0),COLUMN()-8),"")</f>
        <v>0.5625</v>
      </c>
      <c r="L104" s="39">
        <f>IFERROR(VALUE(TRIM(SUBSTITUTE(REPLACE(INDEX(zdrovojéúdaje!$A:$G,MATCH(ROW()+137,$A:$A,0),COLUMN()-8),1,4,""),".",",",1))),"")</f>
        <v>61.929099999999998</v>
      </c>
      <c r="M104" s="39">
        <f>IFERROR(VALUE(TRIM(SUBSTITUTE(REPLACE(INDEX(zdrovojéúdaje!$A:$G,MATCH(ROW()+137,$A:$A,0),COLUMN()-8),1,4,""),".",","))),"")</f>
        <v>17.548400000000001</v>
      </c>
      <c r="N104" s="40">
        <f>IFERROR(VALUE(TRIM(SUBSTITUTE(REPLACE(INDEX(zdrovojéúdaje!$A:$G,MATCH(ROW()+137,$A:$A,0),COLUMN()-8),1,4,""),".",","))),"")</f>
        <v>18.078900000000001</v>
      </c>
    </row>
    <row r="105" spans="1:14" s="29" customFormat="1" ht="13.15" customHeight="1">
      <c r="A105" s="47">
        <f>IF((zdrovojéúdaje!B105&gt;=$C$3)*(zdrovojéúdaje!B105&lt;=$C$4),1+COUNTIF($A$1:$A104,"&gt;0"),0)</f>
        <v>105</v>
      </c>
      <c r="B105" s="28" t="str">
        <f>IFERROR(INDEX(zdrovojéúdaje!$A:$G,MATCH(ROW()+61,$A:$A,0),COLUMN()-1),"")</f>
        <v>166/1494</v>
      </c>
      <c r="C105" s="14">
        <f>IFERROR(INDEX(zdrovojéúdaje!$A:$G,MATCH(ROW()+61,$A:$A,0),COLUMN()-1),"")</f>
        <v>39760</v>
      </c>
      <c r="D105" s="15">
        <f>IFERROR(INDEX(zdrovojéúdaje!$A:$G,MATCH(ROW()+61,$A:$A,0),COLUMN()-1),"")</f>
        <v>0</v>
      </c>
      <c r="E105" s="13">
        <f>IFERROR(VALUE(TRIM(SUBSTITUTE(REPLACE(INDEX(zdrovojéúdaje!$A:$G,MATCH(ROW()+61,$A:$A,0),COLUMN()-1),1,4,""),".",",",1))),"")</f>
        <v>61.086100000000002</v>
      </c>
      <c r="F105" s="13">
        <f>IFERROR(VALUE(TRIM(SUBSTITUTE(REPLACE(INDEX(zdrovojéúdaje!$A:$G,MATCH(ROW()+61,$A:$A,0),COLUMN()-1),1,4,""),".",","))),"")</f>
        <v>18.153700000000001</v>
      </c>
      <c r="G105" s="12">
        <f>IFERROR(VALUE(TRIM(SUBSTITUTE(REPLACE(INDEX(zdrovojéúdaje!$A:$G,MATCH(ROW()+61,$A:$A,0),COLUMN()-1),1,4,""),".",","))),"")</f>
        <v>18.634399999999999</v>
      </c>
      <c r="I105" s="36" t="str">
        <f>IFERROR(INDEX(zdrovojéúdaje!$A:$G,MATCH(ROW()+137,$A:$A,0),COLUMN()-8),"")</f>
        <v>242/1494</v>
      </c>
      <c r="J105" s="37">
        <f>IFERROR(INDEX(zdrovojéúdaje!$A:$G,MATCH(ROW()+137,$A:$A,0),COLUMN()-8),"")</f>
        <v>39761</v>
      </c>
      <c r="K105" s="38">
        <f>IFERROR(INDEX(zdrovojéúdaje!$A:$G,MATCH(ROW()+137,$A:$A,0),COLUMN()-8),"")</f>
        <v>0.58333333333333337</v>
      </c>
      <c r="L105" s="39">
        <f>IFERROR(VALUE(TRIM(SUBSTITUTE(REPLACE(INDEX(zdrovojéúdaje!$A:$G,MATCH(ROW()+137,$A:$A,0),COLUMN()-8),1,4,""),".",",",1))),"")</f>
        <v>61.742400000000004</v>
      </c>
      <c r="M105" s="39">
        <f>IFERROR(VALUE(TRIM(SUBSTITUTE(REPLACE(INDEX(zdrovojéúdaje!$A:$G,MATCH(ROW()+137,$A:$A,0),COLUMN()-8),1,4,""),".",","))),"")</f>
        <v>17.615600000000001</v>
      </c>
      <c r="N105" s="40">
        <f>IFERROR(VALUE(TRIM(SUBSTITUTE(REPLACE(INDEX(zdrovojéúdaje!$A:$G,MATCH(ROW()+137,$A:$A,0),COLUMN()-8),1,4,""),".",","))),"")</f>
        <v>18.1159</v>
      </c>
    </row>
    <row r="106" spans="1:14" s="29" customFormat="1" ht="13.15" customHeight="1">
      <c r="A106" s="47">
        <f>IF((zdrovojéúdaje!B106&gt;=$C$3)*(zdrovojéúdaje!B106&lt;=$C$4),1+COUNTIF($A$1:$A105,"&gt;0"),0)</f>
        <v>106</v>
      </c>
      <c r="B106" s="28" t="str">
        <f>IFERROR(INDEX(zdrovojéúdaje!$A:$G,MATCH(ROW()+61,$A:$A,0),COLUMN()-1),"")</f>
        <v>167/1494</v>
      </c>
      <c r="C106" s="14">
        <f>IFERROR(INDEX(zdrovojéúdaje!$A:$G,MATCH(ROW()+61,$A:$A,0),COLUMN()-1),"")</f>
        <v>39760</v>
      </c>
      <c r="D106" s="15">
        <f>IFERROR(INDEX(zdrovojéúdaje!$A:$G,MATCH(ROW()+61,$A:$A,0),COLUMN()-1),"")</f>
        <v>2.0833333333333332E-2</v>
      </c>
      <c r="E106" s="13">
        <f>IFERROR(VALUE(TRIM(SUBSTITUTE(REPLACE(INDEX(zdrovojéúdaje!$A:$G,MATCH(ROW()+61,$A:$A,0),COLUMN()-1),1,4,""),".",",",1))),"")</f>
        <v>61.078600000000002</v>
      </c>
      <c r="F106" s="13">
        <f>IFERROR(VALUE(TRIM(SUBSTITUTE(REPLACE(INDEX(zdrovojéúdaje!$A:$G,MATCH(ROW()+61,$A:$A,0),COLUMN()-1),1,4,""),".",","))),"")</f>
        <v>18.12</v>
      </c>
      <c r="G106" s="12">
        <f>IFERROR(VALUE(TRIM(SUBSTITUTE(REPLACE(INDEX(zdrovojéúdaje!$A:$G,MATCH(ROW()+61,$A:$A,0),COLUMN()-1),1,4,""),".",","))),"")</f>
        <v>18.634399999999999</v>
      </c>
      <c r="I106" s="36" t="str">
        <f>IFERROR(INDEX(zdrovojéúdaje!$A:$G,MATCH(ROW()+137,$A:$A,0),COLUMN()-8),"")</f>
        <v>243/1494</v>
      </c>
      <c r="J106" s="37">
        <f>IFERROR(INDEX(zdrovojéúdaje!$A:$G,MATCH(ROW()+137,$A:$A,0),COLUMN()-8),"")</f>
        <v>39761</v>
      </c>
      <c r="K106" s="38">
        <f>IFERROR(INDEX(zdrovojéúdaje!$A:$G,MATCH(ROW()+137,$A:$A,0),COLUMN()-8),"")</f>
        <v>0.60416666666666663</v>
      </c>
      <c r="L106" s="39">
        <f>IFERROR(VALUE(TRIM(SUBSTITUTE(REPLACE(INDEX(zdrovojéúdaje!$A:$G,MATCH(ROW()+137,$A:$A,0),COLUMN()-8),1,4,""),".",",",1))),"")</f>
        <v>61.656599999999997</v>
      </c>
      <c r="M106" s="39">
        <f>IFERROR(VALUE(TRIM(SUBSTITUTE(REPLACE(INDEX(zdrovojéúdaje!$A:$G,MATCH(ROW()+137,$A:$A,0),COLUMN()-8),1,4,""),".",","))),"")</f>
        <v>17.6492</v>
      </c>
      <c r="N106" s="40">
        <f>IFERROR(VALUE(TRIM(SUBSTITUTE(REPLACE(INDEX(zdrovojéúdaje!$A:$G,MATCH(ROW()+137,$A:$A,0),COLUMN()-8),1,4,""),".",","))),"")</f>
        <v>18.152899999999999</v>
      </c>
    </row>
    <row r="107" spans="1:14" s="29" customFormat="1" ht="13.15" customHeight="1">
      <c r="A107" s="47">
        <f>IF((zdrovojéúdaje!B107&gt;=$C$3)*(zdrovojéúdaje!B107&lt;=$C$4),1+COUNTIF($A$1:$A106,"&gt;0"),0)</f>
        <v>107</v>
      </c>
      <c r="B107" s="28" t="str">
        <f>IFERROR(INDEX(zdrovojéúdaje!$A:$G,MATCH(ROW()+61,$A:$A,0),COLUMN()-1),"")</f>
        <v>168/1494</v>
      </c>
      <c r="C107" s="14">
        <f>IFERROR(INDEX(zdrovojéúdaje!$A:$G,MATCH(ROW()+61,$A:$A,0),COLUMN()-1),"")</f>
        <v>39760</v>
      </c>
      <c r="D107" s="15">
        <f>IFERROR(INDEX(zdrovojéúdaje!$A:$G,MATCH(ROW()+61,$A:$A,0),COLUMN()-1),"")</f>
        <v>4.1666666666666664E-2</v>
      </c>
      <c r="E107" s="13">
        <f>IFERROR(VALUE(TRIM(SUBSTITUTE(REPLACE(INDEX(zdrovojéúdaje!$A:$G,MATCH(ROW()+61,$A:$A,0),COLUMN()-1),1,4,""),".",",",1))),"")</f>
        <v>61.113900000000001</v>
      </c>
      <c r="F107" s="13">
        <f>IFERROR(VALUE(TRIM(SUBSTITUTE(REPLACE(INDEX(zdrovojéúdaje!$A:$G,MATCH(ROW()+61,$A:$A,0),COLUMN()-1),1,4,""),".",","))),"")</f>
        <v>18.086300000000001</v>
      </c>
      <c r="G107" s="12">
        <f>IFERROR(VALUE(TRIM(SUBSTITUTE(REPLACE(INDEX(zdrovojéúdaje!$A:$G,MATCH(ROW()+61,$A:$A,0),COLUMN()-1),1,4,""),".",","))),"")</f>
        <v>18.5974</v>
      </c>
      <c r="I107" s="36" t="str">
        <f>IFERROR(INDEX(zdrovojéúdaje!$A:$G,MATCH(ROW()+137,$A:$A,0),COLUMN()-8),"")</f>
        <v>244/1494</v>
      </c>
      <c r="J107" s="37">
        <f>IFERROR(INDEX(zdrovojéúdaje!$A:$G,MATCH(ROW()+137,$A:$A,0),COLUMN()-8),"")</f>
        <v>39761</v>
      </c>
      <c r="K107" s="38">
        <f>IFERROR(INDEX(zdrovojéúdaje!$A:$G,MATCH(ROW()+137,$A:$A,0),COLUMN()-8),"")</f>
        <v>0.625</v>
      </c>
      <c r="L107" s="39">
        <f>IFERROR(VALUE(TRIM(SUBSTITUTE(REPLACE(INDEX(zdrovojéúdaje!$A:$G,MATCH(ROW()+137,$A:$A,0),COLUMN()-8),1,4,""),".",",",1))),"")</f>
        <v>61.593499999999999</v>
      </c>
      <c r="M107" s="39">
        <f>IFERROR(VALUE(TRIM(SUBSTITUTE(REPLACE(INDEX(zdrovojéúdaje!$A:$G,MATCH(ROW()+137,$A:$A,0),COLUMN()-8),1,4,""),".",","))),"")</f>
        <v>17.6492</v>
      </c>
      <c r="N107" s="40">
        <f>IFERROR(VALUE(TRIM(SUBSTITUTE(REPLACE(INDEX(zdrovojéúdaje!$A:$G,MATCH(ROW()+137,$A:$A,0),COLUMN()-8),1,4,""),".",","))),"")</f>
        <v>18.152899999999999</v>
      </c>
    </row>
    <row r="108" spans="1:14" s="29" customFormat="1" ht="13.15" customHeight="1">
      <c r="A108" s="47">
        <f>IF((zdrovojéúdaje!B108&gt;=$C$3)*(zdrovojéúdaje!B108&lt;=$C$4),1+COUNTIF($A$1:$A107,"&gt;0"),0)</f>
        <v>108</v>
      </c>
      <c r="B108" s="28" t="str">
        <f>IFERROR(INDEX(zdrovojéúdaje!$A:$G,MATCH(ROW()+61,$A:$A,0),COLUMN()-1),"")</f>
        <v>169/1494</v>
      </c>
      <c r="C108" s="14">
        <f>IFERROR(INDEX(zdrovojéúdaje!$A:$G,MATCH(ROW()+61,$A:$A,0),COLUMN()-1),"")</f>
        <v>39760</v>
      </c>
      <c r="D108" s="15">
        <f>IFERROR(INDEX(zdrovojéúdaje!$A:$G,MATCH(ROW()+61,$A:$A,0),COLUMN()-1),"")</f>
        <v>6.25E-2</v>
      </c>
      <c r="E108" s="13">
        <f>IFERROR(VALUE(TRIM(SUBSTITUTE(REPLACE(INDEX(zdrovojéúdaje!$A:$G,MATCH(ROW()+61,$A:$A,0),COLUMN()-1),1,4,""),".",",",1))),"")</f>
        <v>61.129100000000001</v>
      </c>
      <c r="F108" s="13">
        <f>IFERROR(VALUE(TRIM(SUBSTITUTE(REPLACE(INDEX(zdrovojéúdaje!$A:$G,MATCH(ROW()+61,$A:$A,0),COLUMN()-1),1,4,""),".",","))),"")</f>
        <v>18.052700000000002</v>
      </c>
      <c r="G108" s="12">
        <f>IFERROR(VALUE(TRIM(SUBSTITUTE(REPLACE(INDEX(zdrovojéúdaje!$A:$G,MATCH(ROW()+61,$A:$A,0),COLUMN()-1),1,4,""),".",","))),"")</f>
        <v>18.560300000000002</v>
      </c>
      <c r="I108" s="36" t="str">
        <f>IFERROR(INDEX(zdrovojéúdaje!$A:$G,MATCH(ROW()+137,$A:$A,0),COLUMN()-8),"")</f>
        <v>245/1494</v>
      </c>
      <c r="J108" s="37">
        <f>IFERROR(INDEX(zdrovojéúdaje!$A:$G,MATCH(ROW()+137,$A:$A,0),COLUMN()-8),"")</f>
        <v>39761</v>
      </c>
      <c r="K108" s="38">
        <f>IFERROR(INDEX(zdrovojéúdaje!$A:$G,MATCH(ROW()+137,$A:$A,0),COLUMN()-8),"")</f>
        <v>0.64583333333333337</v>
      </c>
      <c r="L108" s="39">
        <f>IFERROR(VALUE(TRIM(SUBSTITUTE(REPLACE(INDEX(zdrovojéúdaje!$A:$G,MATCH(ROW()+137,$A:$A,0),COLUMN()-8),1,4,""),".",",",1))),"")</f>
        <v>61.691899999999997</v>
      </c>
      <c r="M108" s="39">
        <f>IFERROR(VALUE(TRIM(SUBSTITUTE(REPLACE(INDEX(zdrovojéúdaje!$A:$G,MATCH(ROW()+137,$A:$A,0),COLUMN()-8),1,4,""),".",","))),"")</f>
        <v>17.6492</v>
      </c>
      <c r="N108" s="40">
        <f>IFERROR(VALUE(TRIM(SUBSTITUTE(REPLACE(INDEX(zdrovojéúdaje!$A:$G,MATCH(ROW()+137,$A:$A,0),COLUMN()-8),1,4,""),".",","))),"")</f>
        <v>18.152899999999999</v>
      </c>
    </row>
    <row r="109" spans="1:14" s="29" customFormat="1" ht="13.15" customHeight="1">
      <c r="A109" s="47">
        <f>IF((zdrovojéúdaje!B109&gt;=$C$3)*(zdrovojéúdaje!B109&lt;=$C$4),1+COUNTIF($A$1:$A108,"&gt;0"),0)</f>
        <v>109</v>
      </c>
      <c r="B109" s="28" t="str">
        <f>IFERROR(INDEX(zdrovojéúdaje!$A:$G,MATCH(ROW()+61,$A:$A,0),COLUMN()-1),"")</f>
        <v>170/1494</v>
      </c>
      <c r="C109" s="14">
        <f>IFERROR(INDEX(zdrovojéúdaje!$A:$G,MATCH(ROW()+61,$A:$A,0),COLUMN()-1),"")</f>
        <v>39760</v>
      </c>
      <c r="D109" s="15">
        <f>IFERROR(INDEX(zdrovojéúdaje!$A:$G,MATCH(ROW()+61,$A:$A,0),COLUMN()-1),"")</f>
        <v>8.3333333333333329E-2</v>
      </c>
      <c r="E109" s="13">
        <f>IFERROR(VALUE(TRIM(SUBSTITUTE(REPLACE(INDEX(zdrovojéúdaje!$A:$G,MATCH(ROW()+61,$A:$A,0),COLUMN()-1),1,4,""),".",",",1))),"")</f>
        <v>61.050800000000002</v>
      </c>
      <c r="F109" s="13">
        <f>IFERROR(VALUE(TRIM(SUBSTITUTE(REPLACE(INDEX(zdrovojéúdaje!$A:$G,MATCH(ROW()+61,$A:$A,0),COLUMN()-1),1,4,""),".",","))),"")</f>
        <v>18.018999999999998</v>
      </c>
      <c r="G109" s="12">
        <f>IFERROR(VALUE(TRIM(SUBSTITUTE(REPLACE(INDEX(zdrovojéúdaje!$A:$G,MATCH(ROW()+61,$A:$A,0),COLUMN()-1),1,4,""),".",","))),"")</f>
        <v>18.523299999999999</v>
      </c>
      <c r="I109" s="36" t="str">
        <f>IFERROR(INDEX(zdrovojéúdaje!$A:$G,MATCH(ROW()+137,$A:$A,0),COLUMN()-8),"")</f>
        <v>246/1494</v>
      </c>
      <c r="J109" s="37">
        <f>IFERROR(INDEX(zdrovojéúdaje!$A:$G,MATCH(ROW()+137,$A:$A,0),COLUMN()-8),"")</f>
        <v>39761</v>
      </c>
      <c r="K109" s="38">
        <f>IFERROR(INDEX(zdrovojéúdaje!$A:$G,MATCH(ROW()+137,$A:$A,0),COLUMN()-8),"")</f>
        <v>0.66666666666666663</v>
      </c>
      <c r="L109" s="39">
        <f>IFERROR(VALUE(TRIM(SUBSTITUTE(REPLACE(INDEX(zdrovojéúdaje!$A:$G,MATCH(ROW()+137,$A:$A,0),COLUMN()-8),1,4,""),".",",",1))),"")</f>
        <v>61.787799999999997</v>
      </c>
      <c r="M109" s="39">
        <f>IFERROR(VALUE(TRIM(SUBSTITUTE(REPLACE(INDEX(zdrovojéúdaje!$A:$G,MATCH(ROW()+137,$A:$A,0),COLUMN()-8),1,4,""),".",","))),"")</f>
        <v>17.615600000000001</v>
      </c>
      <c r="N109" s="40">
        <f>IFERROR(VALUE(TRIM(SUBSTITUTE(REPLACE(INDEX(zdrovojéúdaje!$A:$G,MATCH(ROW()+137,$A:$A,0),COLUMN()-8),1,4,""),".",","))),"")</f>
        <v>18.152899999999999</v>
      </c>
    </row>
    <row r="110" spans="1:14" s="29" customFormat="1" ht="13.15" customHeight="1">
      <c r="A110" s="47">
        <f>IF((zdrovojéúdaje!B110&gt;=$C$3)*(zdrovojéúdaje!B110&lt;=$C$4),1+COUNTIF($A$1:$A109,"&gt;0"),0)</f>
        <v>110</v>
      </c>
      <c r="B110" s="28" t="str">
        <f>IFERROR(INDEX(zdrovojéúdaje!$A:$G,MATCH(ROW()+61,$A:$A,0),COLUMN()-1),"")</f>
        <v>171/1494</v>
      </c>
      <c r="C110" s="14">
        <f>IFERROR(INDEX(zdrovojéúdaje!$A:$G,MATCH(ROW()+61,$A:$A,0),COLUMN()-1),"")</f>
        <v>39760</v>
      </c>
      <c r="D110" s="15">
        <f>IFERROR(INDEX(zdrovojéúdaje!$A:$G,MATCH(ROW()+61,$A:$A,0),COLUMN()-1),"")</f>
        <v>0.10416666666666667</v>
      </c>
      <c r="E110" s="13">
        <f>IFERROR(VALUE(TRIM(SUBSTITUTE(REPLACE(INDEX(zdrovojéúdaje!$A:$G,MATCH(ROW()+61,$A:$A,0),COLUMN()-1),1,4,""),".",",",1))),"")</f>
        <v>61.070999999999998</v>
      </c>
      <c r="F110" s="13">
        <f>IFERROR(VALUE(TRIM(SUBSTITUTE(REPLACE(INDEX(zdrovojéúdaje!$A:$G,MATCH(ROW()+61,$A:$A,0),COLUMN()-1),1,4,""),".",","))),"")</f>
        <v>18.018999999999998</v>
      </c>
      <c r="G110" s="12">
        <f>IFERROR(VALUE(TRIM(SUBSTITUTE(REPLACE(INDEX(zdrovojéúdaje!$A:$G,MATCH(ROW()+61,$A:$A,0),COLUMN()-1),1,4,""),".",","))),"")</f>
        <v>18.523299999999999</v>
      </c>
      <c r="I110" s="36" t="str">
        <f>IFERROR(INDEX(zdrovojéúdaje!$A:$G,MATCH(ROW()+137,$A:$A,0),COLUMN()-8),"")</f>
        <v>247/1494</v>
      </c>
      <c r="J110" s="37">
        <f>IFERROR(INDEX(zdrovojéúdaje!$A:$G,MATCH(ROW()+137,$A:$A,0),COLUMN()-8),"")</f>
        <v>39761</v>
      </c>
      <c r="K110" s="38">
        <f>IFERROR(INDEX(zdrovojéúdaje!$A:$G,MATCH(ROW()+137,$A:$A,0),COLUMN()-8),"")</f>
        <v>0.6875</v>
      </c>
      <c r="L110" s="39">
        <f>IFERROR(VALUE(TRIM(SUBSTITUTE(REPLACE(INDEX(zdrovojéúdaje!$A:$G,MATCH(ROW()+137,$A:$A,0),COLUMN()-8),1,4,""),".",",",1))),"")</f>
        <v>61.871099999999998</v>
      </c>
      <c r="M110" s="39">
        <f>IFERROR(VALUE(TRIM(SUBSTITUTE(REPLACE(INDEX(zdrovojéúdaje!$A:$G,MATCH(ROW()+137,$A:$A,0),COLUMN()-8),1,4,""),".",","))),"")</f>
        <v>17.582000000000001</v>
      </c>
      <c r="N110" s="40">
        <f>IFERROR(VALUE(TRIM(SUBSTITUTE(REPLACE(INDEX(zdrovojéúdaje!$A:$G,MATCH(ROW()+137,$A:$A,0),COLUMN()-8),1,4,""),".",","))),"")</f>
        <v>18.1159</v>
      </c>
    </row>
    <row r="111" spans="1:14" s="29" customFormat="1" ht="13.15" customHeight="1">
      <c r="A111" s="47">
        <f>IF((zdrovojéúdaje!B111&gt;=$C$3)*(zdrovojéúdaje!B111&lt;=$C$4),1+COUNTIF($A$1:$A110,"&gt;0"),0)</f>
        <v>111</v>
      </c>
      <c r="B111" s="28" t="str">
        <f>IFERROR(INDEX(zdrovojéúdaje!$A:$G,MATCH(ROW()+61,$A:$A,0),COLUMN()-1),"")</f>
        <v>172/1494</v>
      </c>
      <c r="C111" s="14">
        <f>IFERROR(INDEX(zdrovojéúdaje!$A:$G,MATCH(ROW()+61,$A:$A,0),COLUMN()-1),"")</f>
        <v>39760</v>
      </c>
      <c r="D111" s="15">
        <f>IFERROR(INDEX(zdrovojéúdaje!$A:$G,MATCH(ROW()+61,$A:$A,0),COLUMN()-1),"")</f>
        <v>0.125</v>
      </c>
      <c r="E111" s="13">
        <f>IFERROR(VALUE(TRIM(SUBSTITUTE(REPLACE(INDEX(zdrovojéúdaje!$A:$G,MATCH(ROW()+61,$A:$A,0),COLUMN()-1),1,4,""),".",",",1))),"")</f>
        <v>61.0306</v>
      </c>
      <c r="F111" s="13">
        <f>IFERROR(VALUE(TRIM(SUBSTITUTE(REPLACE(INDEX(zdrovojéúdaje!$A:$G,MATCH(ROW()+61,$A:$A,0),COLUMN()-1),1,4,""),".",","))),"")</f>
        <v>17.985399999999998</v>
      </c>
      <c r="G111" s="12">
        <f>IFERROR(VALUE(TRIM(SUBSTITUTE(REPLACE(INDEX(zdrovojéúdaje!$A:$G,MATCH(ROW()+61,$A:$A,0),COLUMN()-1),1,4,""),".",","))),"")</f>
        <v>18.4862</v>
      </c>
      <c r="I111" s="36" t="str">
        <f>IFERROR(INDEX(zdrovojéúdaje!$A:$G,MATCH(ROW()+137,$A:$A,0),COLUMN()-8),"")</f>
        <v>248/1494</v>
      </c>
      <c r="J111" s="37">
        <f>IFERROR(INDEX(zdrovojéúdaje!$A:$G,MATCH(ROW()+137,$A:$A,0),COLUMN()-8),"")</f>
        <v>39761</v>
      </c>
      <c r="K111" s="38">
        <f>IFERROR(INDEX(zdrovojéúdaje!$A:$G,MATCH(ROW()+137,$A:$A,0),COLUMN()-8),"")</f>
        <v>0.70833333333333337</v>
      </c>
      <c r="L111" s="39">
        <f>IFERROR(VALUE(TRIM(SUBSTITUTE(REPLACE(INDEX(zdrovojéúdaje!$A:$G,MATCH(ROW()+137,$A:$A,0),COLUMN()-8),1,4,""),".",",",1))),"")</f>
        <v>62.067999999999998</v>
      </c>
      <c r="M111" s="39">
        <f>IFERROR(VALUE(TRIM(SUBSTITUTE(REPLACE(INDEX(zdrovojéúdaje!$A:$G,MATCH(ROW()+137,$A:$A,0),COLUMN()-8),1,4,""),".",","))),"")</f>
        <v>17.548400000000001</v>
      </c>
      <c r="N111" s="40">
        <f>IFERROR(VALUE(TRIM(SUBSTITUTE(REPLACE(INDEX(zdrovojéúdaje!$A:$G,MATCH(ROW()+137,$A:$A,0),COLUMN()-8),1,4,""),".",","))),"")</f>
        <v>18.041899999999998</v>
      </c>
    </row>
    <row r="112" spans="1:14" s="29" customFormat="1" ht="13.15" customHeight="1">
      <c r="A112" s="47">
        <f>IF((zdrovojéúdaje!B112&gt;=$C$3)*(zdrovojéúdaje!B112&lt;=$C$4),1+COUNTIF($A$1:$A111,"&gt;0"),0)</f>
        <v>112</v>
      </c>
      <c r="B112" s="28" t="str">
        <f>IFERROR(INDEX(zdrovojéúdaje!$A:$G,MATCH(ROW()+61,$A:$A,0),COLUMN()-1),"")</f>
        <v>173/1494</v>
      </c>
      <c r="C112" s="14">
        <f>IFERROR(INDEX(zdrovojéúdaje!$A:$G,MATCH(ROW()+61,$A:$A,0),COLUMN()-1),"")</f>
        <v>39760</v>
      </c>
      <c r="D112" s="15">
        <f>IFERROR(INDEX(zdrovojéúdaje!$A:$G,MATCH(ROW()+61,$A:$A,0),COLUMN()-1),"")</f>
        <v>0.14583333333333334</v>
      </c>
      <c r="E112" s="13">
        <f>IFERROR(VALUE(TRIM(SUBSTITUTE(REPLACE(INDEX(zdrovojéúdaje!$A:$G,MATCH(ROW()+61,$A:$A,0),COLUMN()-1),1,4,""),".",",",1))),"")</f>
        <v>61.197200000000002</v>
      </c>
      <c r="F112" s="13">
        <f>IFERROR(VALUE(TRIM(SUBSTITUTE(REPLACE(INDEX(zdrovojéúdaje!$A:$G,MATCH(ROW()+61,$A:$A,0),COLUMN()-1),1,4,""),".",","))),"")</f>
        <v>17.951799999999999</v>
      </c>
      <c r="G112" s="12">
        <f>IFERROR(VALUE(TRIM(SUBSTITUTE(REPLACE(INDEX(zdrovojéúdaje!$A:$G,MATCH(ROW()+61,$A:$A,0),COLUMN()-1),1,4,""),".",","))),"")</f>
        <v>18.449200000000001</v>
      </c>
      <c r="I112" s="36" t="str">
        <f>IFERROR(INDEX(zdrovojéúdaje!$A:$G,MATCH(ROW()+137,$A:$A,0),COLUMN()-8),"")</f>
        <v>249/1494</v>
      </c>
      <c r="J112" s="37">
        <f>IFERROR(INDEX(zdrovojéúdaje!$A:$G,MATCH(ROW()+137,$A:$A,0),COLUMN()-8),"")</f>
        <v>39761</v>
      </c>
      <c r="K112" s="38">
        <f>IFERROR(INDEX(zdrovojéúdaje!$A:$G,MATCH(ROW()+137,$A:$A,0),COLUMN()-8),"")</f>
        <v>0.72916666666666663</v>
      </c>
      <c r="L112" s="39">
        <f>IFERROR(VALUE(TRIM(SUBSTITUTE(REPLACE(INDEX(zdrovojéúdaje!$A:$G,MATCH(ROW()+137,$A:$A,0),COLUMN()-8),1,4,""),".",",",1))),"")</f>
        <v>62.105800000000002</v>
      </c>
      <c r="M112" s="39">
        <f>IFERROR(VALUE(TRIM(SUBSTITUTE(REPLACE(INDEX(zdrovojéúdaje!$A:$G,MATCH(ROW()+137,$A:$A,0),COLUMN()-8),1,4,""),".",","))),"")</f>
        <v>17.514900000000001</v>
      </c>
      <c r="N112" s="40">
        <f>IFERROR(VALUE(TRIM(SUBSTITUTE(REPLACE(INDEX(zdrovojéúdaje!$A:$G,MATCH(ROW()+137,$A:$A,0),COLUMN()-8),1,4,""),".",","))),"")</f>
        <v>18.041899999999998</v>
      </c>
    </row>
    <row r="113" spans="1:14" s="29" customFormat="1" ht="13.15" customHeight="1">
      <c r="A113" s="47">
        <f>IF((zdrovojéúdaje!B113&gt;=$C$3)*(zdrovojéúdaje!B113&lt;=$C$4),1+COUNTIF($A$1:$A112,"&gt;0"),0)</f>
        <v>113</v>
      </c>
      <c r="B113" s="28" t="str">
        <f>IFERROR(INDEX(zdrovojéúdaje!$A:$G,MATCH(ROW()+61,$A:$A,0),COLUMN()-1),"")</f>
        <v>174/1494</v>
      </c>
      <c r="C113" s="14">
        <f>IFERROR(INDEX(zdrovojéúdaje!$A:$G,MATCH(ROW()+61,$A:$A,0),COLUMN()-1),"")</f>
        <v>39760</v>
      </c>
      <c r="D113" s="15">
        <f>IFERROR(INDEX(zdrovojéúdaje!$A:$G,MATCH(ROW()+61,$A:$A,0),COLUMN()-1),"")</f>
        <v>0.16666666666666666</v>
      </c>
      <c r="E113" s="13">
        <f>IFERROR(VALUE(TRIM(SUBSTITUTE(REPLACE(INDEX(zdrovojéúdaje!$A:$G,MATCH(ROW()+61,$A:$A,0),COLUMN()-1),1,4,""),".",",",1))),"")</f>
        <v>61.144199999999998</v>
      </c>
      <c r="F113" s="13">
        <f>IFERROR(VALUE(TRIM(SUBSTITUTE(REPLACE(INDEX(zdrovojéúdaje!$A:$G,MATCH(ROW()+61,$A:$A,0),COLUMN()-1),1,4,""),".",","))),"")</f>
        <v>17.951799999999999</v>
      </c>
      <c r="G113" s="12">
        <f>IFERROR(VALUE(TRIM(SUBSTITUTE(REPLACE(INDEX(zdrovojéúdaje!$A:$G,MATCH(ROW()+61,$A:$A,0),COLUMN()-1),1,4,""),".",","))),"")</f>
        <v>18.449200000000001</v>
      </c>
      <c r="I113" s="36" t="str">
        <f>IFERROR(INDEX(zdrovojéúdaje!$A:$G,MATCH(ROW()+137,$A:$A,0),COLUMN()-8),"")</f>
        <v>250/1494</v>
      </c>
      <c r="J113" s="37">
        <f>IFERROR(INDEX(zdrovojéúdaje!$A:$G,MATCH(ROW()+137,$A:$A,0),COLUMN()-8),"")</f>
        <v>39761</v>
      </c>
      <c r="K113" s="38">
        <f>IFERROR(INDEX(zdrovojéúdaje!$A:$G,MATCH(ROW()+137,$A:$A,0),COLUMN()-8),"")</f>
        <v>0.75</v>
      </c>
      <c r="L113" s="39">
        <f>IFERROR(VALUE(TRIM(SUBSTITUTE(REPLACE(INDEX(zdrovojéúdaje!$A:$G,MATCH(ROW()+137,$A:$A,0),COLUMN()-8),1,4,""),".",",",1))),"")</f>
        <v>62.199199999999998</v>
      </c>
      <c r="M113" s="39">
        <f>IFERROR(VALUE(TRIM(SUBSTITUTE(REPLACE(INDEX(zdrovojéúdaje!$A:$G,MATCH(ROW()+137,$A:$A,0),COLUMN()-8),1,4,""),".",","))),"")</f>
        <v>17.481300000000001</v>
      </c>
      <c r="N113" s="40">
        <f>IFERROR(VALUE(TRIM(SUBSTITUTE(REPLACE(INDEX(zdrovojéúdaje!$A:$G,MATCH(ROW()+137,$A:$A,0),COLUMN()-8),1,4,""),".",","))),"")</f>
        <v>17.9679</v>
      </c>
    </row>
    <row r="114" spans="1:14" s="29" customFormat="1" ht="13.15" customHeight="1">
      <c r="A114" s="47">
        <f>IF((zdrovojéúdaje!B114&gt;=$C$3)*(zdrovojéúdaje!B114&lt;=$C$4),1+COUNTIF($A$1:$A113,"&gt;0"),0)</f>
        <v>114</v>
      </c>
      <c r="B114" s="28" t="str">
        <f>IFERROR(INDEX(zdrovojéúdaje!$A:$G,MATCH(ROW()+61,$A:$A,0),COLUMN()-1),"")</f>
        <v>175/1494</v>
      </c>
      <c r="C114" s="14">
        <f>IFERROR(INDEX(zdrovojéúdaje!$A:$G,MATCH(ROW()+61,$A:$A,0),COLUMN()-1),"")</f>
        <v>39760</v>
      </c>
      <c r="D114" s="15">
        <f>IFERROR(INDEX(zdrovojéúdaje!$A:$G,MATCH(ROW()+61,$A:$A,0),COLUMN()-1),"")</f>
        <v>0.1875</v>
      </c>
      <c r="E114" s="13">
        <f>IFERROR(VALUE(TRIM(SUBSTITUTE(REPLACE(INDEX(zdrovojéúdaje!$A:$G,MATCH(ROW()+61,$A:$A,0),COLUMN()-1),1,4,""),".",",",1))),"")</f>
        <v>61.081099999999999</v>
      </c>
      <c r="F114" s="13">
        <f>IFERROR(VALUE(TRIM(SUBSTITUTE(REPLACE(INDEX(zdrovojéúdaje!$A:$G,MATCH(ROW()+61,$A:$A,0),COLUMN()-1),1,4,""),".",","))),"")</f>
        <v>17.951799999999999</v>
      </c>
      <c r="G114" s="12">
        <f>IFERROR(VALUE(TRIM(SUBSTITUTE(REPLACE(INDEX(zdrovojéúdaje!$A:$G,MATCH(ROW()+61,$A:$A,0),COLUMN()-1),1,4,""),".",","))),"")</f>
        <v>18.449200000000001</v>
      </c>
      <c r="I114" s="36" t="str">
        <f>IFERROR(INDEX(zdrovojéúdaje!$A:$G,MATCH(ROW()+137,$A:$A,0),COLUMN()-8),"")</f>
        <v>251/1494</v>
      </c>
      <c r="J114" s="37">
        <f>IFERROR(INDEX(zdrovojéúdaje!$A:$G,MATCH(ROW()+137,$A:$A,0),COLUMN()-8),"")</f>
        <v>39761</v>
      </c>
      <c r="K114" s="38">
        <f>IFERROR(INDEX(zdrovojéúdaje!$A:$G,MATCH(ROW()+137,$A:$A,0),COLUMN()-8),"")</f>
        <v>0.77083333333333337</v>
      </c>
      <c r="L114" s="39">
        <f>IFERROR(VALUE(TRIM(SUBSTITUTE(REPLACE(INDEX(zdrovojéúdaje!$A:$G,MATCH(ROW()+137,$A:$A,0),COLUMN()-8),1,4,""),".",",",1))),"")</f>
        <v>62.330500000000001</v>
      </c>
      <c r="M114" s="39">
        <f>IFERROR(VALUE(TRIM(SUBSTITUTE(REPLACE(INDEX(zdrovojéúdaje!$A:$G,MATCH(ROW()+137,$A:$A,0),COLUMN()-8),1,4,""),".",","))),"")</f>
        <v>17.481300000000001</v>
      </c>
      <c r="N114" s="40">
        <f>IFERROR(VALUE(TRIM(SUBSTITUTE(REPLACE(INDEX(zdrovojéúdaje!$A:$G,MATCH(ROW()+137,$A:$A,0),COLUMN()-8),1,4,""),".",","))),"")</f>
        <v>17.9679</v>
      </c>
    </row>
    <row r="115" spans="1:14" s="29" customFormat="1" ht="13.15" customHeight="1">
      <c r="A115" s="47">
        <f>IF((zdrovojéúdaje!B115&gt;=$C$3)*(zdrovojéúdaje!B115&lt;=$C$4),1+COUNTIF($A$1:$A114,"&gt;0"),0)</f>
        <v>115</v>
      </c>
      <c r="B115" s="28" t="str">
        <f>IFERROR(INDEX(zdrovojéúdaje!$A:$G,MATCH(ROW()+61,$A:$A,0),COLUMN()-1),"")</f>
        <v>176/1494</v>
      </c>
      <c r="C115" s="14">
        <f>IFERROR(INDEX(zdrovojéúdaje!$A:$G,MATCH(ROW()+61,$A:$A,0),COLUMN()-1),"")</f>
        <v>39760</v>
      </c>
      <c r="D115" s="15">
        <f>IFERROR(INDEX(zdrovojéúdaje!$A:$G,MATCH(ROW()+61,$A:$A,0),COLUMN()-1),"")</f>
        <v>0.20833333333333334</v>
      </c>
      <c r="E115" s="13">
        <f>IFERROR(VALUE(TRIM(SUBSTITUTE(REPLACE(INDEX(zdrovojéúdaje!$A:$G,MATCH(ROW()+61,$A:$A,0),COLUMN()-1),1,4,""),".",",",1))),"")</f>
        <v>61.0685</v>
      </c>
      <c r="F115" s="13">
        <f>IFERROR(VALUE(TRIM(SUBSTITUTE(REPLACE(INDEX(zdrovojéúdaje!$A:$G,MATCH(ROW()+61,$A:$A,0),COLUMN()-1),1,4,""),".",","))),"")</f>
        <v>17.951799999999999</v>
      </c>
      <c r="G115" s="12">
        <f>IFERROR(VALUE(TRIM(SUBSTITUTE(REPLACE(INDEX(zdrovojéúdaje!$A:$G,MATCH(ROW()+61,$A:$A,0),COLUMN()-1),1,4,""),".",","))),"")</f>
        <v>18.449200000000001</v>
      </c>
      <c r="I115" s="36" t="str">
        <f>IFERROR(INDEX(zdrovojéúdaje!$A:$G,MATCH(ROW()+137,$A:$A,0),COLUMN()-8),"")</f>
        <v>252/1494</v>
      </c>
      <c r="J115" s="37">
        <f>IFERROR(INDEX(zdrovojéúdaje!$A:$G,MATCH(ROW()+137,$A:$A,0),COLUMN()-8),"")</f>
        <v>39761</v>
      </c>
      <c r="K115" s="38">
        <f>IFERROR(INDEX(zdrovojéúdaje!$A:$G,MATCH(ROW()+137,$A:$A,0),COLUMN()-8),"")</f>
        <v>0.79166666666666663</v>
      </c>
      <c r="L115" s="39">
        <f>IFERROR(VALUE(TRIM(SUBSTITUTE(REPLACE(INDEX(zdrovojéúdaje!$A:$G,MATCH(ROW()+137,$A:$A,0),COLUMN()-8),1,4,""),".",",",1))),"")</f>
        <v>62.322899999999997</v>
      </c>
      <c r="M115" s="39">
        <f>IFERROR(VALUE(TRIM(SUBSTITUTE(REPLACE(INDEX(zdrovojéúdaje!$A:$G,MATCH(ROW()+137,$A:$A,0),COLUMN()-8),1,4,""),".",","))),"")</f>
        <v>17.447700000000001</v>
      </c>
      <c r="N115" s="40">
        <f>IFERROR(VALUE(TRIM(SUBSTITUTE(REPLACE(INDEX(zdrovojéúdaje!$A:$G,MATCH(ROW()+137,$A:$A,0),COLUMN()-8),1,4,""),".",","))),"")</f>
        <v>17.9679</v>
      </c>
    </row>
    <row r="116" spans="1:14" s="29" customFormat="1" ht="13.15" customHeight="1">
      <c r="A116" s="47">
        <f>IF((zdrovojéúdaje!B116&gt;=$C$3)*(zdrovojéúdaje!B116&lt;=$C$4),1+COUNTIF($A$1:$A115,"&gt;0"),0)</f>
        <v>116</v>
      </c>
      <c r="B116" s="28" t="str">
        <f>IFERROR(INDEX(zdrovojéúdaje!$A:$G,MATCH(ROW()+61,$A:$A,0),COLUMN()-1),"")</f>
        <v>177/1494</v>
      </c>
      <c r="C116" s="14">
        <f>IFERROR(INDEX(zdrovojéúdaje!$A:$G,MATCH(ROW()+61,$A:$A,0),COLUMN()-1),"")</f>
        <v>39760</v>
      </c>
      <c r="D116" s="15">
        <f>IFERROR(INDEX(zdrovojéúdaje!$A:$G,MATCH(ROW()+61,$A:$A,0),COLUMN()-1),"")</f>
        <v>0.22916666666666666</v>
      </c>
      <c r="E116" s="13">
        <f>IFERROR(VALUE(TRIM(SUBSTITUTE(REPLACE(INDEX(zdrovojéúdaje!$A:$G,MATCH(ROW()+61,$A:$A,0),COLUMN()-1),1,4,""),".",",",1))),"")</f>
        <v>60.987699999999997</v>
      </c>
      <c r="F116" s="13">
        <f>IFERROR(VALUE(TRIM(SUBSTITUTE(REPLACE(INDEX(zdrovojéúdaje!$A:$G,MATCH(ROW()+61,$A:$A,0),COLUMN()-1),1,4,""),".",","))),"")</f>
        <v>17.918099999999999</v>
      </c>
      <c r="G116" s="12">
        <f>IFERROR(VALUE(TRIM(SUBSTITUTE(REPLACE(INDEX(zdrovojéúdaje!$A:$G,MATCH(ROW()+61,$A:$A,0),COLUMN()-1),1,4,""),".",","))),"")</f>
        <v>18.449200000000001</v>
      </c>
      <c r="I116" s="36" t="str">
        <f>IFERROR(INDEX(zdrovojéúdaje!$A:$G,MATCH(ROW()+137,$A:$A,0),COLUMN()-8),"")</f>
        <v>253/1494</v>
      </c>
      <c r="J116" s="37">
        <f>IFERROR(INDEX(zdrovojéúdaje!$A:$G,MATCH(ROW()+137,$A:$A,0),COLUMN()-8),"")</f>
        <v>39761</v>
      </c>
      <c r="K116" s="38">
        <f>IFERROR(INDEX(zdrovojéúdaje!$A:$G,MATCH(ROW()+137,$A:$A,0),COLUMN()-8),"")</f>
        <v>0.8125</v>
      </c>
      <c r="L116" s="39">
        <f>IFERROR(VALUE(TRIM(SUBSTITUTE(REPLACE(INDEX(zdrovojéúdaje!$A:$G,MATCH(ROW()+137,$A:$A,0),COLUMN()-8),1,4,""),".",",",1))),"")</f>
        <v>62.466799999999999</v>
      </c>
      <c r="M116" s="39">
        <f>IFERROR(VALUE(TRIM(SUBSTITUTE(REPLACE(INDEX(zdrovojéúdaje!$A:$G,MATCH(ROW()+137,$A:$A,0),COLUMN()-8),1,4,""),".",","))),"")</f>
        <v>17.414100000000001</v>
      </c>
      <c r="N116" s="40">
        <f>IFERROR(VALUE(TRIM(SUBSTITUTE(REPLACE(INDEX(zdrovojéúdaje!$A:$G,MATCH(ROW()+137,$A:$A,0),COLUMN()-8),1,4,""),".",","))),"")</f>
        <v>17.930900000000001</v>
      </c>
    </row>
    <row r="117" spans="1:14" s="29" customFormat="1" ht="13.15" customHeight="1">
      <c r="A117" s="47">
        <f>IF((zdrovojéúdaje!B117&gt;=$C$3)*(zdrovojéúdaje!B117&lt;=$C$4),1+COUNTIF($A$1:$A116,"&gt;0"),0)</f>
        <v>117</v>
      </c>
      <c r="B117" s="28" t="str">
        <f>IFERROR(INDEX(zdrovojéúdaje!$A:$G,MATCH(ROW()+61,$A:$A,0),COLUMN()-1),"")</f>
        <v>178/1494</v>
      </c>
      <c r="C117" s="14">
        <f>IFERROR(INDEX(zdrovojéúdaje!$A:$G,MATCH(ROW()+61,$A:$A,0),COLUMN()-1),"")</f>
        <v>39760</v>
      </c>
      <c r="D117" s="15">
        <f>IFERROR(INDEX(zdrovojéúdaje!$A:$G,MATCH(ROW()+61,$A:$A,0),COLUMN()-1),"")</f>
        <v>0.25</v>
      </c>
      <c r="E117" s="13">
        <f>IFERROR(VALUE(TRIM(SUBSTITUTE(REPLACE(INDEX(zdrovojéúdaje!$A:$G,MATCH(ROW()+61,$A:$A,0),COLUMN()-1),1,4,""),".",",",1))),"")</f>
        <v>60.975099999999998</v>
      </c>
      <c r="F117" s="13">
        <f>IFERROR(VALUE(TRIM(SUBSTITUTE(REPLACE(INDEX(zdrovojéúdaje!$A:$G,MATCH(ROW()+61,$A:$A,0),COLUMN()-1),1,4,""),".",","))),"")</f>
        <v>17.918099999999999</v>
      </c>
      <c r="G117" s="12">
        <f>IFERROR(VALUE(TRIM(SUBSTITUTE(REPLACE(INDEX(zdrovojéúdaje!$A:$G,MATCH(ROW()+61,$A:$A,0),COLUMN()-1),1,4,""),".",","))),"")</f>
        <v>18.412099999999999</v>
      </c>
      <c r="I117" s="36" t="str">
        <f>IFERROR(INDEX(zdrovojéúdaje!$A:$G,MATCH(ROW()+137,$A:$A,0),COLUMN()-8),"")</f>
        <v>254/1494</v>
      </c>
      <c r="J117" s="37">
        <f>IFERROR(INDEX(zdrovojéúdaje!$A:$G,MATCH(ROW()+137,$A:$A,0),COLUMN()-8),"")</f>
        <v>39761</v>
      </c>
      <c r="K117" s="38">
        <f>IFERROR(INDEX(zdrovojéúdaje!$A:$G,MATCH(ROW()+137,$A:$A,0),COLUMN()-8),"")</f>
        <v>0.83333333333333337</v>
      </c>
      <c r="L117" s="39">
        <f>IFERROR(VALUE(TRIM(SUBSTITUTE(REPLACE(INDEX(zdrovojéúdaje!$A:$G,MATCH(ROW()+137,$A:$A,0),COLUMN()-8),1,4,""),".",",",1))),"")</f>
        <v>62.459200000000003</v>
      </c>
      <c r="M117" s="39">
        <f>IFERROR(VALUE(TRIM(SUBSTITUTE(REPLACE(INDEX(zdrovojéúdaje!$A:$G,MATCH(ROW()+137,$A:$A,0),COLUMN()-8),1,4,""),".",","))),"")</f>
        <v>17.414100000000001</v>
      </c>
      <c r="N117" s="40">
        <f>IFERROR(VALUE(TRIM(SUBSTITUTE(REPLACE(INDEX(zdrovojéúdaje!$A:$G,MATCH(ROW()+137,$A:$A,0),COLUMN()-8),1,4,""),".",","))),"")</f>
        <v>17.893899999999999</v>
      </c>
    </row>
    <row r="118" spans="1:14" s="29" customFormat="1" ht="13.15" customHeight="1">
      <c r="A118" s="47">
        <f>IF((zdrovojéúdaje!B118&gt;=$C$3)*(zdrovojéúdaje!B118&lt;=$C$4),1+COUNTIF($A$1:$A117,"&gt;0"),0)</f>
        <v>118</v>
      </c>
      <c r="B118" s="28" t="str">
        <f>IFERROR(INDEX(zdrovojéúdaje!$A:$G,MATCH(ROW()+61,$A:$A,0),COLUMN()-1),"")</f>
        <v>179/1494</v>
      </c>
      <c r="C118" s="14">
        <f>IFERROR(INDEX(zdrovojéúdaje!$A:$G,MATCH(ROW()+61,$A:$A,0),COLUMN()-1),"")</f>
        <v>39760</v>
      </c>
      <c r="D118" s="15">
        <f>IFERROR(INDEX(zdrovojéúdaje!$A:$G,MATCH(ROW()+61,$A:$A,0),COLUMN()-1),"")</f>
        <v>0.27083333333333331</v>
      </c>
      <c r="E118" s="13">
        <f>IFERROR(VALUE(TRIM(SUBSTITUTE(REPLACE(INDEX(zdrovojéúdaje!$A:$G,MATCH(ROW()+61,$A:$A,0),COLUMN()-1),1,4,""),".",",",1))),"")</f>
        <v>60.7151</v>
      </c>
      <c r="F118" s="13">
        <f>IFERROR(VALUE(TRIM(SUBSTITUTE(REPLACE(INDEX(zdrovojéúdaje!$A:$G,MATCH(ROW()+61,$A:$A,0),COLUMN()-1),1,4,""),".",","))),"")</f>
        <v>17.884499999999999</v>
      </c>
      <c r="G118" s="12">
        <f>IFERROR(VALUE(TRIM(SUBSTITUTE(REPLACE(INDEX(zdrovojéúdaje!$A:$G,MATCH(ROW()+61,$A:$A,0),COLUMN()-1),1,4,""),".",","))),"")</f>
        <v>18.3751</v>
      </c>
      <c r="I118" s="36" t="str">
        <f>IFERROR(INDEX(zdrovojéúdaje!$A:$G,MATCH(ROW()+137,$A:$A,0),COLUMN()-8),"")</f>
        <v>255/1494</v>
      </c>
      <c r="J118" s="37">
        <f>IFERROR(INDEX(zdrovojéúdaje!$A:$G,MATCH(ROW()+137,$A:$A,0),COLUMN()-8),"")</f>
        <v>39761</v>
      </c>
      <c r="K118" s="38">
        <f>IFERROR(INDEX(zdrovojéúdaje!$A:$G,MATCH(ROW()+137,$A:$A,0),COLUMN()-8),"")</f>
        <v>0.85416666666666663</v>
      </c>
      <c r="L118" s="39">
        <f>IFERROR(VALUE(TRIM(SUBSTITUTE(REPLACE(INDEX(zdrovojéúdaje!$A:$G,MATCH(ROW()+137,$A:$A,0),COLUMN()-8),1,4,""),".",",",1))),"")</f>
        <v>62.537399999999998</v>
      </c>
      <c r="M118" s="39">
        <f>IFERROR(VALUE(TRIM(SUBSTITUTE(REPLACE(INDEX(zdrovojéúdaje!$A:$G,MATCH(ROW()+137,$A:$A,0),COLUMN()-8),1,4,""),".",","))),"")</f>
        <v>17.380600000000001</v>
      </c>
      <c r="N118" s="40">
        <f>IFERROR(VALUE(TRIM(SUBSTITUTE(REPLACE(INDEX(zdrovojéúdaje!$A:$G,MATCH(ROW()+137,$A:$A,0),COLUMN()-8),1,4,""),".",","))),"")</f>
        <v>17.893899999999999</v>
      </c>
    </row>
    <row r="119" spans="1:14" s="29" customFormat="1" ht="13.15" customHeight="1">
      <c r="A119" s="47">
        <f>IF((zdrovojéúdaje!B119&gt;=$C$3)*(zdrovojéúdaje!B119&lt;=$C$4),1+COUNTIF($A$1:$A118,"&gt;0"),0)</f>
        <v>119</v>
      </c>
      <c r="B119" s="28" t="str">
        <f>IFERROR(INDEX(zdrovojéúdaje!$A:$G,MATCH(ROW()+61,$A:$A,0),COLUMN()-1),"")</f>
        <v>180/1494</v>
      </c>
      <c r="C119" s="14">
        <f>IFERROR(INDEX(zdrovojéúdaje!$A:$G,MATCH(ROW()+61,$A:$A,0),COLUMN()-1),"")</f>
        <v>39760</v>
      </c>
      <c r="D119" s="15">
        <f>IFERROR(INDEX(zdrovojéúdaje!$A:$G,MATCH(ROW()+61,$A:$A,0),COLUMN()-1),"")</f>
        <v>0.29166666666666669</v>
      </c>
      <c r="E119" s="13">
        <f>IFERROR(VALUE(TRIM(SUBSTITUTE(REPLACE(INDEX(zdrovojéúdaje!$A:$G,MATCH(ROW()+61,$A:$A,0),COLUMN()-1),1,4,""),".",",",1))),"")</f>
        <v>60.674700000000001</v>
      </c>
      <c r="F119" s="13">
        <f>IFERROR(VALUE(TRIM(SUBSTITUTE(REPLACE(INDEX(zdrovojéúdaje!$A:$G,MATCH(ROW()+61,$A:$A,0),COLUMN()-1),1,4,""),".",","))),"")</f>
        <v>17.850899999999999</v>
      </c>
      <c r="G119" s="12">
        <f>IFERROR(VALUE(TRIM(SUBSTITUTE(REPLACE(INDEX(zdrovojéúdaje!$A:$G,MATCH(ROW()+61,$A:$A,0),COLUMN()-1),1,4,""),".",","))),"")</f>
        <v>18.338000000000001</v>
      </c>
      <c r="I119" s="36" t="str">
        <f>IFERROR(INDEX(zdrovojéúdaje!$A:$G,MATCH(ROW()+137,$A:$A,0),COLUMN()-8),"")</f>
        <v>256/1494</v>
      </c>
      <c r="J119" s="37">
        <f>IFERROR(INDEX(zdrovojéúdaje!$A:$G,MATCH(ROW()+137,$A:$A,0),COLUMN()-8),"")</f>
        <v>39761</v>
      </c>
      <c r="K119" s="38">
        <f>IFERROR(INDEX(zdrovojéúdaje!$A:$G,MATCH(ROW()+137,$A:$A,0),COLUMN()-8),"")</f>
        <v>0.875</v>
      </c>
      <c r="L119" s="39">
        <f>IFERROR(VALUE(TRIM(SUBSTITUTE(REPLACE(INDEX(zdrovojéúdaje!$A:$G,MATCH(ROW()+137,$A:$A,0),COLUMN()-8),1,4,""),".",",",1))),"")</f>
        <v>62.517200000000003</v>
      </c>
      <c r="M119" s="39">
        <f>IFERROR(VALUE(TRIM(SUBSTITUTE(REPLACE(INDEX(zdrovojéúdaje!$A:$G,MATCH(ROW()+137,$A:$A,0),COLUMN()-8),1,4,""),".",","))),"")</f>
        <v>17.380600000000001</v>
      </c>
      <c r="N119" s="40">
        <f>IFERROR(VALUE(TRIM(SUBSTITUTE(REPLACE(INDEX(zdrovojéúdaje!$A:$G,MATCH(ROW()+137,$A:$A,0),COLUMN()-8),1,4,""),".",","))),"")</f>
        <v>17.893899999999999</v>
      </c>
    </row>
    <row r="120" spans="1:14" s="29" customFormat="1" ht="13.15" customHeight="1">
      <c r="A120" s="47">
        <f>IF((zdrovojéúdaje!B120&gt;=$C$3)*(zdrovojéúdaje!B120&lt;=$C$4),1+COUNTIF($A$1:$A119,"&gt;0"),0)</f>
        <v>120</v>
      </c>
      <c r="B120" s="28" t="str">
        <f>IFERROR(INDEX(zdrovojéúdaje!$A:$G,MATCH(ROW()+61,$A:$A,0),COLUMN()-1),"")</f>
        <v>181/1494</v>
      </c>
      <c r="C120" s="14">
        <f>IFERROR(INDEX(zdrovojéúdaje!$A:$G,MATCH(ROW()+61,$A:$A,0),COLUMN()-1),"")</f>
        <v>39760</v>
      </c>
      <c r="D120" s="15">
        <f>IFERROR(INDEX(zdrovojéúdaje!$A:$G,MATCH(ROW()+61,$A:$A,0),COLUMN()-1),"")</f>
        <v>0.3125</v>
      </c>
      <c r="E120" s="13">
        <f>IFERROR(VALUE(TRIM(SUBSTITUTE(REPLACE(INDEX(zdrovojéúdaje!$A:$G,MATCH(ROW()+61,$A:$A,0),COLUMN()-1),1,4,""),".",",",1))),"")</f>
        <v>60.561199999999999</v>
      </c>
      <c r="F120" s="13">
        <f>IFERROR(VALUE(TRIM(SUBSTITUTE(REPLACE(INDEX(zdrovojéúdaje!$A:$G,MATCH(ROW()+61,$A:$A,0),COLUMN()-1),1,4,""),".",","))),"")</f>
        <v>17.850899999999999</v>
      </c>
      <c r="G120" s="12">
        <f>IFERROR(VALUE(TRIM(SUBSTITUTE(REPLACE(INDEX(zdrovojéúdaje!$A:$G,MATCH(ROW()+61,$A:$A,0),COLUMN()-1),1,4,""),".",","))),"")</f>
        <v>18.338000000000001</v>
      </c>
      <c r="I120" s="36" t="str">
        <f>IFERROR(INDEX(zdrovojéúdaje!$A:$G,MATCH(ROW()+137,$A:$A,0),COLUMN()-8),"")</f>
        <v>257/1494</v>
      </c>
      <c r="J120" s="37">
        <f>IFERROR(INDEX(zdrovojéúdaje!$A:$G,MATCH(ROW()+137,$A:$A,0),COLUMN()-8),"")</f>
        <v>39761</v>
      </c>
      <c r="K120" s="38">
        <f>IFERROR(INDEX(zdrovojéúdaje!$A:$G,MATCH(ROW()+137,$A:$A,0),COLUMN()-8),"")</f>
        <v>0.89583333333333337</v>
      </c>
      <c r="L120" s="39">
        <f>IFERROR(VALUE(TRIM(SUBSTITUTE(REPLACE(INDEX(zdrovojéúdaje!$A:$G,MATCH(ROW()+137,$A:$A,0),COLUMN()-8),1,4,""),".",",",1))),"")</f>
        <v>62.4895</v>
      </c>
      <c r="M120" s="39">
        <f>IFERROR(VALUE(TRIM(SUBSTITUTE(REPLACE(INDEX(zdrovojéúdaje!$A:$G,MATCH(ROW()+137,$A:$A,0),COLUMN()-8),1,4,""),".",","))),"")</f>
        <v>17.347000000000001</v>
      </c>
      <c r="N120" s="40">
        <f>IFERROR(VALUE(TRIM(SUBSTITUTE(REPLACE(INDEX(zdrovojéúdaje!$A:$G,MATCH(ROW()+137,$A:$A,0),COLUMN()-8),1,4,""),".",","))),"")</f>
        <v>17.8569</v>
      </c>
    </row>
    <row r="121" spans="1:14" s="29" customFormat="1" ht="13.15" customHeight="1">
      <c r="A121" s="47">
        <f>IF((zdrovojéúdaje!B121&gt;=$C$3)*(zdrovojéúdaje!B121&lt;=$C$4),1+COUNTIF($A$1:$A120,"&gt;0"),0)</f>
        <v>121</v>
      </c>
      <c r="B121" s="28" t="str">
        <f>IFERROR(INDEX(zdrovojéúdaje!$A:$G,MATCH(ROW()+61,$A:$A,0),COLUMN()-1),"")</f>
        <v>182/1494</v>
      </c>
      <c r="C121" s="14">
        <f>IFERROR(INDEX(zdrovojéúdaje!$A:$G,MATCH(ROW()+61,$A:$A,0),COLUMN()-1),"")</f>
        <v>39760</v>
      </c>
      <c r="D121" s="15">
        <f>IFERROR(INDEX(zdrovojéúdaje!$A:$G,MATCH(ROW()+61,$A:$A,0),COLUMN()-1),"")</f>
        <v>0.33333333333333331</v>
      </c>
      <c r="E121" s="13">
        <f>IFERROR(VALUE(TRIM(SUBSTITUTE(REPLACE(INDEX(zdrovojéúdaje!$A:$G,MATCH(ROW()+61,$A:$A,0),COLUMN()-1),1,4,""),".",",",1))),"")</f>
        <v>60.545999999999999</v>
      </c>
      <c r="F121" s="13">
        <f>IFERROR(VALUE(TRIM(SUBSTITUTE(REPLACE(INDEX(zdrovojéúdaje!$A:$G,MATCH(ROW()+61,$A:$A,0),COLUMN()-1),1,4,""),".",","))),"")</f>
        <v>17.850899999999999</v>
      </c>
      <c r="G121" s="12">
        <f>IFERROR(VALUE(TRIM(SUBSTITUTE(REPLACE(INDEX(zdrovojéúdaje!$A:$G,MATCH(ROW()+61,$A:$A,0),COLUMN()-1),1,4,""),".",","))),"")</f>
        <v>18.3751</v>
      </c>
      <c r="I121" s="36" t="str">
        <f>IFERROR(INDEX(zdrovojéúdaje!$A:$G,MATCH(ROW()+137,$A:$A,0),COLUMN()-8),"")</f>
        <v>258/1494</v>
      </c>
      <c r="J121" s="37">
        <f>IFERROR(INDEX(zdrovojéúdaje!$A:$G,MATCH(ROW()+137,$A:$A,0),COLUMN()-8),"")</f>
        <v>39761</v>
      </c>
      <c r="K121" s="38">
        <f>IFERROR(INDEX(zdrovojéúdaje!$A:$G,MATCH(ROW()+137,$A:$A,0),COLUMN()-8),"")</f>
        <v>0.91666666666666663</v>
      </c>
      <c r="L121" s="39">
        <f>IFERROR(VALUE(TRIM(SUBSTITUTE(REPLACE(INDEX(zdrovojéúdaje!$A:$G,MATCH(ROW()+137,$A:$A,0),COLUMN()-8),1,4,""),".",",",1))),"")</f>
        <v>62.618200000000002</v>
      </c>
      <c r="M121" s="39">
        <f>IFERROR(VALUE(TRIM(SUBSTITUTE(REPLACE(INDEX(zdrovojéúdaje!$A:$G,MATCH(ROW()+137,$A:$A,0),COLUMN()-8),1,4,""),".",","))),"")</f>
        <v>17.347000000000001</v>
      </c>
      <c r="N121" s="40">
        <f>IFERROR(VALUE(TRIM(SUBSTITUTE(REPLACE(INDEX(zdrovojéúdaje!$A:$G,MATCH(ROW()+137,$A:$A,0),COLUMN()-8),1,4,""),".",","))),"")</f>
        <v>17.8569</v>
      </c>
    </row>
    <row r="122" spans="1:14" s="29" customFormat="1" ht="13.15" customHeight="1">
      <c r="A122" s="47">
        <f>IF((zdrovojéúdaje!B122&gt;=$C$3)*(zdrovojéúdaje!B122&lt;=$C$4),1+COUNTIF($A$1:$A121,"&gt;0"),0)</f>
        <v>122</v>
      </c>
      <c r="B122" s="28" t="str">
        <f>IFERROR(INDEX(zdrovojéúdaje!$A:$G,MATCH(ROW()+61,$A:$A,0),COLUMN()-1),"")</f>
        <v>183/1494</v>
      </c>
      <c r="C122" s="14">
        <f>IFERROR(INDEX(zdrovojéúdaje!$A:$G,MATCH(ROW()+61,$A:$A,0),COLUMN()-1),"")</f>
        <v>39760</v>
      </c>
      <c r="D122" s="15">
        <f>IFERROR(INDEX(zdrovojéúdaje!$A:$G,MATCH(ROW()+61,$A:$A,0),COLUMN()-1),"")</f>
        <v>0.35416666666666669</v>
      </c>
      <c r="E122" s="13">
        <f>IFERROR(VALUE(TRIM(SUBSTITUTE(REPLACE(INDEX(zdrovojéúdaje!$A:$G,MATCH(ROW()+61,$A:$A,0),COLUMN()-1),1,4,""),".",",",1))),"")</f>
        <v>60.462699999999998</v>
      </c>
      <c r="F122" s="13">
        <f>IFERROR(VALUE(TRIM(SUBSTITUTE(REPLACE(INDEX(zdrovojéúdaje!$A:$G,MATCH(ROW()+61,$A:$A,0),COLUMN()-1),1,4,""),".",","))),"")</f>
        <v>17.850899999999999</v>
      </c>
      <c r="G122" s="12">
        <f>IFERROR(VALUE(TRIM(SUBSTITUTE(REPLACE(INDEX(zdrovojéúdaje!$A:$G,MATCH(ROW()+61,$A:$A,0),COLUMN()-1),1,4,""),".",","))),"")</f>
        <v>18.338000000000001</v>
      </c>
      <c r="I122" s="36" t="str">
        <f>IFERROR(INDEX(zdrovojéúdaje!$A:$G,MATCH(ROW()+137,$A:$A,0),COLUMN()-8),"")</f>
        <v>259/1494</v>
      </c>
      <c r="J122" s="37">
        <f>IFERROR(INDEX(zdrovojéúdaje!$A:$G,MATCH(ROW()+137,$A:$A,0),COLUMN()-8),"")</f>
        <v>39761</v>
      </c>
      <c r="K122" s="38">
        <f>IFERROR(INDEX(zdrovojéúdaje!$A:$G,MATCH(ROW()+137,$A:$A,0),COLUMN()-8),"")</f>
        <v>0.9375</v>
      </c>
      <c r="L122" s="39">
        <f>IFERROR(VALUE(TRIM(SUBSTITUTE(REPLACE(INDEX(zdrovojéúdaje!$A:$G,MATCH(ROW()+137,$A:$A,0),COLUMN()-8),1,4,""),".",",",1))),"")</f>
        <v>62.560099999999998</v>
      </c>
      <c r="M122" s="39">
        <f>IFERROR(VALUE(TRIM(SUBSTITUTE(REPLACE(INDEX(zdrovojéúdaje!$A:$G,MATCH(ROW()+137,$A:$A,0),COLUMN()-8),1,4,""),".",","))),"")</f>
        <v>17.313500000000001</v>
      </c>
      <c r="N122" s="40">
        <f>IFERROR(VALUE(TRIM(SUBSTITUTE(REPLACE(INDEX(zdrovojéúdaje!$A:$G,MATCH(ROW()+137,$A:$A,0),COLUMN()-8),1,4,""),".",","))),"")</f>
        <v>17.8569</v>
      </c>
    </row>
    <row r="123" spans="1:14" s="29" customFormat="1" ht="13.15" customHeight="1">
      <c r="A123" s="47">
        <f>IF((zdrovojéúdaje!B123&gt;=$C$3)*(zdrovojéúdaje!B123&lt;=$C$4),1+COUNTIF($A$1:$A122,"&gt;0"),0)</f>
        <v>123</v>
      </c>
      <c r="B123" s="28" t="str">
        <f>IFERROR(INDEX(zdrovojéúdaje!$A:$G,MATCH(ROW()+61,$A:$A,0),COLUMN()-1),"")</f>
        <v>184/1494</v>
      </c>
      <c r="C123" s="14">
        <f>IFERROR(INDEX(zdrovojéúdaje!$A:$G,MATCH(ROW()+61,$A:$A,0),COLUMN()-1),"")</f>
        <v>39760</v>
      </c>
      <c r="D123" s="15">
        <f>IFERROR(INDEX(zdrovojéúdaje!$A:$G,MATCH(ROW()+61,$A:$A,0),COLUMN()-1),"")</f>
        <v>0.375</v>
      </c>
      <c r="E123" s="13">
        <f>IFERROR(VALUE(TRIM(SUBSTITUTE(REPLACE(INDEX(zdrovojéúdaje!$A:$G,MATCH(ROW()+61,$A:$A,0),COLUMN()-1),1,4,""),".",",",1))),"")</f>
        <v>60.472799999999999</v>
      </c>
      <c r="F123" s="13">
        <f>IFERROR(VALUE(TRIM(SUBSTITUTE(REPLACE(INDEX(zdrovojéúdaje!$A:$G,MATCH(ROW()+61,$A:$A,0),COLUMN()-1),1,4,""),".",","))),"")</f>
        <v>17.850899999999999</v>
      </c>
      <c r="G123" s="12">
        <f>IFERROR(VALUE(TRIM(SUBSTITUTE(REPLACE(INDEX(zdrovojéúdaje!$A:$G,MATCH(ROW()+61,$A:$A,0),COLUMN()-1),1,4,""),".",","))),"")</f>
        <v>18.338000000000001</v>
      </c>
      <c r="I123" s="36" t="str">
        <f>IFERROR(INDEX(zdrovojéúdaje!$A:$G,MATCH(ROW()+137,$A:$A,0),COLUMN()-8),"")</f>
        <v>260/1494</v>
      </c>
      <c r="J123" s="37">
        <f>IFERROR(INDEX(zdrovojéúdaje!$A:$G,MATCH(ROW()+137,$A:$A,0),COLUMN()-8),"")</f>
        <v>39761</v>
      </c>
      <c r="K123" s="38">
        <f>IFERROR(INDEX(zdrovojéúdaje!$A:$G,MATCH(ROW()+137,$A:$A,0),COLUMN()-8),"")</f>
        <v>0.95833333333333337</v>
      </c>
      <c r="L123" s="39">
        <f>IFERROR(VALUE(TRIM(SUBSTITUTE(REPLACE(INDEX(zdrovojéúdaje!$A:$G,MATCH(ROW()+137,$A:$A,0),COLUMN()-8),1,4,""),".",",",1))),"")</f>
        <v>62.6586</v>
      </c>
      <c r="M123" s="39">
        <f>IFERROR(VALUE(TRIM(SUBSTITUTE(REPLACE(INDEX(zdrovojéúdaje!$A:$G,MATCH(ROW()+137,$A:$A,0),COLUMN()-8),1,4,""),".",","))),"")</f>
        <v>17.313500000000001</v>
      </c>
      <c r="N123" s="40">
        <f>IFERROR(VALUE(TRIM(SUBSTITUTE(REPLACE(INDEX(zdrovojéúdaje!$A:$G,MATCH(ROW()+137,$A:$A,0),COLUMN()-8),1,4,""),".",","))),"")</f>
        <v>17.782900000000001</v>
      </c>
    </row>
    <row r="124" spans="1:14" s="29" customFormat="1" ht="13.15" customHeight="1">
      <c r="A124" s="47">
        <f>IF((zdrovojéúdaje!B124&gt;=$C$3)*(zdrovojéúdaje!B124&lt;=$C$4),1+COUNTIF($A$1:$A123,"&gt;0"),0)</f>
        <v>124</v>
      </c>
      <c r="B124" s="28" t="str">
        <f>IFERROR(INDEX(zdrovojéúdaje!$A:$G,MATCH(ROW()+61,$A:$A,0),COLUMN()-1),"")</f>
        <v>185/1494</v>
      </c>
      <c r="C124" s="14">
        <f>IFERROR(INDEX(zdrovojéúdaje!$A:$G,MATCH(ROW()+61,$A:$A,0),COLUMN()-1),"")</f>
        <v>39760</v>
      </c>
      <c r="D124" s="15">
        <f>IFERROR(INDEX(zdrovojéúdaje!$A:$G,MATCH(ROW()+61,$A:$A,0),COLUMN()-1),"")</f>
        <v>0.39583333333333331</v>
      </c>
      <c r="E124" s="13">
        <f>IFERROR(VALUE(TRIM(SUBSTITUTE(REPLACE(INDEX(zdrovojéúdaje!$A:$G,MATCH(ROW()+61,$A:$A,0),COLUMN()-1),1,4,""),".",",",1))),"")</f>
        <v>60.346600000000002</v>
      </c>
      <c r="F124" s="13">
        <f>IFERROR(VALUE(TRIM(SUBSTITUTE(REPLACE(INDEX(zdrovojéúdaje!$A:$G,MATCH(ROW()+61,$A:$A,0),COLUMN()-1),1,4,""),".",","))),"")</f>
        <v>17.850899999999999</v>
      </c>
      <c r="G124" s="12">
        <f>IFERROR(VALUE(TRIM(SUBSTITUTE(REPLACE(INDEX(zdrovojéúdaje!$A:$G,MATCH(ROW()+61,$A:$A,0),COLUMN()-1),1,4,""),".",","))),"")</f>
        <v>18.338000000000001</v>
      </c>
      <c r="I124" s="36" t="str">
        <f>IFERROR(INDEX(zdrovojéúdaje!$A:$G,MATCH(ROW()+137,$A:$A,0),COLUMN()-8),"")</f>
        <v>261/1494</v>
      </c>
      <c r="J124" s="37">
        <f>IFERROR(INDEX(zdrovojéúdaje!$A:$G,MATCH(ROW()+137,$A:$A,0),COLUMN()-8),"")</f>
        <v>39761</v>
      </c>
      <c r="K124" s="38">
        <f>IFERROR(INDEX(zdrovojéúdaje!$A:$G,MATCH(ROW()+137,$A:$A,0),COLUMN()-8),"")</f>
        <v>0.97916666666666663</v>
      </c>
      <c r="L124" s="39">
        <f>IFERROR(VALUE(TRIM(SUBSTITUTE(REPLACE(INDEX(zdrovojéúdaje!$A:$G,MATCH(ROW()+137,$A:$A,0),COLUMN()-8),1,4,""),".",",",1))),"")</f>
        <v>62.653500000000001</v>
      </c>
      <c r="M124" s="39">
        <f>IFERROR(VALUE(TRIM(SUBSTITUTE(REPLACE(INDEX(zdrovojéúdaje!$A:$G,MATCH(ROW()+137,$A:$A,0),COLUMN()-8),1,4,""),".",","))),"")</f>
        <v>17.246400000000001</v>
      </c>
      <c r="N124" s="40">
        <f>IFERROR(VALUE(TRIM(SUBSTITUTE(REPLACE(INDEX(zdrovojéúdaje!$A:$G,MATCH(ROW()+137,$A:$A,0),COLUMN()-8),1,4,""),".",","))),"")</f>
        <v>17.745899999999999</v>
      </c>
    </row>
    <row r="125" spans="1:14" s="29" customFormat="1" ht="13.15" customHeight="1">
      <c r="A125" s="47">
        <f>IF((zdrovojéúdaje!B125&gt;=$C$3)*(zdrovojéúdaje!B125&lt;=$C$4),1+COUNTIF($A$1:$A124,"&gt;0"),0)</f>
        <v>125</v>
      </c>
      <c r="B125" s="28" t="str">
        <f>IFERROR(INDEX(zdrovojéúdaje!$A:$G,MATCH(ROW()+61,$A:$A,0),COLUMN()-1),"")</f>
        <v>186/1494</v>
      </c>
      <c r="C125" s="14">
        <f>IFERROR(INDEX(zdrovojéúdaje!$A:$G,MATCH(ROW()+61,$A:$A,0),COLUMN()-1),"")</f>
        <v>39760</v>
      </c>
      <c r="D125" s="15">
        <f>IFERROR(INDEX(zdrovojéúdaje!$A:$G,MATCH(ROW()+61,$A:$A,0),COLUMN()-1),"")</f>
        <v>0.41666666666666669</v>
      </c>
      <c r="E125" s="13">
        <f>IFERROR(VALUE(TRIM(SUBSTITUTE(REPLACE(INDEX(zdrovojéúdaje!$A:$G,MATCH(ROW()+61,$A:$A,0),COLUMN()-1),1,4,""),".",",",1))),"")</f>
        <v>60.235599999999998</v>
      </c>
      <c r="F125" s="13">
        <f>IFERROR(VALUE(TRIM(SUBSTITUTE(REPLACE(INDEX(zdrovojéúdaje!$A:$G,MATCH(ROW()+61,$A:$A,0),COLUMN()-1),1,4,""),".",","))),"")</f>
        <v>17.8172</v>
      </c>
      <c r="G125" s="12">
        <f>IFERROR(VALUE(TRIM(SUBSTITUTE(REPLACE(INDEX(zdrovojéúdaje!$A:$G,MATCH(ROW()+61,$A:$A,0),COLUMN()-1),1,4,""),".",","))),"")</f>
        <v>18.338000000000001</v>
      </c>
      <c r="I125" s="36" t="str">
        <f>IFERROR(INDEX(zdrovojéúdaje!$A:$G,MATCH(ROW()+137,$A:$A,0),COLUMN()-8),"")</f>
        <v>262/1494</v>
      </c>
      <c r="J125" s="37">
        <f>IFERROR(INDEX(zdrovojéúdaje!$A:$G,MATCH(ROW()+137,$A:$A,0),COLUMN()-8),"")</f>
        <v>39762</v>
      </c>
      <c r="K125" s="38">
        <f>IFERROR(INDEX(zdrovojéúdaje!$A:$G,MATCH(ROW()+137,$A:$A,0),COLUMN()-8),"")</f>
        <v>0</v>
      </c>
      <c r="L125" s="39">
        <f>IFERROR(VALUE(TRIM(SUBSTITUTE(REPLACE(INDEX(zdrovojéúdaje!$A:$G,MATCH(ROW()+137,$A:$A,0),COLUMN()-8),1,4,""),".",",",1))),"")</f>
        <v>62.653500000000001</v>
      </c>
      <c r="M125" s="39">
        <f>IFERROR(VALUE(TRIM(SUBSTITUTE(REPLACE(INDEX(zdrovojéúdaje!$A:$G,MATCH(ROW()+137,$A:$A,0),COLUMN()-8),1,4,""),".",","))),"")</f>
        <v>17.246400000000001</v>
      </c>
      <c r="N125" s="40">
        <f>IFERROR(VALUE(TRIM(SUBSTITUTE(REPLACE(INDEX(zdrovojéúdaje!$A:$G,MATCH(ROW()+137,$A:$A,0),COLUMN()-8),1,4,""),".",","))),"")</f>
        <v>17.782900000000001</v>
      </c>
    </row>
    <row r="126" spans="1:14" s="29" customFormat="1" ht="13.15" customHeight="1">
      <c r="A126" s="47">
        <f>IF((zdrovojéúdaje!B126&gt;=$C$3)*(zdrovojéúdaje!B126&lt;=$C$4),1+COUNTIF($A$1:$A125,"&gt;0"),0)</f>
        <v>126</v>
      </c>
      <c r="B126" s="28" t="str">
        <f>IFERROR(INDEX(zdrovojéúdaje!$A:$G,MATCH(ROW()+61,$A:$A,0),COLUMN()-1),"")</f>
        <v>187/1494</v>
      </c>
      <c r="C126" s="14">
        <f>IFERROR(INDEX(zdrovojéúdaje!$A:$G,MATCH(ROW()+61,$A:$A,0),COLUMN()-1),"")</f>
        <v>39760</v>
      </c>
      <c r="D126" s="15">
        <f>IFERROR(INDEX(zdrovojéúdaje!$A:$G,MATCH(ROW()+61,$A:$A,0),COLUMN()-1),"")</f>
        <v>0.4375</v>
      </c>
      <c r="E126" s="13">
        <f>IFERROR(VALUE(TRIM(SUBSTITUTE(REPLACE(INDEX(zdrovojéúdaje!$A:$G,MATCH(ROW()+61,$A:$A,0),COLUMN()-1),1,4,""),".",",",1))),"")</f>
        <v>60.197699999999998</v>
      </c>
      <c r="F126" s="13">
        <f>IFERROR(VALUE(TRIM(SUBSTITUTE(REPLACE(INDEX(zdrovojéúdaje!$A:$G,MATCH(ROW()+61,$A:$A,0),COLUMN()-1),1,4,""),".",","))),"")</f>
        <v>17.8172</v>
      </c>
      <c r="G126" s="12">
        <f>IFERROR(VALUE(TRIM(SUBSTITUTE(REPLACE(INDEX(zdrovojéúdaje!$A:$G,MATCH(ROW()+61,$A:$A,0),COLUMN()-1),1,4,""),".",","))),"")</f>
        <v>18.338000000000001</v>
      </c>
      <c r="I126" s="36" t="str">
        <f>IFERROR(INDEX(zdrovojéúdaje!$A:$G,MATCH(ROW()+137,$A:$A,0),COLUMN()-8),"")</f>
        <v>263/1494</v>
      </c>
      <c r="J126" s="37">
        <f>IFERROR(INDEX(zdrovojéúdaje!$A:$G,MATCH(ROW()+137,$A:$A,0),COLUMN()-8),"")</f>
        <v>39762</v>
      </c>
      <c r="K126" s="38">
        <f>IFERROR(INDEX(zdrovojéúdaje!$A:$G,MATCH(ROW()+137,$A:$A,0),COLUMN()-8),"")</f>
        <v>2.0833333333333332E-2</v>
      </c>
      <c r="L126" s="39">
        <f>IFERROR(VALUE(TRIM(SUBSTITUTE(REPLACE(INDEX(zdrovojéúdaje!$A:$G,MATCH(ROW()+137,$A:$A,0),COLUMN()-8),1,4,""),".",",",1))),"")</f>
        <v>62.673699999999997</v>
      </c>
      <c r="M126" s="39">
        <f>IFERROR(VALUE(TRIM(SUBSTITUTE(REPLACE(INDEX(zdrovojéúdaje!$A:$G,MATCH(ROW()+137,$A:$A,0),COLUMN()-8),1,4,""),".",","))),"")</f>
        <v>17.246400000000001</v>
      </c>
      <c r="N126" s="40">
        <f>IFERROR(VALUE(TRIM(SUBSTITUTE(REPLACE(INDEX(zdrovojéúdaje!$A:$G,MATCH(ROW()+137,$A:$A,0),COLUMN()-8),1,4,""),".",","))),"")</f>
        <v>17.745899999999999</v>
      </c>
    </row>
    <row r="127" spans="1:14" s="29" customFormat="1" ht="13.15" customHeight="1">
      <c r="A127" s="47">
        <f>IF((zdrovojéúdaje!B127&gt;=$C$3)*(zdrovojéúdaje!B127&lt;=$C$4),1+COUNTIF($A$1:$A126,"&gt;0"),0)</f>
        <v>127</v>
      </c>
      <c r="B127" s="28" t="str">
        <f>IFERROR(INDEX(zdrovojéúdaje!$A:$G,MATCH(ROW()+61,$A:$A,0),COLUMN()-1),"")</f>
        <v>188/1494</v>
      </c>
      <c r="C127" s="14">
        <f>IFERROR(INDEX(zdrovojéúdaje!$A:$G,MATCH(ROW()+61,$A:$A,0),COLUMN()-1),"")</f>
        <v>39760</v>
      </c>
      <c r="D127" s="15">
        <f>IFERROR(INDEX(zdrovojéúdaje!$A:$G,MATCH(ROW()+61,$A:$A,0),COLUMN()-1),"")</f>
        <v>0.45833333333333331</v>
      </c>
      <c r="E127" s="13">
        <f>IFERROR(VALUE(TRIM(SUBSTITUTE(REPLACE(INDEX(zdrovojéúdaje!$A:$G,MATCH(ROW()+61,$A:$A,0),COLUMN()-1),1,4,""),".",",",1))),"")</f>
        <v>60.177500000000002</v>
      </c>
      <c r="F127" s="13">
        <f>IFERROR(VALUE(TRIM(SUBSTITUTE(REPLACE(INDEX(zdrovojéúdaje!$A:$G,MATCH(ROW()+61,$A:$A,0),COLUMN()-1),1,4,""),".",","))),"")</f>
        <v>17.8172</v>
      </c>
      <c r="G127" s="12">
        <f>IFERROR(VALUE(TRIM(SUBSTITUTE(REPLACE(INDEX(zdrovojéúdaje!$A:$G,MATCH(ROW()+61,$A:$A,0),COLUMN()-1),1,4,""),".",","))),"")</f>
        <v>18.338000000000001</v>
      </c>
      <c r="I127" s="36" t="str">
        <f>IFERROR(INDEX(zdrovojéúdaje!$A:$G,MATCH(ROW()+137,$A:$A,0),COLUMN()-8),"")</f>
        <v>264/1494</v>
      </c>
      <c r="J127" s="37">
        <f>IFERROR(INDEX(zdrovojéúdaje!$A:$G,MATCH(ROW()+137,$A:$A,0),COLUMN()-8),"")</f>
        <v>39762</v>
      </c>
      <c r="K127" s="38">
        <f>IFERROR(INDEX(zdrovojéúdaje!$A:$G,MATCH(ROW()+137,$A:$A,0),COLUMN()-8),"")</f>
        <v>4.1666666666666664E-2</v>
      </c>
      <c r="L127" s="39">
        <f>IFERROR(VALUE(TRIM(SUBSTITUTE(REPLACE(INDEX(zdrovojéúdaje!$A:$G,MATCH(ROW()+137,$A:$A,0),COLUMN()-8),1,4,""),".",",",1))),"")</f>
        <v>62.615699999999997</v>
      </c>
      <c r="M127" s="39">
        <f>IFERROR(VALUE(TRIM(SUBSTITUTE(REPLACE(INDEX(zdrovojéúdaje!$A:$G,MATCH(ROW()+137,$A:$A,0),COLUMN()-8),1,4,""),".",","))),"")</f>
        <v>17.246400000000001</v>
      </c>
      <c r="N127" s="40">
        <f>IFERROR(VALUE(TRIM(SUBSTITUTE(REPLACE(INDEX(zdrovojéúdaje!$A:$G,MATCH(ROW()+137,$A:$A,0),COLUMN()-8),1,4,""),".",","))),"")</f>
        <v>17.782900000000001</v>
      </c>
    </row>
    <row r="128" spans="1:14" s="29" customFormat="1" ht="13.15" customHeight="1">
      <c r="A128" s="47">
        <f>IF((zdrovojéúdaje!B128&gt;=$C$3)*(zdrovojéúdaje!B128&lt;=$C$4),1+COUNTIF($A$1:$A127,"&gt;0"),0)</f>
        <v>128</v>
      </c>
      <c r="B128" s="28" t="str">
        <f>IFERROR(INDEX(zdrovojéúdaje!$A:$G,MATCH(ROW()+61,$A:$A,0),COLUMN()-1),"")</f>
        <v>189/1494</v>
      </c>
      <c r="C128" s="14">
        <f>IFERROR(INDEX(zdrovojéúdaje!$A:$G,MATCH(ROW()+61,$A:$A,0),COLUMN()-1),"")</f>
        <v>39760</v>
      </c>
      <c r="D128" s="15">
        <f>IFERROR(INDEX(zdrovojéúdaje!$A:$G,MATCH(ROW()+61,$A:$A,0),COLUMN()-1),"")</f>
        <v>0.47916666666666669</v>
      </c>
      <c r="E128" s="13">
        <f>IFERROR(VALUE(TRIM(SUBSTITUTE(REPLACE(INDEX(zdrovojéúdaje!$A:$G,MATCH(ROW()+61,$A:$A,0),COLUMN()-1),1,4,""),".",",",1))),"")</f>
        <v>60.210299999999997</v>
      </c>
      <c r="F128" s="13">
        <f>IFERROR(VALUE(TRIM(SUBSTITUTE(REPLACE(INDEX(zdrovojéúdaje!$A:$G,MATCH(ROW()+61,$A:$A,0),COLUMN()-1),1,4,""),".",","))),"")</f>
        <v>17.8172</v>
      </c>
      <c r="G128" s="12">
        <f>IFERROR(VALUE(TRIM(SUBSTITUTE(REPLACE(INDEX(zdrovojéúdaje!$A:$G,MATCH(ROW()+61,$A:$A,0),COLUMN()-1),1,4,""),".",","))),"")</f>
        <v>18.338000000000001</v>
      </c>
      <c r="I128" s="36" t="str">
        <f>IFERROR(INDEX(zdrovojéúdaje!$A:$G,MATCH(ROW()+137,$A:$A,0),COLUMN()-8),"")</f>
        <v>265/1494</v>
      </c>
      <c r="J128" s="37">
        <f>IFERROR(INDEX(zdrovojéúdaje!$A:$G,MATCH(ROW()+137,$A:$A,0),COLUMN()-8),"")</f>
        <v>39762</v>
      </c>
      <c r="K128" s="38">
        <f>IFERROR(INDEX(zdrovojéúdaje!$A:$G,MATCH(ROW()+137,$A:$A,0),COLUMN()-8),"")</f>
        <v>6.25E-2</v>
      </c>
      <c r="L128" s="39">
        <f>IFERROR(VALUE(TRIM(SUBSTITUTE(REPLACE(INDEX(zdrovojéúdaje!$A:$G,MATCH(ROW()+137,$A:$A,0),COLUMN()-8),1,4,""),".",",",1))),"")</f>
        <v>62.668700000000001</v>
      </c>
      <c r="M128" s="39">
        <f>IFERROR(VALUE(TRIM(SUBSTITUTE(REPLACE(INDEX(zdrovojéúdaje!$A:$G,MATCH(ROW()+137,$A:$A,0),COLUMN()-8),1,4,""),".",","))),"")</f>
        <v>17.212800000000001</v>
      </c>
      <c r="N128" s="40">
        <f>IFERROR(VALUE(TRIM(SUBSTITUTE(REPLACE(INDEX(zdrovojéúdaje!$A:$G,MATCH(ROW()+137,$A:$A,0),COLUMN()-8),1,4,""),".",","))),"")</f>
        <v>17.819900000000001</v>
      </c>
    </row>
    <row r="129" spans="1:14" s="29" customFormat="1" ht="13.15" customHeight="1">
      <c r="A129" s="47">
        <f>IF((zdrovojéúdaje!B129&gt;=$C$3)*(zdrovojéúdaje!B129&lt;=$C$4),1+COUNTIF($A$1:$A128,"&gt;0"),0)</f>
        <v>129</v>
      </c>
      <c r="B129" s="28" t="str">
        <f>IFERROR(INDEX(zdrovojéúdaje!$A:$G,MATCH(ROW()+61,$A:$A,0),COLUMN()-1),"")</f>
        <v>190/1494</v>
      </c>
      <c r="C129" s="14">
        <f>IFERROR(INDEX(zdrovojéúdaje!$A:$G,MATCH(ROW()+61,$A:$A,0),COLUMN()-1),"")</f>
        <v>39760</v>
      </c>
      <c r="D129" s="15">
        <f>IFERROR(INDEX(zdrovojéúdaje!$A:$G,MATCH(ROW()+61,$A:$A,0),COLUMN()-1),"")</f>
        <v>0.5</v>
      </c>
      <c r="E129" s="13">
        <f>IFERROR(VALUE(TRIM(SUBSTITUTE(REPLACE(INDEX(zdrovojéúdaje!$A:$G,MATCH(ROW()+61,$A:$A,0),COLUMN()-1),1,4,""),".",",",1))),"")</f>
        <v>60.225499999999997</v>
      </c>
      <c r="F129" s="13">
        <f>IFERROR(VALUE(TRIM(SUBSTITUTE(REPLACE(INDEX(zdrovojéúdaje!$A:$G,MATCH(ROW()+61,$A:$A,0),COLUMN()-1),1,4,""),".",","))),"")</f>
        <v>17.7836</v>
      </c>
      <c r="G129" s="12">
        <f>IFERROR(VALUE(TRIM(SUBSTITUTE(REPLACE(INDEX(zdrovojéúdaje!$A:$G,MATCH(ROW()+61,$A:$A,0),COLUMN()-1),1,4,""),".",","))),"")</f>
        <v>18.300999999999998</v>
      </c>
      <c r="I129" s="36" t="str">
        <f>IFERROR(INDEX(zdrovojéúdaje!$A:$G,MATCH(ROW()+137,$A:$A,0),COLUMN()-8),"")</f>
        <v>266/1494</v>
      </c>
      <c r="J129" s="37">
        <f>IFERROR(INDEX(zdrovojéúdaje!$A:$G,MATCH(ROW()+137,$A:$A,0),COLUMN()-8),"")</f>
        <v>39762</v>
      </c>
      <c r="K129" s="38">
        <f>IFERROR(INDEX(zdrovojéúdaje!$A:$G,MATCH(ROW()+137,$A:$A,0),COLUMN()-8),"")</f>
        <v>8.3333333333333329E-2</v>
      </c>
      <c r="L129" s="39">
        <f>IFERROR(VALUE(TRIM(SUBSTITUTE(REPLACE(INDEX(zdrovojéúdaje!$A:$G,MATCH(ROW()+137,$A:$A,0),COLUMN()-8),1,4,""),".",",",1))),"")</f>
        <v>62.615699999999997</v>
      </c>
      <c r="M129" s="39">
        <f>IFERROR(VALUE(TRIM(SUBSTITUTE(REPLACE(INDEX(zdrovojéúdaje!$A:$G,MATCH(ROW()+137,$A:$A,0),COLUMN()-8),1,4,""),".",","))),"")</f>
        <v>17.212800000000001</v>
      </c>
      <c r="N129" s="40">
        <f>IFERROR(VALUE(TRIM(SUBSTITUTE(REPLACE(INDEX(zdrovojéúdaje!$A:$G,MATCH(ROW()+137,$A:$A,0),COLUMN()-8),1,4,""),".",","))),"")</f>
        <v>17.782900000000001</v>
      </c>
    </row>
    <row r="130" spans="1:14" s="29" customFormat="1" ht="13.15" customHeight="1">
      <c r="A130" s="47">
        <f>IF((zdrovojéúdaje!B130&gt;=$C$3)*(zdrovojéúdaje!B130&lt;=$C$4),1+COUNTIF($A$1:$A129,"&gt;0"),0)</f>
        <v>130</v>
      </c>
      <c r="B130" s="28" t="str">
        <f>IFERROR(INDEX(zdrovojéúdaje!$A:$G,MATCH(ROW()+61,$A:$A,0),COLUMN()-1),"")</f>
        <v>191/1494</v>
      </c>
      <c r="C130" s="14">
        <f>IFERROR(INDEX(zdrovojéúdaje!$A:$G,MATCH(ROW()+61,$A:$A,0),COLUMN()-1),"")</f>
        <v>39760</v>
      </c>
      <c r="D130" s="15">
        <f>IFERROR(INDEX(zdrovojéúdaje!$A:$G,MATCH(ROW()+61,$A:$A,0),COLUMN()-1),"")</f>
        <v>0.52083333333333337</v>
      </c>
      <c r="E130" s="13">
        <f>IFERROR(VALUE(TRIM(SUBSTITUTE(REPLACE(INDEX(zdrovojéúdaje!$A:$G,MATCH(ROW()+61,$A:$A,0),COLUMN()-1),1,4,""),".",",",1))),"")</f>
        <v>60.311300000000003</v>
      </c>
      <c r="F130" s="13">
        <f>IFERROR(VALUE(TRIM(SUBSTITUTE(REPLACE(INDEX(zdrovojéúdaje!$A:$G,MATCH(ROW()+61,$A:$A,0),COLUMN()-1),1,4,""),".",","))),"")</f>
        <v>17.7836</v>
      </c>
      <c r="G130" s="12">
        <f>IFERROR(VALUE(TRIM(SUBSTITUTE(REPLACE(INDEX(zdrovojéúdaje!$A:$G,MATCH(ROW()+61,$A:$A,0),COLUMN()-1),1,4,""),".",","))),"")</f>
        <v>18.300999999999998</v>
      </c>
      <c r="I130" s="36" t="str">
        <f>IFERROR(INDEX(zdrovojéúdaje!$A:$G,MATCH(ROW()+137,$A:$A,0),COLUMN()-8),"")</f>
        <v>267/1494</v>
      </c>
      <c r="J130" s="37">
        <f>IFERROR(INDEX(zdrovojéúdaje!$A:$G,MATCH(ROW()+137,$A:$A,0),COLUMN()-8),"")</f>
        <v>39762</v>
      </c>
      <c r="K130" s="38">
        <f>IFERROR(INDEX(zdrovojéúdaje!$A:$G,MATCH(ROW()+137,$A:$A,0),COLUMN()-8),"")</f>
        <v>0.10416666666666667</v>
      </c>
      <c r="L130" s="39">
        <f>IFERROR(VALUE(TRIM(SUBSTITUTE(REPLACE(INDEX(zdrovojéúdaje!$A:$G,MATCH(ROW()+137,$A:$A,0),COLUMN()-8),1,4,""),".",",",1))),"")</f>
        <v>62.529800000000002</v>
      </c>
      <c r="M130" s="39">
        <f>IFERROR(VALUE(TRIM(SUBSTITUTE(REPLACE(INDEX(zdrovojéúdaje!$A:$G,MATCH(ROW()+137,$A:$A,0),COLUMN()-8),1,4,""),".",","))),"")</f>
        <v>17.212800000000001</v>
      </c>
      <c r="N130" s="40">
        <f>IFERROR(VALUE(TRIM(SUBSTITUTE(REPLACE(INDEX(zdrovojéúdaje!$A:$G,MATCH(ROW()+137,$A:$A,0),COLUMN()-8),1,4,""),".",","))),"")</f>
        <v>17.782900000000001</v>
      </c>
    </row>
    <row r="131" spans="1:14" s="29" customFormat="1" ht="13.15" customHeight="1">
      <c r="A131" s="47">
        <f>IF((zdrovojéúdaje!B131&gt;=$C$3)*(zdrovojéúdaje!B131&lt;=$C$4),1+COUNTIF($A$1:$A130,"&gt;0"),0)</f>
        <v>131</v>
      </c>
      <c r="B131" s="28" t="str">
        <f>IFERROR(INDEX(zdrovojéúdaje!$A:$G,MATCH(ROW()+61,$A:$A,0),COLUMN()-1),"")</f>
        <v>192/1494</v>
      </c>
      <c r="C131" s="14">
        <f>IFERROR(INDEX(zdrovojéúdaje!$A:$G,MATCH(ROW()+61,$A:$A,0),COLUMN()-1),"")</f>
        <v>39760</v>
      </c>
      <c r="D131" s="15">
        <f>IFERROR(INDEX(zdrovojéúdaje!$A:$G,MATCH(ROW()+61,$A:$A,0),COLUMN()-1),"")</f>
        <v>0.54166666666666663</v>
      </c>
      <c r="E131" s="13">
        <f>IFERROR(VALUE(TRIM(SUBSTITUTE(REPLACE(INDEX(zdrovojéúdaje!$A:$G,MATCH(ROW()+61,$A:$A,0),COLUMN()-1),1,4,""),".",",",1))),"")</f>
        <v>60.296100000000003</v>
      </c>
      <c r="F131" s="13">
        <f>IFERROR(VALUE(TRIM(SUBSTITUTE(REPLACE(INDEX(zdrovojéúdaje!$A:$G,MATCH(ROW()+61,$A:$A,0),COLUMN()-1),1,4,""),".",","))),"")</f>
        <v>17.7836</v>
      </c>
      <c r="G131" s="12">
        <f>IFERROR(VALUE(TRIM(SUBSTITUTE(REPLACE(INDEX(zdrovojéúdaje!$A:$G,MATCH(ROW()+61,$A:$A,0),COLUMN()-1),1,4,""),".",","))),"")</f>
        <v>18.300999999999998</v>
      </c>
      <c r="I131" s="36" t="str">
        <f>IFERROR(INDEX(zdrovojéúdaje!$A:$G,MATCH(ROW()+137,$A:$A,0),COLUMN()-8),"")</f>
        <v>268/1494</v>
      </c>
      <c r="J131" s="37">
        <f>IFERROR(INDEX(zdrovojéúdaje!$A:$G,MATCH(ROW()+137,$A:$A,0),COLUMN()-8),"")</f>
        <v>39762</v>
      </c>
      <c r="K131" s="38">
        <f>IFERROR(INDEX(zdrovojéúdaje!$A:$G,MATCH(ROW()+137,$A:$A,0),COLUMN()-8),"")</f>
        <v>0.125</v>
      </c>
      <c r="L131" s="39">
        <f>IFERROR(VALUE(TRIM(SUBSTITUTE(REPLACE(INDEX(zdrovojéúdaje!$A:$G,MATCH(ROW()+137,$A:$A,0),COLUMN()-8),1,4,""),".",",",1))),"")</f>
        <v>62.454099999999997</v>
      </c>
      <c r="M131" s="39">
        <f>IFERROR(VALUE(TRIM(SUBSTITUTE(REPLACE(INDEX(zdrovojéúdaje!$A:$G,MATCH(ROW()+137,$A:$A,0),COLUMN()-8),1,4,""),".",","))),"")</f>
        <v>17.179300000000001</v>
      </c>
      <c r="N131" s="40">
        <f>IFERROR(VALUE(TRIM(SUBSTITUTE(REPLACE(INDEX(zdrovojéúdaje!$A:$G,MATCH(ROW()+137,$A:$A,0),COLUMN()-8),1,4,""),".",","))),"")</f>
        <v>17.782900000000001</v>
      </c>
    </row>
    <row r="132" spans="1:14" s="29" customFormat="1" ht="13.15" customHeight="1">
      <c r="A132" s="47">
        <f>IF((zdrovojéúdaje!B132&gt;=$C$3)*(zdrovojéúdaje!B132&lt;=$C$4),1+COUNTIF($A$1:$A131,"&gt;0"),0)</f>
        <v>132</v>
      </c>
      <c r="B132" s="28" t="str">
        <f>IFERROR(INDEX(zdrovojéúdaje!$A:$G,MATCH(ROW()+61,$A:$A,0),COLUMN()-1),"")</f>
        <v>193/1494</v>
      </c>
      <c r="C132" s="14">
        <f>IFERROR(INDEX(zdrovojéúdaje!$A:$G,MATCH(ROW()+61,$A:$A,0),COLUMN()-1),"")</f>
        <v>39760</v>
      </c>
      <c r="D132" s="15">
        <f>IFERROR(INDEX(zdrovojéúdaje!$A:$G,MATCH(ROW()+61,$A:$A,0),COLUMN()-1),"")</f>
        <v>0.5625</v>
      </c>
      <c r="E132" s="13">
        <f>IFERROR(VALUE(TRIM(SUBSTITUTE(REPLACE(INDEX(zdrovojéúdaje!$A:$G,MATCH(ROW()+61,$A:$A,0),COLUMN()-1),1,4,""),".",",",1))),"")</f>
        <v>60.349200000000003</v>
      </c>
      <c r="F132" s="13">
        <f>IFERROR(VALUE(TRIM(SUBSTITUTE(REPLACE(INDEX(zdrovojéúdaje!$A:$G,MATCH(ROW()+61,$A:$A,0),COLUMN()-1),1,4,""),".",","))),"")</f>
        <v>17.7836</v>
      </c>
      <c r="G132" s="12">
        <f>IFERROR(VALUE(TRIM(SUBSTITUTE(REPLACE(INDEX(zdrovojéúdaje!$A:$G,MATCH(ROW()+61,$A:$A,0),COLUMN()-1),1,4,""),".",","))),"")</f>
        <v>18.300999999999998</v>
      </c>
      <c r="I132" s="36" t="str">
        <f>IFERROR(INDEX(zdrovojéúdaje!$A:$G,MATCH(ROW()+137,$A:$A,0),COLUMN()-8),"")</f>
        <v>269/1494</v>
      </c>
      <c r="J132" s="37">
        <f>IFERROR(INDEX(zdrovojéúdaje!$A:$G,MATCH(ROW()+137,$A:$A,0),COLUMN()-8),"")</f>
        <v>39762</v>
      </c>
      <c r="K132" s="38">
        <f>IFERROR(INDEX(zdrovojéúdaje!$A:$G,MATCH(ROW()+137,$A:$A,0),COLUMN()-8),"")</f>
        <v>0.14583333333333334</v>
      </c>
      <c r="L132" s="39">
        <f>IFERROR(VALUE(TRIM(SUBSTITUTE(REPLACE(INDEX(zdrovojéúdaje!$A:$G,MATCH(ROW()+137,$A:$A,0),COLUMN()-8),1,4,""),".",",",1))),"")</f>
        <v>62.428899999999999</v>
      </c>
      <c r="M132" s="39">
        <f>IFERROR(VALUE(TRIM(SUBSTITUTE(REPLACE(INDEX(zdrovojéúdaje!$A:$G,MATCH(ROW()+137,$A:$A,0),COLUMN()-8),1,4,""),".",","))),"")</f>
        <v>17.179300000000001</v>
      </c>
      <c r="N132" s="40">
        <f>IFERROR(VALUE(TRIM(SUBSTITUTE(REPLACE(INDEX(zdrovojéúdaje!$A:$G,MATCH(ROW()+137,$A:$A,0),COLUMN()-8),1,4,""),".",","))),"")</f>
        <v>17.745899999999999</v>
      </c>
    </row>
    <row r="133" spans="1:14" s="29" customFormat="1" ht="13.15" customHeight="1">
      <c r="A133" s="47">
        <f>IF((zdrovojéúdaje!B133&gt;=$C$3)*(zdrovojéúdaje!B133&lt;=$C$4),1+COUNTIF($A$1:$A132,"&gt;0"),0)</f>
        <v>133</v>
      </c>
      <c r="B133" s="28" t="str">
        <f>IFERROR(INDEX(zdrovojéúdaje!$A:$G,MATCH(ROW()+61,$A:$A,0),COLUMN()-1),"")</f>
        <v>194/1494</v>
      </c>
      <c r="C133" s="14">
        <f>IFERROR(INDEX(zdrovojéúdaje!$A:$G,MATCH(ROW()+61,$A:$A,0),COLUMN()-1),"")</f>
        <v>39760</v>
      </c>
      <c r="D133" s="15">
        <f>IFERROR(INDEX(zdrovojéúdaje!$A:$G,MATCH(ROW()+61,$A:$A,0),COLUMN()-1),"")</f>
        <v>0.58333333333333337</v>
      </c>
      <c r="E133" s="13">
        <f>IFERROR(VALUE(TRIM(SUBSTITUTE(REPLACE(INDEX(zdrovojéúdaje!$A:$G,MATCH(ROW()+61,$A:$A,0),COLUMN()-1),1,4,""),".",",",1))),"")</f>
        <v>60.472799999999999</v>
      </c>
      <c r="F133" s="13">
        <f>IFERROR(VALUE(TRIM(SUBSTITUTE(REPLACE(INDEX(zdrovojéúdaje!$A:$G,MATCH(ROW()+61,$A:$A,0),COLUMN()-1),1,4,""),".",","))),"")</f>
        <v>17.7836</v>
      </c>
      <c r="G133" s="12">
        <f>IFERROR(VALUE(TRIM(SUBSTITUTE(REPLACE(INDEX(zdrovojéúdaje!$A:$G,MATCH(ROW()+61,$A:$A,0),COLUMN()-1),1,4,""),".",","))),"")</f>
        <v>18.263999999999999</v>
      </c>
      <c r="I133" s="36" t="str">
        <f>IFERROR(INDEX(zdrovojéúdaje!$A:$G,MATCH(ROW()+137,$A:$A,0),COLUMN()-8),"")</f>
        <v>270/1494</v>
      </c>
      <c r="J133" s="37">
        <f>IFERROR(INDEX(zdrovojéúdaje!$A:$G,MATCH(ROW()+137,$A:$A,0),COLUMN()-8),"")</f>
        <v>39762</v>
      </c>
      <c r="K133" s="38">
        <f>IFERROR(INDEX(zdrovojéúdaje!$A:$G,MATCH(ROW()+137,$A:$A,0),COLUMN()-8),"")</f>
        <v>0.16666666666666666</v>
      </c>
      <c r="L133" s="39">
        <f>IFERROR(VALUE(TRIM(SUBSTITUTE(REPLACE(INDEX(zdrovojéúdaje!$A:$G,MATCH(ROW()+137,$A:$A,0),COLUMN()-8),1,4,""),".",",",1))),"")</f>
        <v>62.406199999999998</v>
      </c>
      <c r="M133" s="39">
        <f>IFERROR(VALUE(TRIM(SUBSTITUTE(REPLACE(INDEX(zdrovojéúdaje!$A:$G,MATCH(ROW()+137,$A:$A,0),COLUMN()-8),1,4,""),".",","))),"")</f>
        <v>17.145800000000001</v>
      </c>
      <c r="N133" s="40">
        <f>IFERROR(VALUE(TRIM(SUBSTITUTE(REPLACE(INDEX(zdrovojéúdaje!$A:$G,MATCH(ROW()+137,$A:$A,0),COLUMN()-8),1,4,""),".",","))),"")</f>
        <v>17.745899999999999</v>
      </c>
    </row>
    <row r="134" spans="1:14" s="29" customFormat="1" ht="13.15" customHeight="1">
      <c r="A134" s="47">
        <f>IF((zdrovojéúdaje!B134&gt;=$C$3)*(zdrovojéúdaje!B134&lt;=$C$4),1+COUNTIF($A$1:$A133,"&gt;0"),0)</f>
        <v>134</v>
      </c>
      <c r="B134" s="28" t="str">
        <f>IFERROR(INDEX(zdrovojéúdaje!$A:$G,MATCH(ROW()+61,$A:$A,0),COLUMN()-1),"")</f>
        <v>195/1494</v>
      </c>
      <c r="C134" s="14">
        <f>IFERROR(INDEX(zdrovojéúdaje!$A:$G,MATCH(ROW()+61,$A:$A,0),COLUMN()-1),"")</f>
        <v>39760</v>
      </c>
      <c r="D134" s="15">
        <f>IFERROR(INDEX(zdrovojéúdaje!$A:$G,MATCH(ROW()+61,$A:$A,0),COLUMN()-1),"")</f>
        <v>0.60416666666666663</v>
      </c>
      <c r="E134" s="13">
        <f>IFERROR(VALUE(TRIM(SUBSTITUTE(REPLACE(INDEX(zdrovojéúdaje!$A:$G,MATCH(ROW()+61,$A:$A,0),COLUMN()-1),1,4,""),".",",",1))),"")</f>
        <v>60.493000000000002</v>
      </c>
      <c r="F134" s="13">
        <f>IFERROR(VALUE(TRIM(SUBSTITUTE(REPLACE(INDEX(zdrovojéúdaje!$A:$G,MATCH(ROW()+61,$A:$A,0),COLUMN()-1),1,4,""),".",","))),"")</f>
        <v>17.75</v>
      </c>
      <c r="G134" s="12">
        <f>IFERROR(VALUE(TRIM(SUBSTITUTE(REPLACE(INDEX(zdrovojéúdaje!$A:$G,MATCH(ROW()+61,$A:$A,0),COLUMN()-1),1,4,""),".",","))),"")</f>
        <v>18.300999999999998</v>
      </c>
      <c r="I134" s="36" t="str">
        <f>IFERROR(INDEX(zdrovojéúdaje!$A:$G,MATCH(ROW()+137,$A:$A,0),COLUMN()-8),"")</f>
        <v>271/1494</v>
      </c>
      <c r="J134" s="37">
        <f>IFERROR(INDEX(zdrovojéúdaje!$A:$G,MATCH(ROW()+137,$A:$A,0),COLUMN()-8),"")</f>
        <v>39762</v>
      </c>
      <c r="K134" s="38">
        <f>IFERROR(INDEX(zdrovojéúdaje!$A:$G,MATCH(ROW()+137,$A:$A,0),COLUMN()-8),"")</f>
        <v>0.1875</v>
      </c>
      <c r="L134" s="39">
        <f>IFERROR(VALUE(TRIM(SUBSTITUTE(REPLACE(INDEX(zdrovojéúdaje!$A:$G,MATCH(ROW()+137,$A:$A,0),COLUMN()-8),1,4,""),".",",",1))),"")</f>
        <v>62.428899999999999</v>
      </c>
      <c r="M134" s="39">
        <f>IFERROR(VALUE(TRIM(SUBSTITUTE(REPLACE(INDEX(zdrovojéúdaje!$A:$G,MATCH(ROW()+137,$A:$A,0),COLUMN()-8),1,4,""),".",","))),"")</f>
        <v>17.145800000000001</v>
      </c>
      <c r="N134" s="40">
        <f>IFERROR(VALUE(TRIM(SUBSTITUTE(REPLACE(INDEX(zdrovojéúdaje!$A:$G,MATCH(ROW()+137,$A:$A,0),COLUMN()-8),1,4,""),".",","))),"")</f>
        <v>17.709</v>
      </c>
    </row>
    <row r="135" spans="1:14" s="29" customFormat="1" ht="13.15" customHeight="1">
      <c r="A135" s="47">
        <f>IF((zdrovojéúdaje!B135&gt;=$C$3)*(zdrovojéúdaje!B135&lt;=$C$4),1+COUNTIF($A$1:$A134,"&gt;0"),0)</f>
        <v>135</v>
      </c>
      <c r="B135" s="28" t="str">
        <f>IFERROR(INDEX(zdrovojéúdaje!$A:$G,MATCH(ROW()+61,$A:$A,0),COLUMN()-1),"")</f>
        <v>196/1494</v>
      </c>
      <c r="C135" s="14">
        <f>IFERROR(INDEX(zdrovojéúdaje!$A:$G,MATCH(ROW()+61,$A:$A,0),COLUMN()-1),"")</f>
        <v>39760</v>
      </c>
      <c r="D135" s="15">
        <f>IFERROR(INDEX(zdrovojéúdaje!$A:$G,MATCH(ROW()+61,$A:$A,0),COLUMN()-1),"")</f>
        <v>0.625</v>
      </c>
      <c r="E135" s="13">
        <f>IFERROR(VALUE(TRIM(SUBSTITUTE(REPLACE(INDEX(zdrovojéúdaje!$A:$G,MATCH(ROW()+61,$A:$A,0),COLUMN()-1),1,4,""),".",",",1))),"")</f>
        <v>60.558599999999998</v>
      </c>
      <c r="F135" s="13">
        <f>IFERROR(VALUE(TRIM(SUBSTITUTE(REPLACE(INDEX(zdrovojéúdaje!$A:$G,MATCH(ROW()+61,$A:$A,0),COLUMN()-1),1,4,""),".",","))),"")</f>
        <v>17.75</v>
      </c>
      <c r="G135" s="12">
        <f>IFERROR(VALUE(TRIM(SUBSTITUTE(REPLACE(INDEX(zdrovojéúdaje!$A:$G,MATCH(ROW()+61,$A:$A,0),COLUMN()-1),1,4,""),".",","))),"")</f>
        <v>18.263999999999999</v>
      </c>
      <c r="I135" s="36" t="str">
        <f>IFERROR(INDEX(zdrovojéúdaje!$A:$G,MATCH(ROW()+137,$A:$A,0),COLUMN()-8),"")</f>
        <v>272/1494</v>
      </c>
      <c r="J135" s="37">
        <f>IFERROR(INDEX(zdrovojéúdaje!$A:$G,MATCH(ROW()+137,$A:$A,0),COLUMN()-8),"")</f>
        <v>39762</v>
      </c>
      <c r="K135" s="38">
        <f>IFERROR(INDEX(zdrovojéúdaje!$A:$G,MATCH(ROW()+137,$A:$A,0),COLUMN()-8),"")</f>
        <v>0.20833333333333334</v>
      </c>
      <c r="L135" s="39">
        <f>IFERROR(VALUE(TRIM(SUBSTITUTE(REPLACE(INDEX(zdrovojéúdaje!$A:$G,MATCH(ROW()+137,$A:$A,0),COLUMN()-8),1,4,""),".",",",1))),"")</f>
        <v>62.413699999999999</v>
      </c>
      <c r="M135" s="39">
        <f>IFERROR(VALUE(TRIM(SUBSTITUTE(REPLACE(INDEX(zdrovojéúdaje!$A:$G,MATCH(ROW()+137,$A:$A,0),COLUMN()-8),1,4,""),".",","))),"")</f>
        <v>17.112300000000001</v>
      </c>
      <c r="N135" s="40">
        <f>IFERROR(VALUE(TRIM(SUBSTITUTE(REPLACE(INDEX(zdrovojéúdaje!$A:$G,MATCH(ROW()+137,$A:$A,0),COLUMN()-8),1,4,""),".",","))),"")</f>
        <v>17.672000000000001</v>
      </c>
    </row>
    <row r="136" spans="1:14" s="29" customFormat="1" ht="13.15" customHeight="1">
      <c r="A136" s="47">
        <f>IF((zdrovojéúdaje!B136&gt;=$C$3)*(zdrovojéúdaje!B136&lt;=$C$4),1+COUNTIF($A$1:$A135,"&gt;0"),0)</f>
        <v>136</v>
      </c>
      <c r="B136" s="28" t="str">
        <f>IFERROR(INDEX(zdrovojéúdaje!$A:$G,MATCH(ROW()+61,$A:$A,0),COLUMN()-1),"")</f>
        <v>197/1494</v>
      </c>
      <c r="C136" s="14">
        <f>IFERROR(INDEX(zdrovojéúdaje!$A:$G,MATCH(ROW()+61,$A:$A,0),COLUMN()-1),"")</f>
        <v>39760</v>
      </c>
      <c r="D136" s="15">
        <f>IFERROR(INDEX(zdrovojéúdaje!$A:$G,MATCH(ROW()+61,$A:$A,0),COLUMN()-1),"")</f>
        <v>0.64583333333333337</v>
      </c>
      <c r="E136" s="13">
        <f>IFERROR(VALUE(TRIM(SUBSTITUTE(REPLACE(INDEX(zdrovojéúdaje!$A:$G,MATCH(ROW()+61,$A:$A,0),COLUMN()-1),1,4,""),".",",",1))),"")</f>
        <v>60.722700000000003</v>
      </c>
      <c r="F136" s="13">
        <f>IFERROR(VALUE(TRIM(SUBSTITUTE(REPLACE(INDEX(zdrovojéúdaje!$A:$G,MATCH(ROW()+61,$A:$A,0),COLUMN()-1),1,4,""),".",","))),"")</f>
        <v>17.7164</v>
      </c>
      <c r="G136" s="12">
        <f>IFERROR(VALUE(TRIM(SUBSTITUTE(REPLACE(INDEX(zdrovojéúdaje!$A:$G,MATCH(ROW()+61,$A:$A,0),COLUMN()-1),1,4,""),".",","))),"")</f>
        <v>18.226900000000001</v>
      </c>
      <c r="I136" s="36" t="str">
        <f>IFERROR(INDEX(zdrovojéúdaje!$A:$G,MATCH(ROW()+137,$A:$A,0),COLUMN()-8),"")</f>
        <v>273/1494</v>
      </c>
      <c r="J136" s="37">
        <f>IFERROR(INDEX(zdrovojéúdaje!$A:$G,MATCH(ROW()+137,$A:$A,0),COLUMN()-8),"")</f>
        <v>39762</v>
      </c>
      <c r="K136" s="38">
        <f>IFERROR(INDEX(zdrovojéúdaje!$A:$G,MATCH(ROW()+137,$A:$A,0),COLUMN()-8),"")</f>
        <v>0.22916666666666666</v>
      </c>
      <c r="L136" s="39">
        <f>IFERROR(VALUE(TRIM(SUBSTITUTE(REPLACE(INDEX(zdrovojéúdaje!$A:$G,MATCH(ROW()+137,$A:$A,0),COLUMN()-8),1,4,""),".",",",1))),"")</f>
        <v>62.345599999999997</v>
      </c>
      <c r="M136" s="39">
        <f>IFERROR(VALUE(TRIM(SUBSTITUTE(REPLACE(INDEX(zdrovojéúdaje!$A:$G,MATCH(ROW()+137,$A:$A,0),COLUMN()-8),1,4,""),".",","))),"")</f>
        <v>17.112300000000001</v>
      </c>
      <c r="N136" s="40">
        <f>IFERROR(VALUE(TRIM(SUBSTITUTE(REPLACE(INDEX(zdrovojéúdaje!$A:$G,MATCH(ROW()+137,$A:$A,0),COLUMN()-8),1,4,""),".",","))),"")</f>
        <v>17.672000000000001</v>
      </c>
    </row>
    <row r="137" spans="1:14" s="29" customFormat="1" ht="13.15" customHeight="1">
      <c r="A137" s="47">
        <f>IF((zdrovojéúdaje!B137&gt;=$C$3)*(zdrovojéúdaje!B137&lt;=$C$4),1+COUNTIF($A$1:$A136,"&gt;0"),0)</f>
        <v>137</v>
      </c>
      <c r="B137" s="28" t="str">
        <f>IFERROR(INDEX(zdrovojéúdaje!$A:$G,MATCH(ROW()+61,$A:$A,0),COLUMN()-1),"")</f>
        <v>198/1494</v>
      </c>
      <c r="C137" s="14">
        <f>IFERROR(INDEX(zdrovojéúdaje!$A:$G,MATCH(ROW()+61,$A:$A,0),COLUMN()-1),"")</f>
        <v>39760</v>
      </c>
      <c r="D137" s="15">
        <f>IFERROR(INDEX(zdrovojéúdaje!$A:$G,MATCH(ROW()+61,$A:$A,0),COLUMN()-1),"")</f>
        <v>0.66666666666666663</v>
      </c>
      <c r="E137" s="13">
        <f>IFERROR(VALUE(TRIM(SUBSTITUTE(REPLACE(INDEX(zdrovojéúdaje!$A:$G,MATCH(ROW()+61,$A:$A,0),COLUMN()-1),1,4,""),".",",",1))),"")</f>
        <v>60.909500000000001</v>
      </c>
      <c r="F137" s="13">
        <f>IFERROR(VALUE(TRIM(SUBSTITUTE(REPLACE(INDEX(zdrovojéúdaje!$A:$G,MATCH(ROW()+61,$A:$A,0),COLUMN()-1),1,4,""),".",","))),"")</f>
        <v>17.7164</v>
      </c>
      <c r="G137" s="12">
        <f>IFERROR(VALUE(TRIM(SUBSTITUTE(REPLACE(INDEX(zdrovojéúdaje!$A:$G,MATCH(ROW()+61,$A:$A,0),COLUMN()-1),1,4,""),".",","))),"")</f>
        <v>18.263999999999999</v>
      </c>
      <c r="I137" s="36" t="str">
        <f>IFERROR(INDEX(zdrovojéúdaje!$A:$G,MATCH(ROW()+137,$A:$A,0),COLUMN()-8),"")</f>
        <v>274/1494</v>
      </c>
      <c r="J137" s="37">
        <f>IFERROR(INDEX(zdrovojéúdaje!$A:$G,MATCH(ROW()+137,$A:$A,0),COLUMN()-8),"")</f>
        <v>39762</v>
      </c>
      <c r="K137" s="38">
        <f>IFERROR(INDEX(zdrovojéúdaje!$A:$G,MATCH(ROW()+137,$A:$A,0),COLUMN()-8),"")</f>
        <v>0.25</v>
      </c>
      <c r="L137" s="39">
        <f>IFERROR(VALUE(TRIM(SUBSTITUTE(REPLACE(INDEX(zdrovojéúdaje!$A:$G,MATCH(ROW()+137,$A:$A,0),COLUMN()-8),1,4,""),".",",",1))),"")</f>
        <v>62.332999999999998</v>
      </c>
      <c r="M137" s="39">
        <f>IFERROR(VALUE(TRIM(SUBSTITUTE(REPLACE(INDEX(zdrovojéúdaje!$A:$G,MATCH(ROW()+137,$A:$A,0),COLUMN()-8),1,4,""),".",","))),"")</f>
        <v>17.112300000000001</v>
      </c>
      <c r="N137" s="40">
        <f>IFERROR(VALUE(TRIM(SUBSTITUTE(REPLACE(INDEX(zdrovojéúdaje!$A:$G,MATCH(ROW()+137,$A:$A,0),COLUMN()-8),1,4,""),".",","))),"")</f>
        <v>17.672000000000001</v>
      </c>
    </row>
    <row r="138" spans="1:14" s="29" customFormat="1" ht="13.15" customHeight="1">
      <c r="A138" s="47">
        <f>IF((zdrovojéúdaje!B138&gt;=$C$3)*(zdrovojéúdaje!B138&lt;=$C$4),1+COUNTIF($A$1:$A137,"&gt;0"),0)</f>
        <v>138</v>
      </c>
      <c r="B138" s="28" t="str">
        <f>IFERROR(INDEX(zdrovojéúdaje!$A:$G,MATCH(ROW()+61,$A:$A,0),COLUMN()-1),"")</f>
        <v>199/1494</v>
      </c>
      <c r="C138" s="14">
        <f>IFERROR(INDEX(zdrovojéúdaje!$A:$G,MATCH(ROW()+61,$A:$A,0),COLUMN()-1),"")</f>
        <v>39760</v>
      </c>
      <c r="D138" s="15">
        <f>IFERROR(INDEX(zdrovojéúdaje!$A:$G,MATCH(ROW()+61,$A:$A,0),COLUMN()-1),"")</f>
        <v>0.6875</v>
      </c>
      <c r="E138" s="13">
        <f>IFERROR(VALUE(TRIM(SUBSTITUTE(REPLACE(INDEX(zdrovojéúdaje!$A:$G,MATCH(ROW()+61,$A:$A,0),COLUMN()-1),1,4,""),".",",",1))),"")</f>
        <v>60.9499</v>
      </c>
      <c r="F138" s="13">
        <f>IFERROR(VALUE(TRIM(SUBSTITUTE(REPLACE(INDEX(zdrovojéúdaje!$A:$G,MATCH(ROW()+61,$A:$A,0),COLUMN()-1),1,4,""),".",","))),"")</f>
        <v>17.6828</v>
      </c>
      <c r="G138" s="12">
        <f>IFERROR(VALUE(TRIM(SUBSTITUTE(REPLACE(INDEX(zdrovojéúdaje!$A:$G,MATCH(ROW()+61,$A:$A,0),COLUMN()-1),1,4,""),".",","))),"")</f>
        <v>18.263999999999999</v>
      </c>
      <c r="I138" s="36" t="str">
        <f>IFERROR(INDEX(zdrovojéúdaje!$A:$G,MATCH(ROW()+137,$A:$A,0),COLUMN()-8),"")</f>
        <v>275/1494</v>
      </c>
      <c r="J138" s="37">
        <f>IFERROR(INDEX(zdrovojéúdaje!$A:$G,MATCH(ROW()+137,$A:$A,0),COLUMN()-8),"")</f>
        <v>39762</v>
      </c>
      <c r="K138" s="38">
        <f>IFERROR(INDEX(zdrovojéúdaje!$A:$G,MATCH(ROW()+137,$A:$A,0),COLUMN()-8),"")</f>
        <v>0.27083333333333331</v>
      </c>
      <c r="L138" s="39">
        <f>IFERROR(VALUE(TRIM(SUBSTITUTE(REPLACE(INDEX(zdrovojéúdaje!$A:$G,MATCH(ROW()+137,$A:$A,0),COLUMN()-8),1,4,""),".",",",1))),"")</f>
        <v>62.2926</v>
      </c>
      <c r="M138" s="39">
        <f>IFERROR(VALUE(TRIM(SUBSTITUTE(REPLACE(INDEX(zdrovojéúdaje!$A:$G,MATCH(ROW()+137,$A:$A,0),COLUMN()-8),1,4,""),".",","))),"")</f>
        <v>17.078700000000001</v>
      </c>
      <c r="N138" s="40">
        <f>IFERROR(VALUE(TRIM(SUBSTITUTE(REPLACE(INDEX(zdrovojéúdaje!$A:$G,MATCH(ROW()+137,$A:$A,0),COLUMN()-8),1,4,""),".",","))),"")</f>
        <v>17.672000000000001</v>
      </c>
    </row>
    <row r="139" spans="1:14" s="29" customFormat="1" ht="13.15" customHeight="1">
      <c r="A139" s="47">
        <f>IF((zdrovojéúdaje!B139&gt;=$C$3)*(zdrovojéúdaje!B139&lt;=$C$4),1+COUNTIF($A$1:$A138,"&gt;0"),0)</f>
        <v>139</v>
      </c>
      <c r="B139" s="28" t="str">
        <f>IFERROR(INDEX(zdrovojéúdaje!$A:$G,MATCH(ROW()+61,$A:$A,0),COLUMN()-1),"")</f>
        <v>200/1494</v>
      </c>
      <c r="C139" s="14">
        <f>IFERROR(INDEX(zdrovojéúdaje!$A:$G,MATCH(ROW()+61,$A:$A,0),COLUMN()-1),"")</f>
        <v>39760</v>
      </c>
      <c r="D139" s="15">
        <f>IFERROR(INDEX(zdrovojéúdaje!$A:$G,MATCH(ROW()+61,$A:$A,0),COLUMN()-1),"")</f>
        <v>0.70833333333333337</v>
      </c>
      <c r="E139" s="13">
        <f>IFERROR(VALUE(TRIM(SUBSTITUTE(REPLACE(INDEX(zdrovojéúdaje!$A:$G,MATCH(ROW()+61,$A:$A,0),COLUMN()-1),1,4,""),".",",",1))),"")</f>
        <v>61.058399999999999</v>
      </c>
      <c r="F139" s="13">
        <f>IFERROR(VALUE(TRIM(SUBSTITUTE(REPLACE(INDEX(zdrovojéúdaje!$A:$G,MATCH(ROW()+61,$A:$A,0),COLUMN()-1),1,4,""),".",","))),"")</f>
        <v>17.6828</v>
      </c>
      <c r="G139" s="12">
        <f>IFERROR(VALUE(TRIM(SUBSTITUTE(REPLACE(INDEX(zdrovojéúdaje!$A:$G,MATCH(ROW()+61,$A:$A,0),COLUMN()-1),1,4,""),".",","))),"")</f>
        <v>18.226900000000001</v>
      </c>
      <c r="I139" s="36" t="str">
        <f>IFERROR(INDEX(zdrovojéúdaje!$A:$G,MATCH(ROW()+137,$A:$A,0),COLUMN()-8),"")</f>
        <v>276/1494</v>
      </c>
      <c r="J139" s="37">
        <f>IFERROR(INDEX(zdrovojéúdaje!$A:$G,MATCH(ROW()+137,$A:$A,0),COLUMN()-8),"")</f>
        <v>39762</v>
      </c>
      <c r="K139" s="38">
        <f>IFERROR(INDEX(zdrovojéúdaje!$A:$G,MATCH(ROW()+137,$A:$A,0),COLUMN()-8),"")</f>
        <v>0.29166666666666669</v>
      </c>
      <c r="L139" s="39">
        <f>IFERROR(VALUE(TRIM(SUBSTITUTE(REPLACE(INDEX(zdrovojéúdaje!$A:$G,MATCH(ROW()+137,$A:$A,0),COLUMN()-8),1,4,""),".",",",1))),"")</f>
        <v>62.221899999999998</v>
      </c>
      <c r="M139" s="39">
        <f>IFERROR(VALUE(TRIM(SUBSTITUTE(REPLACE(INDEX(zdrovojéúdaje!$A:$G,MATCH(ROW()+137,$A:$A,0),COLUMN()-8),1,4,""),".",","))),"")</f>
        <v>17.078700000000001</v>
      </c>
      <c r="N139" s="40">
        <f>IFERROR(VALUE(TRIM(SUBSTITUTE(REPLACE(INDEX(zdrovojéúdaje!$A:$G,MATCH(ROW()+137,$A:$A,0),COLUMN()-8),1,4,""),".",","))),"")</f>
        <v>17.672000000000001</v>
      </c>
    </row>
    <row r="140" spans="1:14" s="29" customFormat="1" ht="13.15" customHeight="1">
      <c r="A140" s="47">
        <f>IF((zdrovojéúdaje!B140&gt;=$C$3)*(zdrovojéúdaje!B140&lt;=$C$4),1+COUNTIF($A$1:$A139,"&gt;0"),0)</f>
        <v>140</v>
      </c>
      <c r="B140" s="28" t="str">
        <f>IFERROR(INDEX(zdrovojéúdaje!$A:$G,MATCH(ROW()+61,$A:$A,0),COLUMN()-1),"")</f>
        <v>201/1494</v>
      </c>
      <c r="C140" s="14">
        <f>IFERROR(INDEX(zdrovojéúdaje!$A:$G,MATCH(ROW()+61,$A:$A,0),COLUMN()-1),"")</f>
        <v>39760</v>
      </c>
      <c r="D140" s="15">
        <f>IFERROR(INDEX(zdrovojéúdaje!$A:$G,MATCH(ROW()+61,$A:$A,0),COLUMN()-1),"")</f>
        <v>0.72916666666666663</v>
      </c>
      <c r="E140" s="13">
        <f>IFERROR(VALUE(TRIM(SUBSTITUTE(REPLACE(INDEX(zdrovojéúdaje!$A:$G,MATCH(ROW()+61,$A:$A,0),COLUMN()-1),1,4,""),".",",",1))),"")</f>
        <v>61.060899999999997</v>
      </c>
      <c r="F140" s="13">
        <f>IFERROR(VALUE(TRIM(SUBSTITUTE(REPLACE(INDEX(zdrovojéúdaje!$A:$G,MATCH(ROW()+61,$A:$A,0),COLUMN()-1),1,4,""),".",","))),"")</f>
        <v>17.6492</v>
      </c>
      <c r="G140" s="12">
        <f>IFERROR(VALUE(TRIM(SUBSTITUTE(REPLACE(INDEX(zdrovojéúdaje!$A:$G,MATCH(ROW()+61,$A:$A,0),COLUMN()-1),1,4,""),".",","))),"")</f>
        <v>18.226900000000001</v>
      </c>
      <c r="I140" s="36" t="str">
        <f>IFERROR(INDEX(zdrovojéúdaje!$A:$G,MATCH(ROW()+137,$A:$A,0),COLUMN()-8),"")</f>
        <v>277/1494</v>
      </c>
      <c r="J140" s="37">
        <f>IFERROR(INDEX(zdrovojéúdaje!$A:$G,MATCH(ROW()+137,$A:$A,0),COLUMN()-8),"")</f>
        <v>39762</v>
      </c>
      <c r="K140" s="38">
        <f>IFERROR(INDEX(zdrovojéúdaje!$A:$G,MATCH(ROW()+137,$A:$A,0),COLUMN()-8),"")</f>
        <v>0.3125</v>
      </c>
      <c r="L140" s="39">
        <f>IFERROR(VALUE(TRIM(SUBSTITUTE(REPLACE(INDEX(zdrovojéúdaje!$A:$G,MATCH(ROW()+137,$A:$A,0),COLUMN()-8),1,4,""),".",",",1))),"")</f>
        <v>62.199199999999998</v>
      </c>
      <c r="M140" s="39">
        <f>IFERROR(VALUE(TRIM(SUBSTITUTE(REPLACE(INDEX(zdrovojéúdaje!$A:$G,MATCH(ROW()+137,$A:$A,0),COLUMN()-8),1,4,""),".",","))),"")</f>
        <v>17.078700000000001</v>
      </c>
      <c r="N140" s="40">
        <f>IFERROR(VALUE(TRIM(SUBSTITUTE(REPLACE(INDEX(zdrovojéúdaje!$A:$G,MATCH(ROW()+137,$A:$A,0),COLUMN()-8),1,4,""),".",","))),"")</f>
        <v>17.635000000000002</v>
      </c>
    </row>
    <row r="141" spans="1:14" s="29" customFormat="1" ht="13.15" customHeight="1">
      <c r="A141" s="47">
        <f>IF((zdrovojéúdaje!B141&gt;=$C$3)*(zdrovojéúdaje!B141&lt;=$C$4),1+COUNTIF($A$1:$A140,"&gt;0"),0)</f>
        <v>141</v>
      </c>
      <c r="B141" s="28" t="str">
        <f>IFERROR(INDEX(zdrovojéúdaje!$A:$G,MATCH(ROW()+61,$A:$A,0),COLUMN()-1),"")</f>
        <v>202/1494</v>
      </c>
      <c r="C141" s="14">
        <f>IFERROR(INDEX(zdrovojéúdaje!$A:$G,MATCH(ROW()+61,$A:$A,0),COLUMN()-1),"")</f>
        <v>39760</v>
      </c>
      <c r="D141" s="15">
        <f>IFERROR(INDEX(zdrovojéúdaje!$A:$G,MATCH(ROW()+61,$A:$A,0),COLUMN()-1),"")</f>
        <v>0.75</v>
      </c>
      <c r="E141" s="13">
        <f>IFERROR(VALUE(TRIM(SUBSTITUTE(REPLACE(INDEX(zdrovojéúdaje!$A:$G,MATCH(ROW()+61,$A:$A,0),COLUMN()-1),1,4,""),".",",",1))),"")</f>
        <v>61.207299999999996</v>
      </c>
      <c r="F141" s="13">
        <f>IFERROR(VALUE(TRIM(SUBSTITUTE(REPLACE(INDEX(zdrovojéúdaje!$A:$G,MATCH(ROW()+61,$A:$A,0),COLUMN()-1),1,4,""),".",","))),"")</f>
        <v>17.615600000000001</v>
      </c>
      <c r="G141" s="12">
        <f>IFERROR(VALUE(TRIM(SUBSTITUTE(REPLACE(INDEX(zdrovojéúdaje!$A:$G,MATCH(ROW()+61,$A:$A,0),COLUMN()-1),1,4,""),".",","))),"")</f>
        <v>18.152899999999999</v>
      </c>
      <c r="I141" s="36" t="str">
        <f>IFERROR(INDEX(zdrovojéúdaje!$A:$G,MATCH(ROW()+137,$A:$A,0),COLUMN()-8),"")</f>
        <v>278/1494</v>
      </c>
      <c r="J141" s="37">
        <f>IFERROR(INDEX(zdrovojéúdaje!$A:$G,MATCH(ROW()+137,$A:$A,0),COLUMN()-8),"")</f>
        <v>39762</v>
      </c>
      <c r="K141" s="38">
        <f>IFERROR(INDEX(zdrovojéúdaje!$A:$G,MATCH(ROW()+137,$A:$A,0),COLUMN()-8),"")</f>
        <v>0.33333333333333331</v>
      </c>
      <c r="L141" s="39">
        <f>IFERROR(VALUE(TRIM(SUBSTITUTE(REPLACE(INDEX(zdrovojéúdaje!$A:$G,MATCH(ROW()+137,$A:$A,0),COLUMN()-8),1,4,""),".",",",1))),"")</f>
        <v>62.1614</v>
      </c>
      <c r="M141" s="39">
        <f>IFERROR(VALUE(TRIM(SUBSTITUTE(REPLACE(INDEX(zdrovojéúdaje!$A:$G,MATCH(ROW()+137,$A:$A,0),COLUMN()-8),1,4,""),".",","))),"")</f>
        <v>17.078700000000001</v>
      </c>
      <c r="N141" s="40">
        <f>IFERROR(VALUE(TRIM(SUBSTITUTE(REPLACE(INDEX(zdrovojéúdaje!$A:$G,MATCH(ROW()+137,$A:$A,0),COLUMN()-8),1,4,""),".",","))),"")</f>
        <v>17.635000000000002</v>
      </c>
    </row>
    <row r="142" spans="1:14" s="29" customFormat="1" ht="13.15" customHeight="1">
      <c r="A142" s="47">
        <f>IF((zdrovojéúdaje!B142&gt;=$C$3)*(zdrovojéúdaje!B142&lt;=$C$4),1+COUNTIF($A$1:$A141,"&gt;0"),0)</f>
        <v>142</v>
      </c>
      <c r="B142" s="28" t="str">
        <f>IFERROR(INDEX(zdrovojéúdaje!$A:$G,MATCH(ROW()+61,$A:$A,0),COLUMN()-1),"")</f>
        <v>203/1494</v>
      </c>
      <c r="C142" s="14">
        <f>IFERROR(INDEX(zdrovojéúdaje!$A:$G,MATCH(ROW()+61,$A:$A,0),COLUMN()-1),"")</f>
        <v>39760</v>
      </c>
      <c r="D142" s="15">
        <f>IFERROR(INDEX(zdrovojéúdaje!$A:$G,MATCH(ROW()+61,$A:$A,0),COLUMN()-1),"")</f>
        <v>0.77083333333333337</v>
      </c>
      <c r="E142" s="13">
        <f>IFERROR(VALUE(TRIM(SUBSTITUTE(REPLACE(INDEX(zdrovojéúdaje!$A:$G,MATCH(ROW()+61,$A:$A,0),COLUMN()-1),1,4,""),".",",",1))),"")</f>
        <v>61.2149</v>
      </c>
      <c r="F142" s="13">
        <f>IFERROR(VALUE(TRIM(SUBSTITUTE(REPLACE(INDEX(zdrovojéúdaje!$A:$G,MATCH(ROW()+61,$A:$A,0),COLUMN()-1),1,4,""),".",","))),"")</f>
        <v>17.615600000000001</v>
      </c>
      <c r="G142" s="12">
        <f>IFERROR(VALUE(TRIM(SUBSTITUTE(REPLACE(INDEX(zdrovojéúdaje!$A:$G,MATCH(ROW()+61,$A:$A,0),COLUMN()-1),1,4,""),".",","))),"")</f>
        <v>18.1159</v>
      </c>
      <c r="I142" s="36" t="str">
        <f>IFERROR(INDEX(zdrovojéúdaje!$A:$G,MATCH(ROW()+137,$A:$A,0),COLUMN()-8),"")</f>
        <v>279/1494</v>
      </c>
      <c r="J142" s="37">
        <f>IFERROR(INDEX(zdrovojéúdaje!$A:$G,MATCH(ROW()+137,$A:$A,0),COLUMN()-8),"")</f>
        <v>39762</v>
      </c>
      <c r="K142" s="38">
        <f>IFERROR(INDEX(zdrovojéúdaje!$A:$G,MATCH(ROW()+137,$A:$A,0),COLUMN()-8),"")</f>
        <v>0.35416666666666669</v>
      </c>
      <c r="L142" s="39">
        <f>IFERROR(VALUE(TRIM(SUBSTITUTE(REPLACE(INDEX(zdrovojéúdaje!$A:$G,MATCH(ROW()+137,$A:$A,0),COLUMN()-8),1,4,""),".",",",1))),"")</f>
        <v>61.914000000000001</v>
      </c>
      <c r="M142" s="39">
        <f>IFERROR(VALUE(TRIM(SUBSTITUTE(REPLACE(INDEX(zdrovojéúdaje!$A:$G,MATCH(ROW()+137,$A:$A,0),COLUMN()-8),1,4,""),".",","))),"")</f>
        <v>17.145800000000001</v>
      </c>
      <c r="N142" s="40">
        <f>IFERROR(VALUE(TRIM(SUBSTITUTE(REPLACE(INDEX(zdrovojéúdaje!$A:$G,MATCH(ROW()+137,$A:$A,0),COLUMN()-8),1,4,""),".",","))),"")</f>
        <v>17.709</v>
      </c>
    </row>
    <row r="143" spans="1:14" s="29" customFormat="1" ht="13.15" customHeight="1">
      <c r="A143" s="47">
        <f>IF((zdrovojéúdaje!B143&gt;=$C$3)*(zdrovojéúdaje!B143&lt;=$C$4),1+COUNTIF($A$1:$A142,"&gt;0"),0)</f>
        <v>143</v>
      </c>
      <c r="B143" s="28" t="str">
        <f>IFERROR(INDEX(zdrovojéúdaje!$A:$G,MATCH(ROW()+61,$A:$A,0),COLUMN()-1),"")</f>
        <v>204/1494</v>
      </c>
      <c r="C143" s="14">
        <f>IFERROR(INDEX(zdrovojéúdaje!$A:$G,MATCH(ROW()+61,$A:$A,0),COLUMN()-1),"")</f>
        <v>39760</v>
      </c>
      <c r="D143" s="15">
        <f>IFERROR(INDEX(zdrovojéúdaje!$A:$G,MATCH(ROW()+61,$A:$A,0),COLUMN()-1),"")</f>
        <v>0.79166666666666663</v>
      </c>
      <c r="E143" s="13">
        <f>IFERROR(VALUE(TRIM(SUBSTITUTE(REPLACE(INDEX(zdrovojéúdaje!$A:$G,MATCH(ROW()+61,$A:$A,0),COLUMN()-1),1,4,""),".",",",1))),"")</f>
        <v>61.315800000000003</v>
      </c>
      <c r="F143" s="13">
        <f>IFERROR(VALUE(TRIM(SUBSTITUTE(REPLACE(INDEX(zdrovojéúdaje!$A:$G,MATCH(ROW()+61,$A:$A,0),COLUMN()-1),1,4,""),".",","))),"")</f>
        <v>17.582000000000001</v>
      </c>
      <c r="G143" s="12">
        <f>IFERROR(VALUE(TRIM(SUBSTITUTE(REPLACE(INDEX(zdrovojéúdaje!$A:$G,MATCH(ROW()+61,$A:$A,0),COLUMN()-1),1,4,""),".",","))),"")</f>
        <v>18.1159</v>
      </c>
      <c r="I143" s="36" t="str">
        <f>IFERROR(INDEX(zdrovojéúdaje!$A:$G,MATCH(ROW()+137,$A:$A,0),COLUMN()-8),"")</f>
        <v>280/1494</v>
      </c>
      <c r="J143" s="37">
        <f>IFERROR(INDEX(zdrovojéúdaje!$A:$G,MATCH(ROW()+137,$A:$A,0),COLUMN()-8),"")</f>
        <v>39762</v>
      </c>
      <c r="K143" s="38">
        <f>IFERROR(INDEX(zdrovojéúdaje!$A:$G,MATCH(ROW()+137,$A:$A,0),COLUMN()-8),"")</f>
        <v>0.375</v>
      </c>
      <c r="L143" s="39">
        <f>IFERROR(VALUE(TRIM(SUBSTITUTE(REPLACE(INDEX(zdrovojéúdaje!$A:$G,MATCH(ROW()+137,$A:$A,0),COLUMN()-8),1,4,""),".",",",1))),"")</f>
        <v>62.02</v>
      </c>
      <c r="M143" s="39">
        <f>IFERROR(VALUE(TRIM(SUBSTITUTE(REPLACE(INDEX(zdrovojéúdaje!$A:$G,MATCH(ROW()+137,$A:$A,0),COLUMN()-8),1,4,""),".",","))),"")</f>
        <v>17.246400000000001</v>
      </c>
      <c r="N143" s="40">
        <f>IFERROR(VALUE(TRIM(SUBSTITUTE(REPLACE(INDEX(zdrovojéúdaje!$A:$G,MATCH(ROW()+137,$A:$A,0),COLUMN()-8),1,4,""),".",","))),"")</f>
        <v>17.782900000000001</v>
      </c>
    </row>
    <row r="144" spans="1:14" s="29" customFormat="1" ht="13.15" customHeight="1">
      <c r="A144" s="47">
        <f>IF((zdrovojéúdaje!B144&gt;=$C$3)*(zdrovojéúdaje!B144&lt;=$C$4),1+COUNTIF($A$1:$A143,"&gt;0"),0)</f>
        <v>144</v>
      </c>
      <c r="B144" s="28" t="str">
        <f>IFERROR(INDEX(zdrovojéúdaje!$A:$G,MATCH(ROW()+61,$A:$A,0),COLUMN()-1),"")</f>
        <v>205/1494</v>
      </c>
      <c r="C144" s="14">
        <f>IFERROR(INDEX(zdrovojéúdaje!$A:$G,MATCH(ROW()+61,$A:$A,0),COLUMN()-1),"")</f>
        <v>39760</v>
      </c>
      <c r="D144" s="15">
        <f>IFERROR(INDEX(zdrovojéúdaje!$A:$G,MATCH(ROW()+61,$A:$A,0),COLUMN()-1),"")</f>
        <v>0.8125</v>
      </c>
      <c r="E144" s="13">
        <f>IFERROR(VALUE(TRIM(SUBSTITUTE(REPLACE(INDEX(zdrovojéúdaje!$A:$G,MATCH(ROW()+61,$A:$A,0),COLUMN()-1),1,4,""),".",",",1))),"")</f>
        <v>61.563200000000002</v>
      </c>
      <c r="F144" s="13">
        <f>IFERROR(VALUE(TRIM(SUBSTITUTE(REPLACE(INDEX(zdrovojéúdaje!$A:$G,MATCH(ROW()+61,$A:$A,0),COLUMN()-1),1,4,""),".",","))),"")</f>
        <v>17.582000000000001</v>
      </c>
      <c r="G144" s="12">
        <f>IFERROR(VALUE(TRIM(SUBSTITUTE(REPLACE(INDEX(zdrovojéúdaje!$A:$G,MATCH(ROW()+61,$A:$A,0),COLUMN()-1),1,4,""),".",","))),"")</f>
        <v>18.1159</v>
      </c>
      <c r="I144" s="36" t="str">
        <f>IFERROR(INDEX(zdrovojéúdaje!$A:$G,MATCH(ROW()+137,$A:$A,0),COLUMN()-8),"")</f>
        <v>281/1494</v>
      </c>
      <c r="J144" s="37">
        <f>IFERROR(INDEX(zdrovojéúdaje!$A:$G,MATCH(ROW()+137,$A:$A,0),COLUMN()-8),"")</f>
        <v>39762</v>
      </c>
      <c r="K144" s="38">
        <f>IFERROR(INDEX(zdrovojéúdaje!$A:$G,MATCH(ROW()+137,$A:$A,0),COLUMN()-8),"")</f>
        <v>0.39583333333333331</v>
      </c>
      <c r="L144" s="39">
        <f>IFERROR(VALUE(TRIM(SUBSTITUTE(REPLACE(INDEX(zdrovojéúdaje!$A:$G,MATCH(ROW()+137,$A:$A,0),COLUMN()-8),1,4,""),".",",",1))),"")</f>
        <v>61.411700000000003</v>
      </c>
      <c r="M144" s="39">
        <f>IFERROR(VALUE(TRIM(SUBSTITUTE(REPLACE(INDEX(zdrovojéúdaje!$A:$G,MATCH(ROW()+137,$A:$A,0),COLUMN()-8),1,4,""),".",","))),"")</f>
        <v>17.347000000000001</v>
      </c>
      <c r="N144" s="40">
        <f>IFERROR(VALUE(TRIM(SUBSTITUTE(REPLACE(INDEX(zdrovojéúdaje!$A:$G,MATCH(ROW()+137,$A:$A,0),COLUMN()-8),1,4,""),".",","))),"")</f>
        <v>17.745899999999999</v>
      </c>
    </row>
    <row r="145" spans="1:14" s="29" customFormat="1" ht="13.15" customHeight="1">
      <c r="A145" s="47">
        <f>IF((zdrovojéúdaje!B145&gt;=$C$3)*(zdrovojéúdaje!B145&lt;=$C$4),1+COUNTIF($A$1:$A144,"&gt;0"),0)</f>
        <v>145</v>
      </c>
      <c r="B145" s="28" t="str">
        <f>IFERROR(INDEX(zdrovojéúdaje!$A:$G,MATCH(ROW()+61,$A:$A,0),COLUMN()-1),"")</f>
        <v>206/1494</v>
      </c>
      <c r="C145" s="14">
        <f>IFERROR(INDEX(zdrovojéúdaje!$A:$G,MATCH(ROW()+61,$A:$A,0),COLUMN()-1),"")</f>
        <v>39760</v>
      </c>
      <c r="D145" s="15">
        <f>IFERROR(INDEX(zdrovojéúdaje!$A:$G,MATCH(ROW()+61,$A:$A,0),COLUMN()-1),"")</f>
        <v>0.83333333333333337</v>
      </c>
      <c r="E145" s="13">
        <f>IFERROR(VALUE(TRIM(SUBSTITUTE(REPLACE(INDEX(zdrovojéúdaje!$A:$G,MATCH(ROW()+61,$A:$A,0),COLUMN()-1),1,4,""),".",",",1))),"")</f>
        <v>61.426900000000003</v>
      </c>
      <c r="F145" s="13">
        <f>IFERROR(VALUE(TRIM(SUBSTITUTE(REPLACE(INDEX(zdrovojéúdaje!$A:$G,MATCH(ROW()+61,$A:$A,0),COLUMN()-1),1,4,""),".",","))),"")</f>
        <v>17.548400000000001</v>
      </c>
      <c r="G145" s="12">
        <f>IFERROR(VALUE(TRIM(SUBSTITUTE(REPLACE(INDEX(zdrovojéúdaje!$A:$G,MATCH(ROW()+61,$A:$A,0),COLUMN()-1),1,4,""),".",","))),"")</f>
        <v>18.078900000000001</v>
      </c>
      <c r="I145" s="36" t="str">
        <f>IFERROR(INDEX(zdrovojéúdaje!$A:$G,MATCH(ROW()+137,$A:$A,0),COLUMN()-8),"")</f>
        <v>282/1494</v>
      </c>
      <c r="J145" s="37">
        <f>IFERROR(INDEX(zdrovojéúdaje!$A:$G,MATCH(ROW()+137,$A:$A,0),COLUMN()-8),"")</f>
        <v>39762</v>
      </c>
      <c r="K145" s="38">
        <f>IFERROR(INDEX(zdrovojéúdaje!$A:$G,MATCH(ROW()+137,$A:$A,0),COLUMN()-8),"")</f>
        <v>0.41666666666666669</v>
      </c>
      <c r="L145" s="39">
        <f>IFERROR(VALUE(TRIM(SUBSTITUTE(REPLACE(INDEX(zdrovojéúdaje!$A:$G,MATCH(ROW()+137,$A:$A,0),COLUMN()-8),1,4,""),".",",",1))),"")</f>
        <v>61.558100000000003</v>
      </c>
      <c r="M145" s="39">
        <f>IFERROR(VALUE(TRIM(SUBSTITUTE(REPLACE(INDEX(zdrovojéúdaje!$A:$G,MATCH(ROW()+137,$A:$A,0),COLUMN()-8),1,4,""),".",","))),"")</f>
        <v>17.447700000000001</v>
      </c>
      <c r="N145" s="40">
        <f>IFERROR(VALUE(TRIM(SUBSTITUTE(REPLACE(INDEX(zdrovojéúdaje!$A:$G,MATCH(ROW()+137,$A:$A,0),COLUMN()-8),1,4,""),".",","))),"")</f>
        <v>17.819900000000001</v>
      </c>
    </row>
    <row r="146" spans="1:14" s="29" customFormat="1" ht="13.15" customHeight="1">
      <c r="A146" s="47">
        <f>IF((zdrovojéúdaje!B146&gt;=$C$3)*(zdrovojéúdaje!B146&lt;=$C$4),1+COUNTIF($A$1:$A145,"&gt;0"),0)</f>
        <v>146</v>
      </c>
      <c r="B146" s="28" t="str">
        <f>IFERROR(INDEX(zdrovojéúdaje!$A:$G,MATCH(ROW()+61,$A:$A,0),COLUMN()-1),"")</f>
        <v>207/1494</v>
      </c>
      <c r="C146" s="14">
        <f>IFERROR(INDEX(zdrovojéúdaje!$A:$G,MATCH(ROW()+61,$A:$A,0),COLUMN()-1),"")</f>
        <v>39760</v>
      </c>
      <c r="D146" s="15">
        <f>IFERROR(INDEX(zdrovojéúdaje!$A:$G,MATCH(ROW()+61,$A:$A,0),COLUMN()-1),"")</f>
        <v>0.85416666666666663</v>
      </c>
      <c r="E146" s="13">
        <f>IFERROR(VALUE(TRIM(SUBSTITUTE(REPLACE(INDEX(zdrovojéúdaje!$A:$G,MATCH(ROW()+61,$A:$A,0),COLUMN()-1),1,4,""),".",",",1))),"")</f>
        <v>61.462200000000003</v>
      </c>
      <c r="F146" s="13">
        <f>IFERROR(VALUE(TRIM(SUBSTITUTE(REPLACE(INDEX(zdrovojéúdaje!$A:$G,MATCH(ROW()+61,$A:$A,0),COLUMN()-1),1,4,""),".",","))),"")</f>
        <v>17.548400000000001</v>
      </c>
      <c r="G146" s="12">
        <f>IFERROR(VALUE(TRIM(SUBSTITUTE(REPLACE(INDEX(zdrovojéúdaje!$A:$G,MATCH(ROW()+61,$A:$A,0),COLUMN()-1),1,4,""),".",","))),"")</f>
        <v>18.078900000000001</v>
      </c>
      <c r="I146" s="36" t="str">
        <f>IFERROR(INDEX(zdrovojéúdaje!$A:$G,MATCH(ROW()+137,$A:$A,0),COLUMN()-8),"")</f>
        <v>283/1494</v>
      </c>
      <c r="J146" s="37">
        <f>IFERROR(INDEX(zdrovojéúdaje!$A:$G,MATCH(ROW()+137,$A:$A,0),COLUMN()-8),"")</f>
        <v>39762</v>
      </c>
      <c r="K146" s="38">
        <f>IFERROR(INDEX(zdrovojéúdaje!$A:$G,MATCH(ROW()+137,$A:$A,0),COLUMN()-8),"")</f>
        <v>0.4375</v>
      </c>
      <c r="L146" s="39">
        <f>IFERROR(VALUE(TRIM(SUBSTITUTE(REPLACE(INDEX(zdrovojéúdaje!$A:$G,MATCH(ROW()+137,$A:$A,0),COLUMN()-8),1,4,""),".",",",1))),"")</f>
        <v>61.217399999999998</v>
      </c>
      <c r="M146" s="39">
        <f>IFERROR(VALUE(TRIM(SUBSTITUTE(REPLACE(INDEX(zdrovojéúdaje!$A:$G,MATCH(ROW()+137,$A:$A,0),COLUMN()-8),1,4,""),".",","))),"")</f>
        <v>17.481300000000001</v>
      </c>
      <c r="N146" s="40">
        <f>IFERROR(VALUE(TRIM(SUBSTITUTE(REPLACE(INDEX(zdrovojéúdaje!$A:$G,MATCH(ROW()+137,$A:$A,0),COLUMN()-8),1,4,""),".",","))),"")</f>
        <v>17.709</v>
      </c>
    </row>
    <row r="147" spans="1:14" s="29" customFormat="1" ht="13.15" customHeight="1">
      <c r="A147" s="47">
        <f>IF((zdrovojéúdaje!B147&gt;=$C$3)*(zdrovojéúdaje!B147&lt;=$C$4),1+COUNTIF($A$1:$A146,"&gt;0"),0)</f>
        <v>147</v>
      </c>
      <c r="B147" s="28" t="str">
        <f>IFERROR(INDEX(zdrovojéúdaje!$A:$G,MATCH(ROW()+61,$A:$A,0),COLUMN()-1),"")</f>
        <v>208/1494</v>
      </c>
      <c r="C147" s="14">
        <f>IFERROR(INDEX(zdrovojéúdaje!$A:$G,MATCH(ROW()+61,$A:$A,0),COLUMN()-1),"")</f>
        <v>39760</v>
      </c>
      <c r="D147" s="15">
        <f>IFERROR(INDEX(zdrovojéúdaje!$A:$G,MATCH(ROW()+61,$A:$A,0),COLUMN()-1),"")</f>
        <v>0.875</v>
      </c>
      <c r="E147" s="13">
        <f>IFERROR(VALUE(TRIM(SUBSTITUTE(REPLACE(INDEX(zdrovojéúdaje!$A:$G,MATCH(ROW()+61,$A:$A,0),COLUMN()-1),1,4,""),".",",",1))),"")</f>
        <v>61.626300000000001</v>
      </c>
      <c r="F147" s="13">
        <f>IFERROR(VALUE(TRIM(SUBSTITUTE(REPLACE(INDEX(zdrovojéúdaje!$A:$G,MATCH(ROW()+61,$A:$A,0),COLUMN()-1),1,4,""),".",","))),"")</f>
        <v>17.548400000000001</v>
      </c>
      <c r="G147" s="12">
        <f>IFERROR(VALUE(TRIM(SUBSTITUTE(REPLACE(INDEX(zdrovojéúdaje!$A:$G,MATCH(ROW()+61,$A:$A,0),COLUMN()-1),1,4,""),".",","))),"")</f>
        <v>18.1159</v>
      </c>
      <c r="I147" s="36" t="str">
        <f>IFERROR(INDEX(zdrovojéúdaje!$A:$G,MATCH(ROW()+137,$A:$A,0),COLUMN()-8),"")</f>
        <v>284/1494</v>
      </c>
      <c r="J147" s="37">
        <f>IFERROR(INDEX(zdrovojéúdaje!$A:$G,MATCH(ROW()+137,$A:$A,0),COLUMN()-8),"")</f>
        <v>39762</v>
      </c>
      <c r="K147" s="38">
        <f>IFERROR(INDEX(zdrovojéúdaje!$A:$G,MATCH(ROW()+137,$A:$A,0),COLUMN()-8),"")</f>
        <v>0.45833333333333331</v>
      </c>
      <c r="L147" s="39">
        <f>IFERROR(VALUE(TRIM(SUBSTITUTE(REPLACE(INDEX(zdrovojéúdaje!$A:$G,MATCH(ROW()+137,$A:$A,0),COLUMN()-8),1,4,""),".",",",1))),"")</f>
        <v>60.97</v>
      </c>
      <c r="M147" s="39">
        <f>IFERROR(VALUE(TRIM(SUBSTITUTE(REPLACE(INDEX(zdrovojéúdaje!$A:$G,MATCH(ROW()+137,$A:$A,0),COLUMN()-8),1,4,""),".",","))),"")</f>
        <v>17.548400000000001</v>
      </c>
      <c r="N147" s="40">
        <f>IFERROR(VALUE(TRIM(SUBSTITUTE(REPLACE(INDEX(zdrovojéúdaje!$A:$G,MATCH(ROW()+137,$A:$A,0),COLUMN()-8),1,4,""),".",","))),"")</f>
        <v>17.930900000000001</v>
      </c>
    </row>
    <row r="148" spans="1:14" s="29" customFormat="1" ht="13.15" customHeight="1">
      <c r="A148" s="47">
        <f>IF((zdrovojéúdaje!B148&gt;=$C$3)*(zdrovojéúdaje!B148&lt;=$C$4),1+COUNTIF($A$1:$A147,"&gt;0"),0)</f>
        <v>148</v>
      </c>
      <c r="B148" s="28" t="str">
        <f>IFERROR(INDEX(zdrovojéúdaje!$A:$G,MATCH(ROW()+137,$A:$A,0),COLUMN()-1),"")</f>
        <v>285/1494</v>
      </c>
      <c r="C148" s="14">
        <f>IFERROR(INDEX(zdrovojéúdaje!$A:$G,MATCH(ROW()+137,$A:$A,0),COLUMN()-1),"")</f>
        <v>39762</v>
      </c>
      <c r="D148" s="15">
        <f>IFERROR(INDEX(zdrovojéúdaje!$A:$G,MATCH(ROW()+137,$A:$A,0),COLUMN()-1),"")</f>
        <v>0.47916666666666669</v>
      </c>
      <c r="E148" s="13">
        <f>IFERROR(VALUE(TRIM(SUBSTITUTE(REPLACE(INDEX(zdrovojéúdaje!$A:$G,MATCH(ROW()+137,$A:$A,0),COLUMN()-1),1,4,""),".",",",1))),"")</f>
        <v>61.174500000000002</v>
      </c>
      <c r="F148" s="13">
        <f>IFERROR(VALUE(TRIM(SUBSTITUTE(REPLACE(INDEX(zdrovojéúdaje!$A:$G,MATCH(ROW()+137,$A:$A,0),COLUMN()-1),1,4,""),".",","))),"")</f>
        <v>17.582000000000001</v>
      </c>
      <c r="G148" s="12">
        <f>IFERROR(VALUE(TRIM(SUBSTITUTE(REPLACE(INDEX(zdrovojéúdaje!$A:$G,MATCH(ROW()+137,$A:$A,0),COLUMN()-1),1,4,""),".",","))),"")</f>
        <v>17.5611</v>
      </c>
      <c r="I148" s="36" t="str">
        <f>IFERROR(INDEX(zdrovojéúdaje!$A:$G,MATCH(ROW()+213,$A:$A,0),COLUMN()-8),"")</f>
        <v>361/1494</v>
      </c>
      <c r="J148" s="37">
        <f>IFERROR(INDEX(zdrovojéúdaje!$A:$G,MATCH(ROW()+213,$A:$A,0),COLUMN()-8),"")</f>
        <v>39764</v>
      </c>
      <c r="K148" s="38">
        <f>IFERROR(INDEX(zdrovojéúdaje!$A:$G,MATCH(ROW()+213,$A:$A,0),COLUMN()-8),"")</f>
        <v>6.25E-2</v>
      </c>
      <c r="L148" s="39">
        <f>IFERROR(VALUE(TRIM(SUBSTITUTE(REPLACE(INDEX(zdrovojéúdaje!$A:$G,MATCH(ROW()+213,$A:$A,0),COLUMN()-8),1,4,""),".",",",1))),"")</f>
        <v>57.151299999999999</v>
      </c>
      <c r="M148" s="39">
        <f>IFERROR(VALUE(TRIM(SUBSTITUTE(REPLACE(INDEX(zdrovojéúdaje!$A:$G,MATCH(ROW()+213,$A:$A,0),COLUMN()-8),1,4,""),".",","))),"")</f>
        <v>16.777200000000001</v>
      </c>
      <c r="N148" s="40">
        <f>IFERROR(VALUE(TRIM(SUBSTITUTE(REPLACE(INDEX(zdrovojéúdaje!$A:$G,MATCH(ROW()+213,$A:$A,0),COLUMN()-8),1,4,""),".",","))),"")</f>
        <v>17.302499999999998</v>
      </c>
    </row>
    <row r="149" spans="1:14" s="29" customFormat="1" ht="13.15" customHeight="1">
      <c r="A149" s="47">
        <f>IF((zdrovojéúdaje!B149&gt;=$C$3)*(zdrovojéúdaje!B149&lt;=$C$4),1+COUNTIF($A$1:$A148,"&gt;0"),0)</f>
        <v>149</v>
      </c>
      <c r="B149" s="28" t="str">
        <f>IFERROR(INDEX(zdrovojéúdaje!$A:$G,MATCH(ROW()+137,$A:$A,0),COLUMN()-1),"")</f>
        <v>286/1494</v>
      </c>
      <c r="C149" s="14">
        <f>IFERROR(INDEX(zdrovojéúdaje!$A:$G,MATCH(ROW()+137,$A:$A,0),COLUMN()-1),"")</f>
        <v>39762</v>
      </c>
      <c r="D149" s="15">
        <f>IFERROR(INDEX(zdrovojéúdaje!$A:$G,MATCH(ROW()+137,$A:$A,0),COLUMN()-1),"")</f>
        <v>0.5</v>
      </c>
      <c r="E149" s="13">
        <f>IFERROR(VALUE(TRIM(SUBSTITUTE(REPLACE(INDEX(zdrovojéúdaje!$A:$G,MATCH(ROW()+137,$A:$A,0),COLUMN()-1),1,4,""),".",",",1))),"")</f>
        <v>60.394599999999997</v>
      </c>
      <c r="F149" s="13">
        <f>IFERROR(VALUE(TRIM(SUBSTITUTE(REPLACE(INDEX(zdrovojéúdaje!$A:$G,MATCH(ROW()+137,$A:$A,0),COLUMN()-1),1,4,""),".",","))),"")</f>
        <v>17.6828</v>
      </c>
      <c r="G149" s="12">
        <f>IFERROR(VALUE(TRIM(SUBSTITUTE(REPLACE(INDEX(zdrovojéúdaje!$A:$G,MATCH(ROW()+137,$A:$A,0),COLUMN()-1),1,4,""),".",","))),"")</f>
        <v>17.3764</v>
      </c>
      <c r="I149" s="36" t="str">
        <f>IFERROR(INDEX(zdrovojéúdaje!$A:$G,MATCH(ROW()+213,$A:$A,0),COLUMN()-8),"")</f>
        <v>362/1494</v>
      </c>
      <c r="J149" s="37">
        <f>IFERROR(INDEX(zdrovojéúdaje!$A:$G,MATCH(ROW()+213,$A:$A,0),COLUMN()-8),"")</f>
        <v>39764</v>
      </c>
      <c r="K149" s="38">
        <f>IFERROR(INDEX(zdrovojéúdaje!$A:$G,MATCH(ROW()+213,$A:$A,0),COLUMN()-8),"")</f>
        <v>8.3333333333333329E-2</v>
      </c>
      <c r="L149" s="39">
        <f>IFERROR(VALUE(TRIM(SUBSTITUTE(REPLACE(INDEX(zdrovojéúdaje!$A:$G,MATCH(ROW()+213,$A:$A,0),COLUMN()-8),1,4,""),".",",",1))),"")</f>
        <v>57.216900000000003</v>
      </c>
      <c r="M149" s="39">
        <f>IFERROR(VALUE(TRIM(SUBSTITUTE(REPLACE(INDEX(zdrovojéúdaje!$A:$G,MATCH(ROW()+213,$A:$A,0),COLUMN()-8),1,4,""),".",","))),"")</f>
        <v>16.777200000000001</v>
      </c>
      <c r="N149" s="40">
        <f>IFERROR(VALUE(TRIM(SUBSTITUTE(REPLACE(INDEX(zdrovojéúdaje!$A:$G,MATCH(ROW()+213,$A:$A,0),COLUMN()-8),1,4,""),".",","))),"")</f>
        <v>17.265599999999999</v>
      </c>
    </row>
    <row r="150" spans="1:14" s="29" customFormat="1" ht="13.15" customHeight="1">
      <c r="A150" s="47">
        <f>IF((zdrovojéúdaje!B150&gt;=$C$3)*(zdrovojéúdaje!B150&lt;=$C$4),1+COUNTIF($A$1:$A149,"&gt;0"),0)</f>
        <v>150</v>
      </c>
      <c r="B150" s="28" t="str">
        <f>IFERROR(INDEX(zdrovojéúdaje!$A:$G,MATCH(ROW()+137,$A:$A,0),COLUMN()-1),"")</f>
        <v>287/1494</v>
      </c>
      <c r="C150" s="14">
        <f>IFERROR(INDEX(zdrovojéúdaje!$A:$G,MATCH(ROW()+137,$A:$A,0),COLUMN()-1),"")</f>
        <v>39762</v>
      </c>
      <c r="D150" s="15">
        <f>IFERROR(INDEX(zdrovojéúdaje!$A:$G,MATCH(ROW()+137,$A:$A,0),COLUMN()-1),"")</f>
        <v>0.52083333333333337</v>
      </c>
      <c r="E150" s="13">
        <f>IFERROR(VALUE(TRIM(SUBSTITUTE(REPLACE(INDEX(zdrovojéúdaje!$A:$G,MATCH(ROW()+137,$A:$A,0),COLUMN()-1),1,4,""),".",",",1))),"")</f>
        <v>60.003399999999999</v>
      </c>
      <c r="F150" s="13">
        <f>IFERROR(VALUE(TRIM(SUBSTITUTE(REPLACE(INDEX(zdrovojéúdaje!$A:$G,MATCH(ROW()+137,$A:$A,0),COLUMN()-1),1,4,""),".",","))),"")</f>
        <v>17.75</v>
      </c>
      <c r="G150" s="12">
        <f>IFERROR(VALUE(TRIM(SUBSTITUTE(REPLACE(INDEX(zdrovojéúdaje!$A:$G,MATCH(ROW()+137,$A:$A,0),COLUMN()-1),1,4,""),".",","))),"")</f>
        <v>17.598099999999999</v>
      </c>
      <c r="I150" s="36" t="str">
        <f>IFERROR(INDEX(zdrovojéúdaje!$A:$G,MATCH(ROW()+213,$A:$A,0),COLUMN()-8),"")</f>
        <v>363/1494</v>
      </c>
      <c r="J150" s="37">
        <f>IFERROR(INDEX(zdrovojéúdaje!$A:$G,MATCH(ROW()+213,$A:$A,0),COLUMN()-8),"")</f>
        <v>39764</v>
      </c>
      <c r="K150" s="38">
        <f>IFERROR(INDEX(zdrovojéúdaje!$A:$G,MATCH(ROW()+213,$A:$A,0),COLUMN()-8),"")</f>
        <v>0.10416666666666667</v>
      </c>
      <c r="L150" s="39">
        <f>IFERROR(VALUE(TRIM(SUBSTITUTE(REPLACE(INDEX(zdrovojéúdaje!$A:$G,MATCH(ROW()+213,$A:$A,0),COLUMN()-8),1,4,""),".",",",1))),"")</f>
        <v>57.418799999999997</v>
      </c>
      <c r="M150" s="39">
        <f>IFERROR(VALUE(TRIM(SUBSTITUTE(REPLACE(INDEX(zdrovojéúdaje!$A:$G,MATCH(ROW()+213,$A:$A,0),COLUMN()-8),1,4,""),".",","))),"")</f>
        <v>16.7438</v>
      </c>
      <c r="N150" s="40">
        <f>IFERROR(VALUE(TRIM(SUBSTITUTE(REPLACE(INDEX(zdrovojéúdaje!$A:$G,MATCH(ROW()+213,$A:$A,0),COLUMN()-8),1,4,""),".",","))),"")</f>
        <v>17.2287</v>
      </c>
    </row>
    <row r="151" spans="1:14" s="29" customFormat="1" ht="13.15" customHeight="1">
      <c r="A151" s="47">
        <f>IF((zdrovojéúdaje!B151&gt;=$C$3)*(zdrovojéúdaje!B151&lt;=$C$4),1+COUNTIF($A$1:$A150,"&gt;0"),0)</f>
        <v>151</v>
      </c>
      <c r="B151" s="28" t="str">
        <f>IFERROR(INDEX(zdrovojéúdaje!$A:$G,MATCH(ROW()+137,$A:$A,0),COLUMN()-1),"")</f>
        <v>288/1494</v>
      </c>
      <c r="C151" s="14">
        <f>IFERROR(INDEX(zdrovojéúdaje!$A:$G,MATCH(ROW()+137,$A:$A,0),COLUMN()-1),"")</f>
        <v>39762</v>
      </c>
      <c r="D151" s="15">
        <f>IFERROR(INDEX(zdrovojéúdaje!$A:$G,MATCH(ROW()+137,$A:$A,0),COLUMN()-1),"")</f>
        <v>0.54166666666666663</v>
      </c>
      <c r="E151" s="13">
        <f>IFERROR(VALUE(TRIM(SUBSTITUTE(REPLACE(INDEX(zdrovojéúdaje!$A:$G,MATCH(ROW()+137,$A:$A,0),COLUMN()-1),1,4,""),".",",",1))),"")</f>
        <v>59.645000000000003</v>
      </c>
      <c r="F151" s="13">
        <f>IFERROR(VALUE(TRIM(SUBSTITUTE(REPLACE(INDEX(zdrovojéúdaje!$A:$G,MATCH(ROW()+137,$A:$A,0),COLUMN()-1),1,4,""),".",","))),"")</f>
        <v>17.7836</v>
      </c>
      <c r="G151" s="12">
        <f>IFERROR(VALUE(TRIM(SUBSTITUTE(REPLACE(INDEX(zdrovojéúdaje!$A:$G,MATCH(ROW()+137,$A:$A,0),COLUMN()-1),1,4,""),".",","))),"")</f>
        <v>17.5242</v>
      </c>
      <c r="I151" s="36" t="str">
        <f>IFERROR(INDEX(zdrovojéúdaje!$A:$G,MATCH(ROW()+213,$A:$A,0),COLUMN()-8),"")</f>
        <v>364/1494</v>
      </c>
      <c r="J151" s="37">
        <f>IFERROR(INDEX(zdrovojéúdaje!$A:$G,MATCH(ROW()+213,$A:$A,0),COLUMN()-8),"")</f>
        <v>39764</v>
      </c>
      <c r="K151" s="38">
        <f>IFERROR(INDEX(zdrovojéúdaje!$A:$G,MATCH(ROW()+213,$A:$A,0),COLUMN()-8),"")</f>
        <v>0.125</v>
      </c>
      <c r="L151" s="39">
        <f>IFERROR(VALUE(TRIM(SUBSTITUTE(REPLACE(INDEX(zdrovojéúdaje!$A:$G,MATCH(ROW()+213,$A:$A,0),COLUMN()-8),1,4,""),".",",",1))),"")</f>
        <v>57.444099999999999</v>
      </c>
      <c r="M151" s="39">
        <f>IFERROR(VALUE(TRIM(SUBSTITUTE(REPLACE(INDEX(zdrovojéúdaje!$A:$G,MATCH(ROW()+213,$A:$A,0),COLUMN()-8),1,4,""),".",","))),"")</f>
        <v>16.7438</v>
      </c>
      <c r="N151" s="40">
        <f>IFERROR(VALUE(TRIM(SUBSTITUTE(REPLACE(INDEX(zdrovojéúdaje!$A:$G,MATCH(ROW()+213,$A:$A,0),COLUMN()-8),1,4,""),".",","))),"")</f>
        <v>17.265599999999999</v>
      </c>
    </row>
    <row r="152" spans="1:14" s="29" customFormat="1" ht="13.15" customHeight="1">
      <c r="A152" s="47">
        <f>IF((zdrovojéúdaje!B152&gt;=$C$3)*(zdrovojéúdaje!B152&lt;=$C$4),1+COUNTIF($A$1:$A151,"&gt;0"),0)</f>
        <v>152</v>
      </c>
      <c r="B152" s="28" t="str">
        <f>IFERROR(INDEX(zdrovojéúdaje!$A:$G,MATCH(ROW()+137,$A:$A,0),COLUMN()-1),"")</f>
        <v>289/1494</v>
      </c>
      <c r="C152" s="14">
        <f>IFERROR(INDEX(zdrovojéúdaje!$A:$G,MATCH(ROW()+137,$A:$A,0),COLUMN()-1),"")</f>
        <v>39762</v>
      </c>
      <c r="D152" s="15">
        <f>IFERROR(INDEX(zdrovojéúdaje!$A:$G,MATCH(ROW()+137,$A:$A,0),COLUMN()-1),"")</f>
        <v>0.5625</v>
      </c>
      <c r="E152" s="13">
        <f>IFERROR(VALUE(TRIM(SUBSTITUTE(REPLACE(INDEX(zdrovojéúdaje!$A:$G,MATCH(ROW()+137,$A:$A,0),COLUMN()-1),1,4,""),".",",",1))),"")</f>
        <v>59.2361</v>
      </c>
      <c r="F152" s="13">
        <f>IFERROR(VALUE(TRIM(SUBSTITUTE(REPLACE(INDEX(zdrovojéúdaje!$A:$G,MATCH(ROW()+137,$A:$A,0),COLUMN()-1),1,4,""),".",","))),"")</f>
        <v>17.8172</v>
      </c>
      <c r="G152" s="12">
        <f>IFERROR(VALUE(TRIM(SUBSTITUTE(REPLACE(INDEX(zdrovojéúdaje!$A:$G,MATCH(ROW()+137,$A:$A,0),COLUMN()-1),1,4,""),".",","))),"")</f>
        <v>17.672000000000001</v>
      </c>
      <c r="I152" s="36" t="str">
        <f>IFERROR(INDEX(zdrovojéúdaje!$A:$G,MATCH(ROW()+213,$A:$A,0),COLUMN()-8),"")</f>
        <v>365/1494</v>
      </c>
      <c r="J152" s="37">
        <f>IFERROR(INDEX(zdrovojéúdaje!$A:$G,MATCH(ROW()+213,$A:$A,0),COLUMN()-8),"")</f>
        <v>39764</v>
      </c>
      <c r="K152" s="38">
        <f>IFERROR(INDEX(zdrovojéúdaje!$A:$G,MATCH(ROW()+213,$A:$A,0),COLUMN()-8),"")</f>
        <v>0.14583333333333334</v>
      </c>
      <c r="L152" s="39">
        <f>IFERROR(VALUE(TRIM(SUBSTITUTE(REPLACE(INDEX(zdrovojéúdaje!$A:$G,MATCH(ROW()+213,$A:$A,0),COLUMN()-8),1,4,""),".",",",1))),"")</f>
        <v>57.522300000000001</v>
      </c>
      <c r="M152" s="39">
        <f>IFERROR(VALUE(TRIM(SUBSTITUTE(REPLACE(INDEX(zdrovojéúdaje!$A:$G,MATCH(ROW()+213,$A:$A,0),COLUMN()-8),1,4,""),".",","))),"")</f>
        <v>16.7103</v>
      </c>
      <c r="N152" s="40">
        <f>IFERROR(VALUE(TRIM(SUBSTITUTE(REPLACE(INDEX(zdrovojéúdaje!$A:$G,MATCH(ROW()+213,$A:$A,0),COLUMN()-8),1,4,""),".",","))),"")</f>
        <v>17.154900000000001</v>
      </c>
    </row>
    <row r="153" spans="1:14" s="29" customFormat="1" ht="13.15" customHeight="1">
      <c r="A153" s="47">
        <f>IF((zdrovojéúdaje!B153&gt;=$C$3)*(zdrovojéúdaje!B153&lt;=$C$4),1+COUNTIF($A$1:$A152,"&gt;0"),0)</f>
        <v>153</v>
      </c>
      <c r="B153" s="28" t="str">
        <f>IFERROR(INDEX(zdrovojéúdaje!$A:$G,MATCH(ROW()+137,$A:$A,0),COLUMN()-1),"")</f>
        <v>290/1494</v>
      </c>
      <c r="C153" s="14">
        <f>IFERROR(INDEX(zdrovojéúdaje!$A:$G,MATCH(ROW()+137,$A:$A,0),COLUMN()-1),"")</f>
        <v>39762</v>
      </c>
      <c r="D153" s="15">
        <f>IFERROR(INDEX(zdrovojéúdaje!$A:$G,MATCH(ROW()+137,$A:$A,0),COLUMN()-1),"")</f>
        <v>0.58333333333333337</v>
      </c>
      <c r="E153" s="13">
        <f>IFERROR(VALUE(TRIM(SUBSTITUTE(REPLACE(INDEX(zdrovojéúdaje!$A:$G,MATCH(ROW()+137,$A:$A,0),COLUMN()-1),1,4,""),".",",",1))),"")</f>
        <v>59.243699999999997</v>
      </c>
      <c r="F153" s="13">
        <f>IFERROR(VALUE(TRIM(SUBSTITUTE(REPLACE(INDEX(zdrovojéúdaje!$A:$G,MATCH(ROW()+137,$A:$A,0),COLUMN()-1),1,4,""),".",","))),"")</f>
        <v>17.918099999999999</v>
      </c>
      <c r="G153" s="12">
        <f>IFERROR(VALUE(TRIM(SUBSTITUTE(REPLACE(INDEX(zdrovojéúdaje!$A:$G,MATCH(ROW()+137,$A:$A,0),COLUMN()-1),1,4,""),".",","))),"")</f>
        <v>18.004899999999999</v>
      </c>
      <c r="I153" s="36" t="str">
        <f>IFERROR(INDEX(zdrovojéúdaje!$A:$G,MATCH(ROW()+213,$A:$A,0),COLUMN()-8),"")</f>
        <v>366/1494</v>
      </c>
      <c r="J153" s="37">
        <f>IFERROR(INDEX(zdrovojéúdaje!$A:$G,MATCH(ROW()+213,$A:$A,0),COLUMN()-8),"")</f>
        <v>39764</v>
      </c>
      <c r="K153" s="38">
        <f>IFERROR(INDEX(zdrovojéúdaje!$A:$G,MATCH(ROW()+213,$A:$A,0),COLUMN()-8),"")</f>
        <v>0.16666666666666666</v>
      </c>
      <c r="L153" s="39">
        <f>IFERROR(VALUE(TRIM(SUBSTITUTE(REPLACE(INDEX(zdrovojéúdaje!$A:$G,MATCH(ROW()+213,$A:$A,0),COLUMN()-8),1,4,""),".",",",1))),"")</f>
        <v>57.625799999999998</v>
      </c>
      <c r="M153" s="39">
        <f>IFERROR(VALUE(TRIM(SUBSTITUTE(REPLACE(INDEX(zdrovojéúdaje!$A:$G,MATCH(ROW()+213,$A:$A,0),COLUMN()-8),1,4,""),".",","))),"")</f>
        <v>16.6768</v>
      </c>
      <c r="N153" s="40">
        <f>IFERROR(VALUE(TRIM(SUBSTITUTE(REPLACE(INDEX(zdrovojéúdaje!$A:$G,MATCH(ROW()+213,$A:$A,0),COLUMN()-8),1,4,""),".",","))),"")</f>
        <v>17.2287</v>
      </c>
    </row>
    <row r="154" spans="1:14" s="29" customFormat="1" ht="13.15" customHeight="1">
      <c r="A154" s="47">
        <f>IF((zdrovojéúdaje!B154&gt;=$C$3)*(zdrovojéúdaje!B154&lt;=$C$4),1+COUNTIF($A$1:$A153,"&gt;0"),0)</f>
        <v>154</v>
      </c>
      <c r="B154" s="28" t="str">
        <f>IFERROR(INDEX(zdrovojéúdaje!$A:$G,MATCH(ROW()+137,$A:$A,0),COLUMN()-1),"")</f>
        <v>291/1494</v>
      </c>
      <c r="C154" s="14">
        <f>IFERROR(INDEX(zdrovojéúdaje!$A:$G,MATCH(ROW()+137,$A:$A,0),COLUMN()-1),"")</f>
        <v>39762</v>
      </c>
      <c r="D154" s="15">
        <f>IFERROR(INDEX(zdrovojéúdaje!$A:$G,MATCH(ROW()+137,$A:$A,0),COLUMN()-1),"")</f>
        <v>0.60416666666666663</v>
      </c>
      <c r="E154" s="13">
        <f>IFERROR(VALUE(TRIM(SUBSTITUTE(REPLACE(INDEX(zdrovojéúdaje!$A:$G,MATCH(ROW()+137,$A:$A,0),COLUMN()-1),1,4,""),".",",",1))),"")</f>
        <v>58.743899999999996</v>
      </c>
      <c r="F154" s="13">
        <f>IFERROR(VALUE(TRIM(SUBSTITUTE(REPLACE(INDEX(zdrovojéúdaje!$A:$G,MATCH(ROW()+137,$A:$A,0),COLUMN()-1),1,4,""),".",","))),"")</f>
        <v>18.018999999999998</v>
      </c>
      <c r="G154" s="12">
        <f>IFERROR(VALUE(TRIM(SUBSTITUTE(REPLACE(INDEX(zdrovojéúdaje!$A:$G,MATCH(ROW()+137,$A:$A,0),COLUMN()-1),1,4,""),".",","))),"")</f>
        <v>17.745899999999999</v>
      </c>
      <c r="I154" s="36" t="str">
        <f>IFERROR(INDEX(zdrovojéúdaje!$A:$G,MATCH(ROW()+213,$A:$A,0),COLUMN()-8),"")</f>
        <v>367/1494</v>
      </c>
      <c r="J154" s="37">
        <f>IFERROR(INDEX(zdrovojéúdaje!$A:$G,MATCH(ROW()+213,$A:$A,0),COLUMN()-8),"")</f>
        <v>39764</v>
      </c>
      <c r="K154" s="38">
        <f>IFERROR(INDEX(zdrovojéúdaje!$A:$G,MATCH(ROW()+213,$A:$A,0),COLUMN()-8),"")</f>
        <v>0.1875</v>
      </c>
      <c r="L154" s="39">
        <f>IFERROR(VALUE(TRIM(SUBSTITUTE(REPLACE(INDEX(zdrovojéúdaje!$A:$G,MATCH(ROW()+213,$A:$A,0),COLUMN()-8),1,4,""),".",",",1))),"")</f>
        <v>57.577800000000003</v>
      </c>
      <c r="M154" s="39">
        <f>IFERROR(VALUE(TRIM(SUBSTITUTE(REPLACE(INDEX(zdrovojéúdaje!$A:$G,MATCH(ROW()+213,$A:$A,0),COLUMN()-8),1,4,""),".",","))),"")</f>
        <v>16.6768</v>
      </c>
      <c r="N154" s="40">
        <f>IFERROR(VALUE(TRIM(SUBSTITUTE(REPLACE(INDEX(zdrovojéúdaje!$A:$G,MATCH(ROW()+213,$A:$A,0),COLUMN()-8),1,4,""),".",","))),"")</f>
        <v>17.191800000000001</v>
      </c>
    </row>
    <row r="155" spans="1:14" s="29" customFormat="1" ht="13.15" customHeight="1">
      <c r="A155" s="47">
        <f>IF((zdrovojéúdaje!B155&gt;=$C$3)*(zdrovojéúdaje!B155&lt;=$C$4),1+COUNTIF($A$1:$A154,"&gt;0"),0)</f>
        <v>155</v>
      </c>
      <c r="B155" s="28" t="str">
        <f>IFERROR(INDEX(zdrovojéúdaje!$A:$G,MATCH(ROW()+137,$A:$A,0),COLUMN()-1),"")</f>
        <v>292/1494</v>
      </c>
      <c r="C155" s="14">
        <f>IFERROR(INDEX(zdrovojéúdaje!$A:$G,MATCH(ROW()+137,$A:$A,0),COLUMN()-1),"")</f>
        <v>39762</v>
      </c>
      <c r="D155" s="15">
        <f>IFERROR(INDEX(zdrovojéúdaje!$A:$G,MATCH(ROW()+137,$A:$A,0),COLUMN()-1),"")</f>
        <v>0.625</v>
      </c>
      <c r="E155" s="13">
        <f>IFERROR(VALUE(TRIM(SUBSTITUTE(REPLACE(INDEX(zdrovojéúdaje!$A:$G,MATCH(ROW()+137,$A:$A,0),COLUMN()-1),1,4,""),".",",",1))),"")</f>
        <v>58.549599999999998</v>
      </c>
      <c r="F155" s="13">
        <f>IFERROR(VALUE(TRIM(SUBSTITUTE(REPLACE(INDEX(zdrovojéúdaje!$A:$G,MATCH(ROW()+137,$A:$A,0),COLUMN()-1),1,4,""),".",","))),"")</f>
        <v>18.086300000000001</v>
      </c>
      <c r="G155" s="12">
        <f>IFERROR(VALUE(TRIM(SUBSTITUTE(REPLACE(INDEX(zdrovojéúdaje!$A:$G,MATCH(ROW()+137,$A:$A,0),COLUMN()-1),1,4,""),".",","))),"")</f>
        <v>17.930900000000001</v>
      </c>
      <c r="I155" s="36" t="str">
        <f>IFERROR(INDEX(zdrovojéúdaje!$A:$G,MATCH(ROW()+213,$A:$A,0),COLUMN()-8),"")</f>
        <v>368/1494</v>
      </c>
      <c r="J155" s="37">
        <f>IFERROR(INDEX(zdrovojéúdaje!$A:$G,MATCH(ROW()+213,$A:$A,0),COLUMN()-8),"")</f>
        <v>39764</v>
      </c>
      <c r="K155" s="38">
        <f>IFERROR(INDEX(zdrovojéúdaje!$A:$G,MATCH(ROW()+213,$A:$A,0),COLUMN()-8),"")</f>
        <v>0.20833333333333334</v>
      </c>
      <c r="L155" s="39">
        <f>IFERROR(VALUE(TRIM(SUBSTITUTE(REPLACE(INDEX(zdrovojéúdaje!$A:$G,MATCH(ROW()+213,$A:$A,0),COLUMN()-8),1,4,""),".",",",1))),"")</f>
        <v>57.739400000000003</v>
      </c>
      <c r="M155" s="39">
        <f>IFERROR(VALUE(TRIM(SUBSTITUTE(REPLACE(INDEX(zdrovojéúdaje!$A:$G,MATCH(ROW()+213,$A:$A,0),COLUMN()-8),1,4,""),".",","))),"")</f>
        <v>16.6434</v>
      </c>
      <c r="N155" s="40">
        <f>IFERROR(VALUE(TRIM(SUBSTITUTE(REPLACE(INDEX(zdrovojéúdaje!$A:$G,MATCH(ROW()+213,$A:$A,0),COLUMN()-8),1,4,""),".",","))),"")</f>
        <v>17.191800000000001</v>
      </c>
    </row>
    <row r="156" spans="1:14" s="29" customFormat="1" ht="13.15" customHeight="1">
      <c r="A156" s="47">
        <f>IF((zdrovojéúdaje!B156&gt;=$C$3)*(zdrovojéúdaje!B156&lt;=$C$4),1+COUNTIF($A$1:$A155,"&gt;0"),0)</f>
        <v>156</v>
      </c>
      <c r="B156" s="28" t="str">
        <f>IFERROR(INDEX(zdrovojéúdaje!$A:$G,MATCH(ROW()+137,$A:$A,0),COLUMN()-1),"")</f>
        <v>293/1494</v>
      </c>
      <c r="C156" s="14">
        <f>IFERROR(INDEX(zdrovojéúdaje!$A:$G,MATCH(ROW()+137,$A:$A,0),COLUMN()-1),"")</f>
        <v>39762</v>
      </c>
      <c r="D156" s="15">
        <f>IFERROR(INDEX(zdrovojéúdaje!$A:$G,MATCH(ROW()+137,$A:$A,0),COLUMN()-1),"")</f>
        <v>0.64583333333333337</v>
      </c>
      <c r="E156" s="13">
        <f>IFERROR(VALUE(TRIM(SUBSTITUTE(REPLACE(INDEX(zdrovojéúdaje!$A:$G,MATCH(ROW()+137,$A:$A,0),COLUMN()-1),1,4,""),".",",",1))),"")</f>
        <v>58.014499999999998</v>
      </c>
      <c r="F156" s="13">
        <f>IFERROR(VALUE(TRIM(SUBSTITUTE(REPLACE(INDEX(zdrovojéúdaje!$A:$G,MATCH(ROW()+137,$A:$A,0),COLUMN()-1),1,4,""),".",","))),"")</f>
        <v>18.153700000000001</v>
      </c>
      <c r="G156" s="12">
        <f>IFERROR(VALUE(TRIM(SUBSTITUTE(REPLACE(INDEX(zdrovojéúdaje!$A:$G,MATCH(ROW()+137,$A:$A,0),COLUMN()-1),1,4,""),".",","))),"")</f>
        <v>18.1159</v>
      </c>
      <c r="I156" s="36" t="str">
        <f>IFERROR(INDEX(zdrovojéúdaje!$A:$G,MATCH(ROW()+213,$A:$A,0),COLUMN()-8),"")</f>
        <v>369/1494</v>
      </c>
      <c r="J156" s="37">
        <f>IFERROR(INDEX(zdrovojéúdaje!$A:$G,MATCH(ROW()+213,$A:$A,0),COLUMN()-8),"")</f>
        <v>39764</v>
      </c>
      <c r="K156" s="38">
        <f>IFERROR(INDEX(zdrovojéúdaje!$A:$G,MATCH(ROW()+213,$A:$A,0),COLUMN()-8),"")</f>
        <v>0.22916666666666666</v>
      </c>
      <c r="L156" s="39">
        <f>IFERROR(VALUE(TRIM(SUBSTITUTE(REPLACE(INDEX(zdrovojéúdaje!$A:$G,MATCH(ROW()+213,$A:$A,0),COLUMN()-8),1,4,""),".",",",1))),"")</f>
        <v>57.772199999999998</v>
      </c>
      <c r="M156" s="39">
        <f>IFERROR(VALUE(TRIM(SUBSTITUTE(REPLACE(INDEX(zdrovojéúdaje!$A:$G,MATCH(ROW()+213,$A:$A,0),COLUMN()-8),1,4,""),".",","))),"")</f>
        <v>16.6434</v>
      </c>
      <c r="N156" s="40">
        <f>IFERROR(VALUE(TRIM(SUBSTITUTE(REPLACE(INDEX(zdrovojéúdaje!$A:$G,MATCH(ROW()+213,$A:$A,0),COLUMN()-8),1,4,""),".",","))),"")</f>
        <v>17.117899999999999</v>
      </c>
    </row>
    <row r="157" spans="1:14" s="29" customFormat="1" ht="13.15" customHeight="1">
      <c r="A157" s="47">
        <f>IF((zdrovojéúdaje!B157&gt;=$C$3)*(zdrovojéúdaje!B157&lt;=$C$4),1+COUNTIF($A$1:$A156,"&gt;0"),0)</f>
        <v>157</v>
      </c>
      <c r="B157" s="28" t="str">
        <f>IFERROR(INDEX(zdrovojéúdaje!$A:$G,MATCH(ROW()+137,$A:$A,0),COLUMN()-1),"")</f>
        <v>294/1494</v>
      </c>
      <c r="C157" s="14">
        <f>IFERROR(INDEX(zdrovojéúdaje!$A:$G,MATCH(ROW()+137,$A:$A,0),COLUMN()-1),"")</f>
        <v>39762</v>
      </c>
      <c r="D157" s="15">
        <f>IFERROR(INDEX(zdrovojéúdaje!$A:$G,MATCH(ROW()+137,$A:$A,0),COLUMN()-1),"")</f>
        <v>0.66666666666666663</v>
      </c>
      <c r="E157" s="13">
        <f>IFERROR(VALUE(TRIM(SUBSTITUTE(REPLACE(INDEX(zdrovojéúdaje!$A:$G,MATCH(ROW()+137,$A:$A,0),COLUMN()-1),1,4,""),".",",",1))),"")</f>
        <v>58.107900000000001</v>
      </c>
      <c r="F157" s="13">
        <f>IFERROR(VALUE(TRIM(SUBSTITUTE(REPLACE(INDEX(zdrovojéúdaje!$A:$G,MATCH(ROW()+137,$A:$A,0),COLUMN()-1),1,4,""),".",","))),"")</f>
        <v>18.1873</v>
      </c>
      <c r="G157" s="12">
        <f>IFERROR(VALUE(TRIM(SUBSTITUTE(REPLACE(INDEX(zdrovojéúdaje!$A:$G,MATCH(ROW()+137,$A:$A,0),COLUMN()-1),1,4,""),".",","))),"")</f>
        <v>18.226900000000001</v>
      </c>
      <c r="I157" s="36" t="str">
        <f>IFERROR(INDEX(zdrovojéúdaje!$A:$G,MATCH(ROW()+213,$A:$A,0),COLUMN()-8),"")</f>
        <v>370/1494</v>
      </c>
      <c r="J157" s="37">
        <f>IFERROR(INDEX(zdrovojéúdaje!$A:$G,MATCH(ROW()+213,$A:$A,0),COLUMN()-8),"")</f>
        <v>39764</v>
      </c>
      <c r="K157" s="38">
        <f>IFERROR(INDEX(zdrovojéúdaje!$A:$G,MATCH(ROW()+213,$A:$A,0),COLUMN()-8),"")</f>
        <v>0.25</v>
      </c>
      <c r="L157" s="39">
        <f>IFERROR(VALUE(TRIM(SUBSTITUTE(REPLACE(INDEX(zdrovojéúdaje!$A:$G,MATCH(ROW()+213,$A:$A,0),COLUMN()-8),1,4,""),".",",",1))),"")</f>
        <v>57.5349</v>
      </c>
      <c r="M157" s="39">
        <f>IFERROR(VALUE(TRIM(SUBSTITUTE(REPLACE(INDEX(zdrovojéúdaje!$A:$G,MATCH(ROW()+213,$A:$A,0),COLUMN()-8),1,4,""),".",","))),"")</f>
        <v>16.6099</v>
      </c>
      <c r="N157" s="40">
        <f>IFERROR(VALUE(TRIM(SUBSTITUTE(REPLACE(INDEX(zdrovojéúdaje!$A:$G,MATCH(ROW()+213,$A:$A,0),COLUMN()-8),1,4,""),".",","))),"")</f>
        <v>17.081</v>
      </c>
    </row>
    <row r="158" spans="1:14" s="29" customFormat="1" ht="13.15" customHeight="1">
      <c r="A158" s="47">
        <f>IF((zdrovojéúdaje!B158&gt;=$C$3)*(zdrovojéúdaje!B158&lt;=$C$4),1+COUNTIF($A$1:$A157,"&gt;0"),0)</f>
        <v>158</v>
      </c>
      <c r="B158" s="28" t="str">
        <f>IFERROR(INDEX(zdrovojéúdaje!$A:$G,MATCH(ROW()+137,$A:$A,0),COLUMN()-1),"")</f>
        <v>295/1494</v>
      </c>
      <c r="C158" s="14">
        <f>IFERROR(INDEX(zdrovojéúdaje!$A:$G,MATCH(ROW()+137,$A:$A,0),COLUMN()-1),"")</f>
        <v>39762</v>
      </c>
      <c r="D158" s="15">
        <f>IFERROR(INDEX(zdrovojéúdaje!$A:$G,MATCH(ROW()+137,$A:$A,0),COLUMN()-1),"")</f>
        <v>0.6875</v>
      </c>
      <c r="E158" s="13">
        <f>IFERROR(VALUE(TRIM(SUBSTITUTE(REPLACE(INDEX(zdrovojéúdaje!$A:$G,MATCH(ROW()+137,$A:$A,0),COLUMN()-1),1,4,""),".",",",1))),"")</f>
        <v>58.317399999999999</v>
      </c>
      <c r="F158" s="13">
        <f>IFERROR(VALUE(TRIM(SUBSTITUTE(REPLACE(INDEX(zdrovojéúdaje!$A:$G,MATCH(ROW()+137,$A:$A,0),COLUMN()-1),1,4,""),".",","))),"")</f>
        <v>18.1873</v>
      </c>
      <c r="G158" s="12">
        <f>IFERROR(VALUE(TRIM(SUBSTITUTE(REPLACE(INDEX(zdrovojéúdaje!$A:$G,MATCH(ROW()+137,$A:$A,0),COLUMN()-1),1,4,""),".",","))),"")</f>
        <v>18.300999999999998</v>
      </c>
      <c r="I158" s="36" t="str">
        <f>IFERROR(INDEX(zdrovojéúdaje!$A:$G,MATCH(ROW()+213,$A:$A,0),COLUMN()-8),"")</f>
        <v>371/1494</v>
      </c>
      <c r="J158" s="37">
        <f>IFERROR(INDEX(zdrovojéúdaje!$A:$G,MATCH(ROW()+213,$A:$A,0),COLUMN()-8),"")</f>
        <v>39764</v>
      </c>
      <c r="K158" s="38">
        <f>IFERROR(INDEX(zdrovojéúdaje!$A:$G,MATCH(ROW()+213,$A:$A,0),COLUMN()-8),"")</f>
        <v>0.27083333333333331</v>
      </c>
      <c r="L158" s="39">
        <f>IFERROR(VALUE(TRIM(SUBSTITUTE(REPLACE(INDEX(zdrovojéúdaje!$A:$G,MATCH(ROW()+213,$A:$A,0),COLUMN()-8),1,4,""),".",",",1))),"")</f>
        <v>57.633400000000002</v>
      </c>
      <c r="M158" s="39">
        <f>IFERROR(VALUE(TRIM(SUBSTITUTE(REPLACE(INDEX(zdrovojéúdaje!$A:$G,MATCH(ROW()+213,$A:$A,0),COLUMN()-8),1,4,""),".",","))),"")</f>
        <v>16.542999999999999</v>
      </c>
      <c r="N158" s="40">
        <f>IFERROR(VALUE(TRIM(SUBSTITUTE(REPLACE(INDEX(zdrovojéúdaje!$A:$G,MATCH(ROW()+213,$A:$A,0),COLUMN()-8),1,4,""),".",","))),"")</f>
        <v>17.117899999999999</v>
      </c>
    </row>
    <row r="159" spans="1:14" s="29" customFormat="1" ht="13.15" customHeight="1">
      <c r="A159" s="47">
        <f>IF((zdrovojéúdaje!B159&gt;=$C$3)*(zdrovojéúdaje!B159&lt;=$C$4),1+COUNTIF($A$1:$A158,"&gt;0"),0)</f>
        <v>159</v>
      </c>
      <c r="B159" s="28" t="str">
        <f>IFERROR(INDEX(zdrovojéúdaje!$A:$G,MATCH(ROW()+137,$A:$A,0),COLUMN()-1),"")</f>
        <v>296/1494</v>
      </c>
      <c r="C159" s="14">
        <f>IFERROR(INDEX(zdrovojéúdaje!$A:$G,MATCH(ROW()+137,$A:$A,0),COLUMN()-1),"")</f>
        <v>39762</v>
      </c>
      <c r="D159" s="15">
        <f>IFERROR(INDEX(zdrovojéúdaje!$A:$G,MATCH(ROW()+137,$A:$A,0),COLUMN()-1),"")</f>
        <v>0.70833333333333337</v>
      </c>
      <c r="E159" s="13">
        <f>IFERROR(VALUE(TRIM(SUBSTITUTE(REPLACE(INDEX(zdrovojéúdaje!$A:$G,MATCH(ROW()+137,$A:$A,0),COLUMN()-1),1,4,""),".",",",1))),"")</f>
        <v>58.7288</v>
      </c>
      <c r="F159" s="13">
        <f>IFERROR(VALUE(TRIM(SUBSTITUTE(REPLACE(INDEX(zdrovojéúdaje!$A:$G,MATCH(ROW()+137,$A:$A,0),COLUMN()-1),1,4,""),".",","))),"")</f>
        <v>18.086300000000001</v>
      </c>
      <c r="G159" s="12">
        <f>IFERROR(VALUE(TRIM(SUBSTITUTE(REPLACE(INDEX(zdrovojéúdaje!$A:$G,MATCH(ROW()+137,$A:$A,0),COLUMN()-1),1,4,""),".",","))),"")</f>
        <v>18.263999999999999</v>
      </c>
      <c r="I159" s="36" t="str">
        <f>IFERROR(INDEX(zdrovojéúdaje!$A:$G,MATCH(ROW()+213,$A:$A,0),COLUMN()-8),"")</f>
        <v>372/1494</v>
      </c>
      <c r="J159" s="37">
        <f>IFERROR(INDEX(zdrovojéúdaje!$A:$G,MATCH(ROW()+213,$A:$A,0),COLUMN()-8),"")</f>
        <v>39764</v>
      </c>
      <c r="K159" s="38">
        <f>IFERROR(INDEX(zdrovojéúdaje!$A:$G,MATCH(ROW()+213,$A:$A,0),COLUMN()-8),"")</f>
        <v>0.29166666666666669</v>
      </c>
      <c r="L159" s="39">
        <f>IFERROR(VALUE(TRIM(SUBSTITUTE(REPLACE(INDEX(zdrovojéúdaje!$A:$G,MATCH(ROW()+213,$A:$A,0),COLUMN()-8),1,4,""),".",",",1))),"")</f>
        <v>57.749499999999998</v>
      </c>
      <c r="M159" s="39">
        <f>IFERROR(VALUE(TRIM(SUBSTITUTE(REPLACE(INDEX(zdrovojéúdaje!$A:$G,MATCH(ROW()+213,$A:$A,0),COLUMN()-8),1,4,""),".",","))),"")</f>
        <v>16.509599999999999</v>
      </c>
      <c r="N159" s="40">
        <f>IFERROR(VALUE(TRIM(SUBSTITUTE(REPLACE(INDEX(zdrovojéúdaje!$A:$G,MATCH(ROW()+213,$A:$A,0),COLUMN()-8),1,4,""),".",","))),"")</f>
        <v>17.0441</v>
      </c>
    </row>
    <row r="160" spans="1:14" s="29" customFormat="1" ht="13.15" customHeight="1">
      <c r="A160" s="47">
        <f>IF((zdrovojéúdaje!B160&gt;=$C$3)*(zdrovojéúdaje!B160&lt;=$C$4),1+COUNTIF($A$1:$A159,"&gt;0"),0)</f>
        <v>160</v>
      </c>
      <c r="B160" s="28" t="str">
        <f>IFERROR(INDEX(zdrovojéúdaje!$A:$G,MATCH(ROW()+137,$A:$A,0),COLUMN()-1),"")</f>
        <v>297/1494</v>
      </c>
      <c r="C160" s="14">
        <f>IFERROR(INDEX(zdrovojéúdaje!$A:$G,MATCH(ROW()+137,$A:$A,0),COLUMN()-1),"")</f>
        <v>39762</v>
      </c>
      <c r="D160" s="15">
        <f>IFERROR(INDEX(zdrovojéúdaje!$A:$G,MATCH(ROW()+137,$A:$A,0),COLUMN()-1),"")</f>
        <v>0.72916666666666663</v>
      </c>
      <c r="E160" s="13">
        <f>IFERROR(VALUE(TRIM(SUBSTITUTE(REPLACE(INDEX(zdrovojéúdaje!$A:$G,MATCH(ROW()+137,$A:$A,0),COLUMN()-1),1,4,""),".",",",1))),"")</f>
        <v>58.991300000000003</v>
      </c>
      <c r="F160" s="13">
        <f>IFERROR(VALUE(TRIM(SUBSTITUTE(REPLACE(INDEX(zdrovojéúdaje!$A:$G,MATCH(ROW()+137,$A:$A,0),COLUMN()-1),1,4,""),".",","))),"")</f>
        <v>17.951799999999999</v>
      </c>
      <c r="G160" s="12">
        <f>IFERROR(VALUE(TRIM(SUBSTITUTE(REPLACE(INDEX(zdrovojéúdaje!$A:$G,MATCH(ROW()+137,$A:$A,0),COLUMN()-1),1,4,""),".",","))),"")</f>
        <v>18.078900000000001</v>
      </c>
      <c r="I160" s="36" t="str">
        <f>IFERROR(INDEX(zdrovojéúdaje!$A:$G,MATCH(ROW()+213,$A:$A,0),COLUMN()-8),"")</f>
        <v>373/1494</v>
      </c>
      <c r="J160" s="37">
        <f>IFERROR(INDEX(zdrovojéúdaje!$A:$G,MATCH(ROW()+213,$A:$A,0),COLUMN()-8),"")</f>
        <v>39764</v>
      </c>
      <c r="K160" s="38">
        <f>IFERROR(INDEX(zdrovojéúdaje!$A:$G,MATCH(ROW()+213,$A:$A,0),COLUMN()-8),"")</f>
        <v>0.3125</v>
      </c>
      <c r="L160" s="39">
        <f>IFERROR(VALUE(TRIM(SUBSTITUTE(REPLACE(INDEX(zdrovojéúdaje!$A:$G,MATCH(ROW()+213,$A:$A,0),COLUMN()-8),1,4,""),".",",",1))),"")</f>
        <v>57.651000000000003</v>
      </c>
      <c r="M160" s="39">
        <f>IFERROR(VALUE(TRIM(SUBSTITUTE(REPLACE(INDEX(zdrovojéúdaje!$A:$G,MATCH(ROW()+213,$A:$A,0),COLUMN()-8),1,4,""),".",","))),"")</f>
        <v>16.476099999999999</v>
      </c>
      <c r="N160" s="40">
        <f>IFERROR(VALUE(TRIM(SUBSTITUTE(REPLACE(INDEX(zdrovojéúdaje!$A:$G,MATCH(ROW()+213,$A:$A,0),COLUMN()-8),1,4,""),".",","))),"")</f>
        <v>16.970300000000002</v>
      </c>
    </row>
    <row r="161" spans="1:14" s="29" customFormat="1" ht="13.15" customHeight="1">
      <c r="A161" s="47">
        <f>IF((zdrovojéúdaje!B161&gt;=$C$3)*(zdrovojéúdaje!B161&lt;=$C$4),1+COUNTIF($A$1:$A160,"&gt;0"),0)</f>
        <v>161</v>
      </c>
      <c r="B161" s="28" t="str">
        <f>IFERROR(INDEX(zdrovojéúdaje!$A:$G,MATCH(ROW()+137,$A:$A,0),COLUMN()-1),"")</f>
        <v>298/1494</v>
      </c>
      <c r="C161" s="14">
        <f>IFERROR(INDEX(zdrovojéúdaje!$A:$G,MATCH(ROW()+137,$A:$A,0),COLUMN()-1),"")</f>
        <v>39762</v>
      </c>
      <c r="D161" s="15">
        <f>IFERROR(INDEX(zdrovojéúdaje!$A:$G,MATCH(ROW()+137,$A:$A,0),COLUMN()-1),"")</f>
        <v>0.75</v>
      </c>
      <c r="E161" s="13">
        <f>IFERROR(VALUE(TRIM(SUBSTITUTE(REPLACE(INDEX(zdrovojéúdaje!$A:$G,MATCH(ROW()+137,$A:$A,0),COLUMN()-1),1,4,""),".",",",1))),"")</f>
        <v>59.576799999999999</v>
      </c>
      <c r="F161" s="13">
        <f>IFERROR(VALUE(TRIM(SUBSTITUTE(REPLACE(INDEX(zdrovojéúdaje!$A:$G,MATCH(ROW()+137,$A:$A,0),COLUMN()-1),1,4,""),".",","))),"")</f>
        <v>17.8172</v>
      </c>
      <c r="G161" s="12">
        <f>IFERROR(VALUE(TRIM(SUBSTITUTE(REPLACE(INDEX(zdrovojéúdaje!$A:$G,MATCH(ROW()+137,$A:$A,0),COLUMN()-1),1,4,""),".",","))),"")</f>
        <v>18.041899999999998</v>
      </c>
      <c r="I161" s="36" t="str">
        <f>IFERROR(INDEX(zdrovojéúdaje!$A:$G,MATCH(ROW()+213,$A:$A,0),COLUMN()-8),"")</f>
        <v>374/1494</v>
      </c>
      <c r="J161" s="37">
        <f>IFERROR(INDEX(zdrovojéúdaje!$A:$G,MATCH(ROW()+213,$A:$A,0),COLUMN()-8),"")</f>
        <v>39764</v>
      </c>
      <c r="K161" s="38">
        <f>IFERROR(INDEX(zdrovojéúdaje!$A:$G,MATCH(ROW()+213,$A:$A,0),COLUMN()-8),"")</f>
        <v>0.33333333333333331</v>
      </c>
      <c r="L161" s="39">
        <f>IFERROR(VALUE(TRIM(SUBSTITUTE(REPLACE(INDEX(zdrovojéúdaje!$A:$G,MATCH(ROW()+213,$A:$A,0),COLUMN()-8),1,4,""),".",",",1))),"")</f>
        <v>57.560200000000002</v>
      </c>
      <c r="M161" s="39">
        <f>IFERROR(VALUE(TRIM(SUBSTITUTE(REPLACE(INDEX(zdrovojéúdaje!$A:$G,MATCH(ROW()+213,$A:$A,0),COLUMN()-8),1,4,""),".",","))),"")</f>
        <v>16.476099999999999</v>
      </c>
      <c r="N161" s="40">
        <f>IFERROR(VALUE(TRIM(SUBSTITUTE(REPLACE(INDEX(zdrovojéúdaje!$A:$G,MATCH(ROW()+213,$A:$A,0),COLUMN()-8),1,4,""),".",","))),"")</f>
        <v>16.970300000000002</v>
      </c>
    </row>
    <row r="162" spans="1:14" s="29" customFormat="1" ht="13.15" customHeight="1">
      <c r="A162" s="47">
        <f>IF((zdrovojéúdaje!B162&gt;=$C$3)*(zdrovojéúdaje!B162&lt;=$C$4),1+COUNTIF($A$1:$A161,"&gt;0"),0)</f>
        <v>162</v>
      </c>
      <c r="B162" s="28" t="str">
        <f>IFERROR(INDEX(zdrovojéúdaje!$A:$G,MATCH(ROW()+137,$A:$A,0),COLUMN()-1),"")</f>
        <v>299/1494</v>
      </c>
      <c r="C162" s="14">
        <f>IFERROR(INDEX(zdrovojéúdaje!$A:$G,MATCH(ROW()+137,$A:$A,0),COLUMN()-1),"")</f>
        <v>39762</v>
      </c>
      <c r="D162" s="15">
        <f>IFERROR(INDEX(zdrovojéúdaje!$A:$G,MATCH(ROW()+137,$A:$A,0),COLUMN()-1),"")</f>
        <v>0.77083333333333337</v>
      </c>
      <c r="E162" s="13">
        <f>IFERROR(VALUE(TRIM(SUBSTITUTE(REPLACE(INDEX(zdrovojéúdaje!$A:$G,MATCH(ROW()+137,$A:$A,0),COLUMN()-1),1,4,""),".",",",1))),"")</f>
        <v>59.978099999999998</v>
      </c>
      <c r="F162" s="13">
        <f>IFERROR(VALUE(TRIM(SUBSTITUTE(REPLACE(INDEX(zdrovojéúdaje!$A:$G,MATCH(ROW()+137,$A:$A,0),COLUMN()-1),1,4,""),".",","))),"")</f>
        <v>17.6828</v>
      </c>
      <c r="G162" s="12">
        <f>IFERROR(VALUE(TRIM(SUBSTITUTE(REPLACE(INDEX(zdrovojéúdaje!$A:$G,MATCH(ROW()+137,$A:$A,0),COLUMN()-1),1,4,""),".",","))),"")</f>
        <v>18.004899999999999</v>
      </c>
      <c r="I162" s="36" t="str">
        <f>IFERROR(INDEX(zdrovojéúdaje!$A:$G,MATCH(ROW()+213,$A:$A,0),COLUMN()-8),"")</f>
        <v>375/1494</v>
      </c>
      <c r="J162" s="37">
        <f>IFERROR(INDEX(zdrovojéúdaje!$A:$G,MATCH(ROW()+213,$A:$A,0),COLUMN()-8),"")</f>
        <v>39764</v>
      </c>
      <c r="K162" s="38">
        <f>IFERROR(INDEX(zdrovojéúdaje!$A:$G,MATCH(ROW()+213,$A:$A,0),COLUMN()-8),"")</f>
        <v>0.35416666666666669</v>
      </c>
      <c r="L162" s="39">
        <f>IFERROR(VALUE(TRIM(SUBSTITUTE(REPLACE(INDEX(zdrovojéúdaje!$A:$G,MATCH(ROW()+213,$A:$A,0),COLUMN()-8),1,4,""),".",",",1))),"")</f>
        <v>57.116</v>
      </c>
      <c r="M162" s="39">
        <f>IFERROR(VALUE(TRIM(SUBSTITUTE(REPLACE(INDEX(zdrovojéúdaje!$A:$G,MATCH(ROW()+213,$A:$A,0),COLUMN()-8),1,4,""),".",","))),"")</f>
        <v>16.576499999999999</v>
      </c>
      <c r="N162" s="40">
        <f>IFERROR(VALUE(TRIM(SUBSTITUTE(REPLACE(INDEX(zdrovojéúdaje!$A:$G,MATCH(ROW()+213,$A:$A,0),COLUMN()-8),1,4,""),".",","))),"")</f>
        <v>17.117899999999999</v>
      </c>
    </row>
    <row r="163" spans="1:14" s="29" customFormat="1" ht="13.15" customHeight="1">
      <c r="A163" s="47">
        <f>IF((zdrovojéúdaje!B163&gt;=$C$3)*(zdrovojéúdaje!B163&lt;=$C$4),1+COUNTIF($A$1:$A162,"&gt;0"),0)</f>
        <v>163</v>
      </c>
      <c r="B163" s="28" t="str">
        <f>IFERROR(INDEX(zdrovojéúdaje!$A:$G,MATCH(ROW()+137,$A:$A,0),COLUMN()-1),"")</f>
        <v>300/1494</v>
      </c>
      <c r="C163" s="14">
        <f>IFERROR(INDEX(zdrovojéúdaje!$A:$G,MATCH(ROW()+137,$A:$A,0),COLUMN()-1),"")</f>
        <v>39762</v>
      </c>
      <c r="D163" s="15">
        <f>IFERROR(INDEX(zdrovojéúdaje!$A:$G,MATCH(ROW()+137,$A:$A,0),COLUMN()-1),"")</f>
        <v>0.79166666666666663</v>
      </c>
      <c r="E163" s="13">
        <f>IFERROR(VALUE(TRIM(SUBSTITUTE(REPLACE(INDEX(zdrovojéúdaje!$A:$G,MATCH(ROW()+137,$A:$A,0),COLUMN()-1),1,4,""),".",",",1))),"")</f>
        <v>60.604100000000003</v>
      </c>
      <c r="F163" s="13">
        <f>IFERROR(VALUE(TRIM(SUBSTITUTE(REPLACE(INDEX(zdrovojéúdaje!$A:$G,MATCH(ROW()+137,$A:$A,0),COLUMN()-1),1,4,""),".",","))),"")</f>
        <v>17.514900000000001</v>
      </c>
      <c r="G163" s="12">
        <f>IFERROR(VALUE(TRIM(SUBSTITUTE(REPLACE(INDEX(zdrovojéúdaje!$A:$G,MATCH(ROW()+137,$A:$A,0),COLUMN()-1),1,4,""),".",","))),"")</f>
        <v>17.930900000000001</v>
      </c>
      <c r="I163" s="36" t="str">
        <f>IFERROR(INDEX(zdrovojéúdaje!$A:$G,MATCH(ROW()+213,$A:$A,0),COLUMN()-8),"")</f>
        <v>376/1494</v>
      </c>
      <c r="J163" s="37">
        <f>IFERROR(INDEX(zdrovojéúdaje!$A:$G,MATCH(ROW()+213,$A:$A,0),COLUMN()-8),"")</f>
        <v>39764</v>
      </c>
      <c r="K163" s="38">
        <f>IFERROR(INDEX(zdrovojéúdaje!$A:$G,MATCH(ROW()+213,$A:$A,0),COLUMN()-8),"")</f>
        <v>0.375</v>
      </c>
      <c r="L163" s="39">
        <f>IFERROR(VALUE(TRIM(SUBSTITUTE(REPLACE(INDEX(zdrovojéúdaje!$A:$G,MATCH(ROW()+213,$A:$A,0),COLUMN()-8),1,4,""),".",",",1))),"")</f>
        <v>56.747500000000002</v>
      </c>
      <c r="M163" s="39">
        <f>IFERROR(VALUE(TRIM(SUBSTITUTE(REPLACE(INDEX(zdrovojéúdaje!$A:$G,MATCH(ROW()+213,$A:$A,0),COLUMN()-8),1,4,""),".",","))),"")</f>
        <v>16.7103</v>
      </c>
      <c r="N163" s="40">
        <f>IFERROR(VALUE(TRIM(SUBSTITUTE(REPLACE(INDEX(zdrovojéúdaje!$A:$G,MATCH(ROW()+213,$A:$A,0),COLUMN()-8),1,4,""),".",","))),"")</f>
        <v>17.2287</v>
      </c>
    </row>
    <row r="164" spans="1:14" s="29" customFormat="1" ht="13.15" customHeight="1">
      <c r="A164" s="47">
        <f>IF((zdrovojéúdaje!B164&gt;=$C$3)*(zdrovojéúdaje!B164&lt;=$C$4),1+COUNTIF($A$1:$A163,"&gt;0"),0)</f>
        <v>164</v>
      </c>
      <c r="B164" s="28" t="str">
        <f>IFERROR(INDEX(zdrovojéúdaje!$A:$G,MATCH(ROW()+137,$A:$A,0),COLUMN()-1),"")</f>
        <v>301/1494</v>
      </c>
      <c r="C164" s="14">
        <f>IFERROR(INDEX(zdrovojéúdaje!$A:$G,MATCH(ROW()+137,$A:$A,0),COLUMN()-1),"")</f>
        <v>39762</v>
      </c>
      <c r="D164" s="15">
        <f>IFERROR(INDEX(zdrovojéúdaje!$A:$G,MATCH(ROW()+137,$A:$A,0),COLUMN()-1),"")</f>
        <v>0.8125</v>
      </c>
      <c r="E164" s="13">
        <f>IFERROR(VALUE(TRIM(SUBSTITUTE(REPLACE(INDEX(zdrovojéúdaje!$A:$G,MATCH(ROW()+137,$A:$A,0),COLUMN()-1),1,4,""),".",",",1))),"")</f>
        <v>60.942300000000003</v>
      </c>
      <c r="F164" s="13">
        <f>IFERROR(VALUE(TRIM(SUBSTITUTE(REPLACE(INDEX(zdrovojéúdaje!$A:$G,MATCH(ROW()+137,$A:$A,0),COLUMN()-1),1,4,""),".",","))),"")</f>
        <v>17.380600000000001</v>
      </c>
      <c r="G164" s="12">
        <f>IFERROR(VALUE(TRIM(SUBSTITUTE(REPLACE(INDEX(zdrovojéúdaje!$A:$G,MATCH(ROW()+137,$A:$A,0),COLUMN()-1),1,4,""),".",","))),"")</f>
        <v>17.819900000000001</v>
      </c>
      <c r="I164" s="36" t="str">
        <f>IFERROR(INDEX(zdrovojéúdaje!$A:$G,MATCH(ROW()+213,$A:$A,0),COLUMN()-8),"")</f>
        <v>377/1494</v>
      </c>
      <c r="J164" s="37">
        <f>IFERROR(INDEX(zdrovojéúdaje!$A:$G,MATCH(ROW()+213,$A:$A,0),COLUMN()-8),"")</f>
        <v>39764</v>
      </c>
      <c r="K164" s="38">
        <f>IFERROR(INDEX(zdrovojéúdaje!$A:$G,MATCH(ROW()+213,$A:$A,0),COLUMN()-8),"")</f>
        <v>0.39583333333333331</v>
      </c>
      <c r="L164" s="39">
        <f>IFERROR(VALUE(TRIM(SUBSTITUTE(REPLACE(INDEX(zdrovojéúdaje!$A:$G,MATCH(ROW()+213,$A:$A,0),COLUMN()-8),1,4,""),".",",",1))),"")</f>
        <v>56.262900000000002</v>
      </c>
      <c r="M164" s="39">
        <f>IFERROR(VALUE(TRIM(SUBSTITUTE(REPLACE(INDEX(zdrovojéúdaje!$A:$G,MATCH(ROW()+213,$A:$A,0),COLUMN()-8),1,4,""),".",","))),"")</f>
        <v>16.844200000000001</v>
      </c>
      <c r="N164" s="40">
        <f>IFERROR(VALUE(TRIM(SUBSTITUTE(REPLACE(INDEX(zdrovojéúdaje!$A:$G,MATCH(ROW()+213,$A:$A,0),COLUMN()-8),1,4,""),".",","))),"")</f>
        <v>17.117899999999999</v>
      </c>
    </row>
    <row r="165" spans="1:14" s="29" customFormat="1" ht="13.15" customHeight="1">
      <c r="A165" s="47">
        <f>IF((zdrovojéúdaje!B165&gt;=$C$3)*(zdrovojéúdaje!B165&lt;=$C$4),1+COUNTIF($A$1:$A164,"&gt;0"),0)</f>
        <v>165</v>
      </c>
      <c r="B165" s="28" t="str">
        <f>IFERROR(INDEX(zdrovojéúdaje!$A:$G,MATCH(ROW()+137,$A:$A,0),COLUMN()-1),"")</f>
        <v>302/1494</v>
      </c>
      <c r="C165" s="14">
        <f>IFERROR(INDEX(zdrovojéúdaje!$A:$G,MATCH(ROW()+137,$A:$A,0),COLUMN()-1),"")</f>
        <v>39762</v>
      </c>
      <c r="D165" s="15">
        <f>IFERROR(INDEX(zdrovojéúdaje!$A:$G,MATCH(ROW()+137,$A:$A,0),COLUMN()-1),"")</f>
        <v>0.83333333333333337</v>
      </c>
      <c r="E165" s="13">
        <f>IFERROR(VALUE(TRIM(SUBSTITUTE(REPLACE(INDEX(zdrovojéúdaje!$A:$G,MATCH(ROW()+137,$A:$A,0),COLUMN()-1),1,4,""),".",",",1))),"")</f>
        <v>61.048299999999998</v>
      </c>
      <c r="F165" s="13">
        <f>IFERROR(VALUE(TRIM(SUBSTITUTE(REPLACE(INDEX(zdrovojéúdaje!$A:$G,MATCH(ROW()+137,$A:$A,0),COLUMN()-1),1,4,""),".",","))),"")</f>
        <v>17.246400000000001</v>
      </c>
      <c r="G165" s="12">
        <f>IFERROR(VALUE(TRIM(SUBSTITUTE(REPLACE(INDEX(zdrovojéúdaje!$A:$G,MATCH(ROW()+137,$A:$A,0),COLUMN()-1),1,4,""),".",","))),"")</f>
        <v>17.745899999999999</v>
      </c>
      <c r="I165" s="36" t="str">
        <f>IFERROR(INDEX(zdrovojéúdaje!$A:$G,MATCH(ROW()+213,$A:$A,0),COLUMN()-8),"")</f>
        <v>378/1494</v>
      </c>
      <c r="J165" s="37">
        <f>IFERROR(INDEX(zdrovojéúdaje!$A:$G,MATCH(ROW()+213,$A:$A,0),COLUMN()-8),"")</f>
        <v>39764</v>
      </c>
      <c r="K165" s="38">
        <f>IFERROR(INDEX(zdrovojéúdaje!$A:$G,MATCH(ROW()+213,$A:$A,0),COLUMN()-8),"")</f>
        <v>0.41666666666666669</v>
      </c>
      <c r="L165" s="39">
        <f>IFERROR(VALUE(TRIM(SUBSTITUTE(REPLACE(INDEX(zdrovojéúdaje!$A:$G,MATCH(ROW()+213,$A:$A,0),COLUMN()-8),1,4,""),".",",",1))),"")</f>
        <v>55.639400000000002</v>
      </c>
      <c r="M165" s="39">
        <f>IFERROR(VALUE(TRIM(SUBSTITUTE(REPLACE(INDEX(zdrovojéúdaje!$A:$G,MATCH(ROW()+213,$A:$A,0),COLUMN()-8),1,4,""),".",","))),"")</f>
        <v>16.944700000000001</v>
      </c>
      <c r="N165" s="40">
        <f>IFERROR(VALUE(TRIM(SUBSTITUTE(REPLACE(INDEX(zdrovojéúdaje!$A:$G,MATCH(ROW()+213,$A:$A,0),COLUMN()-8),1,4,""),".",","))),"")</f>
        <v>17.339500000000001</v>
      </c>
    </row>
    <row r="166" spans="1:14" s="29" customFormat="1" ht="13.15" customHeight="1">
      <c r="A166" s="47">
        <f>IF((zdrovojéúdaje!B166&gt;=$C$3)*(zdrovojéúdaje!B166&lt;=$C$4),1+COUNTIF($A$1:$A165,"&gt;0"),0)</f>
        <v>166</v>
      </c>
      <c r="B166" s="28" t="str">
        <f>IFERROR(INDEX(zdrovojéúdaje!$A:$G,MATCH(ROW()+137,$A:$A,0),COLUMN()-1),"")</f>
        <v>303/1494</v>
      </c>
      <c r="C166" s="14">
        <f>IFERROR(INDEX(zdrovojéúdaje!$A:$G,MATCH(ROW()+137,$A:$A,0),COLUMN()-1),"")</f>
        <v>39762</v>
      </c>
      <c r="D166" s="15">
        <f>IFERROR(INDEX(zdrovojéúdaje!$A:$G,MATCH(ROW()+137,$A:$A,0),COLUMN()-1),"")</f>
        <v>0.85416666666666663</v>
      </c>
      <c r="E166" s="13">
        <f>IFERROR(VALUE(TRIM(SUBSTITUTE(REPLACE(INDEX(zdrovojéúdaje!$A:$G,MATCH(ROW()+137,$A:$A,0),COLUMN()-1),1,4,""),".",",",1))),"")</f>
        <v>61.416800000000002</v>
      </c>
      <c r="F166" s="13">
        <f>IFERROR(VALUE(TRIM(SUBSTITUTE(REPLACE(INDEX(zdrovojéúdaje!$A:$G,MATCH(ROW()+137,$A:$A,0),COLUMN()-1),1,4,""),".",","))),"")</f>
        <v>17.145800000000001</v>
      </c>
      <c r="G166" s="12">
        <f>IFERROR(VALUE(TRIM(SUBSTITUTE(REPLACE(INDEX(zdrovojéúdaje!$A:$G,MATCH(ROW()+137,$A:$A,0),COLUMN()-1),1,4,""),".",","))),"")</f>
        <v>17.5611</v>
      </c>
      <c r="I166" s="36" t="str">
        <f>IFERROR(INDEX(zdrovojéúdaje!$A:$G,MATCH(ROW()+213,$A:$A,0),COLUMN()-8),"")</f>
        <v>379/1494</v>
      </c>
      <c r="J166" s="37">
        <f>IFERROR(INDEX(zdrovojéúdaje!$A:$G,MATCH(ROW()+213,$A:$A,0),COLUMN()-8),"")</f>
        <v>39764</v>
      </c>
      <c r="K166" s="38">
        <f>IFERROR(INDEX(zdrovojéúdaje!$A:$G,MATCH(ROW()+213,$A:$A,0),COLUMN()-8),"")</f>
        <v>0.4375</v>
      </c>
      <c r="L166" s="39">
        <f>IFERROR(VALUE(TRIM(SUBSTITUTE(REPLACE(INDEX(zdrovojéúdaje!$A:$G,MATCH(ROW()+213,$A:$A,0),COLUMN()-8),1,4,""),".",",",1))),"")</f>
        <v>55.142200000000003</v>
      </c>
      <c r="M166" s="39">
        <f>IFERROR(VALUE(TRIM(SUBSTITUTE(REPLACE(INDEX(zdrovojéúdaje!$A:$G,MATCH(ROW()+213,$A:$A,0),COLUMN()-8),1,4,""),".",","))),"")</f>
        <v>17.078700000000001</v>
      </c>
      <c r="N166" s="40">
        <f>IFERROR(VALUE(TRIM(SUBSTITUTE(REPLACE(INDEX(zdrovojéúdaje!$A:$G,MATCH(ROW()+213,$A:$A,0),COLUMN()-8),1,4,""),".",","))),"")</f>
        <v>17.4133</v>
      </c>
    </row>
    <row r="167" spans="1:14" s="29" customFormat="1" ht="13.15" customHeight="1">
      <c r="A167" s="47">
        <f>IF((zdrovojéúdaje!B167&gt;=$C$3)*(zdrovojéúdaje!B167&lt;=$C$4),1+COUNTIF($A$1:$A166,"&gt;0"),0)</f>
        <v>167</v>
      </c>
      <c r="B167" s="28" t="str">
        <f>IFERROR(INDEX(zdrovojéúdaje!$A:$G,MATCH(ROW()+137,$A:$A,0),COLUMN()-1),"")</f>
        <v>304/1494</v>
      </c>
      <c r="C167" s="14">
        <f>IFERROR(INDEX(zdrovojéúdaje!$A:$G,MATCH(ROW()+137,$A:$A,0),COLUMN()-1),"")</f>
        <v>39762</v>
      </c>
      <c r="D167" s="15">
        <f>IFERROR(INDEX(zdrovojéúdaje!$A:$G,MATCH(ROW()+137,$A:$A,0),COLUMN()-1),"")</f>
        <v>0.875</v>
      </c>
      <c r="E167" s="13">
        <f>IFERROR(VALUE(TRIM(SUBSTITUTE(REPLACE(INDEX(zdrovojéúdaje!$A:$G,MATCH(ROW()+137,$A:$A,0),COLUMN()-1),1,4,""),".",",",1))),"")</f>
        <v>61.520299999999999</v>
      </c>
      <c r="F167" s="13">
        <f>IFERROR(VALUE(TRIM(SUBSTITUTE(REPLACE(INDEX(zdrovojéúdaje!$A:$G,MATCH(ROW()+137,$A:$A,0),COLUMN()-1),1,4,""),".",","))),"")</f>
        <v>17.078700000000001</v>
      </c>
      <c r="G167" s="12">
        <f>IFERROR(VALUE(TRIM(SUBSTITUTE(REPLACE(INDEX(zdrovojéúdaje!$A:$G,MATCH(ROW()+137,$A:$A,0),COLUMN()-1),1,4,""),".",","))),"")</f>
        <v>17.487200000000001</v>
      </c>
      <c r="I167" s="36" t="str">
        <f>IFERROR(INDEX(zdrovojéúdaje!$A:$G,MATCH(ROW()+213,$A:$A,0),COLUMN()-8),"")</f>
        <v>380/1494</v>
      </c>
      <c r="J167" s="37">
        <f>IFERROR(INDEX(zdrovojéúdaje!$A:$G,MATCH(ROW()+213,$A:$A,0),COLUMN()-8),"")</f>
        <v>39764</v>
      </c>
      <c r="K167" s="38">
        <f>IFERROR(INDEX(zdrovojéúdaje!$A:$G,MATCH(ROW()+213,$A:$A,0),COLUMN()-8),"")</f>
        <v>0.45833333333333331</v>
      </c>
      <c r="L167" s="39">
        <f>IFERROR(VALUE(TRIM(SUBSTITUTE(REPLACE(INDEX(zdrovojéúdaje!$A:$G,MATCH(ROW()+213,$A:$A,0),COLUMN()-8),1,4,""),".",",",1))),"")</f>
        <v>55.015999999999998</v>
      </c>
      <c r="M167" s="39">
        <f>IFERROR(VALUE(TRIM(SUBSTITUTE(REPLACE(INDEX(zdrovojéúdaje!$A:$G,MATCH(ROW()+213,$A:$A,0),COLUMN()-8),1,4,""),".",","))),"")</f>
        <v>17.212800000000001</v>
      </c>
      <c r="N167" s="40">
        <f>IFERROR(VALUE(TRIM(SUBSTITUTE(REPLACE(INDEX(zdrovojéúdaje!$A:$G,MATCH(ROW()+213,$A:$A,0),COLUMN()-8),1,4,""),".",","))),"")</f>
        <v>17.819900000000001</v>
      </c>
    </row>
    <row r="168" spans="1:14" s="29" customFormat="1" ht="13.15" customHeight="1">
      <c r="A168" s="47">
        <f>IF((zdrovojéúdaje!B168&gt;=$C$3)*(zdrovojéúdaje!B168&lt;=$C$4),1+COUNTIF($A$1:$A167,"&gt;0"),0)</f>
        <v>168</v>
      </c>
      <c r="B168" s="28" t="str">
        <f>IFERROR(INDEX(zdrovojéúdaje!$A:$G,MATCH(ROW()+137,$A:$A,0),COLUMN()-1),"")</f>
        <v>305/1494</v>
      </c>
      <c r="C168" s="14">
        <f>IFERROR(INDEX(zdrovojéúdaje!$A:$G,MATCH(ROW()+137,$A:$A,0),COLUMN()-1),"")</f>
        <v>39762</v>
      </c>
      <c r="D168" s="15">
        <f>IFERROR(INDEX(zdrovojéúdaje!$A:$G,MATCH(ROW()+137,$A:$A,0),COLUMN()-1),"")</f>
        <v>0.89583333333333337</v>
      </c>
      <c r="E168" s="13">
        <f>IFERROR(VALUE(TRIM(SUBSTITUTE(REPLACE(INDEX(zdrovojéúdaje!$A:$G,MATCH(ROW()+137,$A:$A,0),COLUMN()-1),1,4,""),".",",",1))),"")</f>
        <v>61.613700000000001</v>
      </c>
      <c r="F168" s="13">
        <f>IFERROR(VALUE(TRIM(SUBSTITUTE(REPLACE(INDEX(zdrovojéúdaje!$A:$G,MATCH(ROW()+137,$A:$A,0),COLUMN()-1),1,4,""),".",","))),"")</f>
        <v>17.045200000000001</v>
      </c>
      <c r="G168" s="12">
        <f>IFERROR(VALUE(TRIM(SUBSTITUTE(REPLACE(INDEX(zdrovojéúdaje!$A:$G,MATCH(ROW()+137,$A:$A,0),COLUMN()-1),1,4,""),".",","))),"")</f>
        <v>17.5242</v>
      </c>
      <c r="I168" s="36" t="str">
        <f>IFERROR(INDEX(zdrovojéúdaje!$A:$G,MATCH(ROW()+213,$A:$A,0),COLUMN()-8),"")</f>
        <v>381/1494</v>
      </c>
      <c r="J168" s="37">
        <f>IFERROR(INDEX(zdrovojéúdaje!$A:$G,MATCH(ROW()+213,$A:$A,0),COLUMN()-8),"")</f>
        <v>39764</v>
      </c>
      <c r="K168" s="38">
        <f>IFERROR(INDEX(zdrovojéúdaje!$A:$G,MATCH(ROW()+213,$A:$A,0),COLUMN()-8),"")</f>
        <v>0.47916666666666669</v>
      </c>
      <c r="L168" s="39">
        <f>IFERROR(VALUE(TRIM(SUBSTITUTE(REPLACE(INDEX(zdrovojéúdaje!$A:$G,MATCH(ROW()+213,$A:$A,0),COLUMN()-8),1,4,""),".",",",1))),"")</f>
        <v>54.523899999999998</v>
      </c>
      <c r="M168" s="39">
        <f>IFERROR(VALUE(TRIM(SUBSTITUTE(REPLACE(INDEX(zdrovojéúdaje!$A:$G,MATCH(ROW()+213,$A:$A,0),COLUMN()-8),1,4,""),".",","))),"")</f>
        <v>17.347000000000001</v>
      </c>
      <c r="N168" s="40">
        <f>IFERROR(VALUE(TRIM(SUBSTITUTE(REPLACE(INDEX(zdrovojéúdaje!$A:$G,MATCH(ROW()+213,$A:$A,0),COLUMN()-8),1,4,""),".",","))),"")</f>
        <v>17.5611</v>
      </c>
    </row>
    <row r="169" spans="1:14" s="29" customFormat="1" ht="13.15" customHeight="1">
      <c r="A169" s="47">
        <f>IF((zdrovojéúdaje!B169&gt;=$C$3)*(zdrovojéúdaje!B169&lt;=$C$4),1+COUNTIF($A$1:$A168,"&gt;0"),0)</f>
        <v>169</v>
      </c>
      <c r="B169" s="28" t="str">
        <f>IFERROR(INDEX(zdrovojéúdaje!$A:$G,MATCH(ROW()+137,$A:$A,0),COLUMN()-1),"")</f>
        <v>306/1494</v>
      </c>
      <c r="C169" s="14">
        <f>IFERROR(INDEX(zdrovojéúdaje!$A:$G,MATCH(ROW()+137,$A:$A,0),COLUMN()-1),"")</f>
        <v>39762</v>
      </c>
      <c r="D169" s="15">
        <f>IFERROR(INDEX(zdrovojéúdaje!$A:$G,MATCH(ROW()+137,$A:$A,0),COLUMN()-1),"")</f>
        <v>0.91666666666666663</v>
      </c>
      <c r="E169" s="13">
        <f>IFERROR(VALUE(TRIM(SUBSTITUTE(REPLACE(INDEX(zdrovojéúdaje!$A:$G,MATCH(ROW()+137,$A:$A,0),COLUMN()-1),1,4,""),".",",",1))),"")</f>
        <v>61.76</v>
      </c>
      <c r="F169" s="13">
        <f>IFERROR(VALUE(TRIM(SUBSTITUTE(REPLACE(INDEX(zdrovojéúdaje!$A:$G,MATCH(ROW()+137,$A:$A,0),COLUMN()-1),1,4,""),".",","))),"")</f>
        <v>16.978200000000001</v>
      </c>
      <c r="G169" s="12">
        <f>IFERROR(VALUE(TRIM(SUBSTITUTE(REPLACE(INDEX(zdrovojéúdaje!$A:$G,MATCH(ROW()+137,$A:$A,0),COLUMN()-1),1,4,""),".",","))),"")</f>
        <v>17.450299999999999</v>
      </c>
      <c r="I169" s="36" t="str">
        <f>IFERROR(INDEX(zdrovojéúdaje!$A:$G,MATCH(ROW()+213,$A:$A,0),COLUMN()-8),"")</f>
        <v>382/1494</v>
      </c>
      <c r="J169" s="37">
        <f>IFERROR(INDEX(zdrovojéúdaje!$A:$G,MATCH(ROW()+213,$A:$A,0),COLUMN()-8),"")</f>
        <v>39764</v>
      </c>
      <c r="K169" s="38">
        <f>IFERROR(INDEX(zdrovojéúdaje!$A:$G,MATCH(ROW()+213,$A:$A,0),COLUMN()-8),"")</f>
        <v>0.5</v>
      </c>
      <c r="L169" s="39">
        <f>IFERROR(VALUE(TRIM(SUBSTITUTE(REPLACE(INDEX(zdrovojéúdaje!$A:$G,MATCH(ROW()+213,$A:$A,0),COLUMN()-8),1,4,""),".",",",1))),"")</f>
        <v>54.167999999999999</v>
      </c>
      <c r="M169" s="39">
        <f>IFERROR(VALUE(TRIM(SUBSTITUTE(REPLACE(INDEX(zdrovojéúdaje!$A:$G,MATCH(ROW()+213,$A:$A,0),COLUMN()-8),1,4,""),".",","))),"")</f>
        <v>17.414100000000001</v>
      </c>
      <c r="N169" s="40">
        <f>IFERROR(VALUE(TRIM(SUBSTITUTE(REPLACE(INDEX(zdrovojéúdaje!$A:$G,MATCH(ROW()+213,$A:$A,0),COLUMN()-8),1,4,""),".",","))),"")</f>
        <v>17.5611</v>
      </c>
    </row>
    <row r="170" spans="1:14" s="29" customFormat="1" ht="13.15" customHeight="1">
      <c r="A170" s="47">
        <f>IF((zdrovojéúdaje!B170&gt;=$C$3)*(zdrovojéúdaje!B170&lt;=$C$4),1+COUNTIF($A$1:$A169,"&gt;0"),0)</f>
        <v>170</v>
      </c>
      <c r="B170" s="28" t="str">
        <f>IFERROR(INDEX(zdrovojéúdaje!$A:$G,MATCH(ROW()+137,$A:$A,0),COLUMN()-1),"")</f>
        <v>307/1494</v>
      </c>
      <c r="C170" s="14">
        <f>IFERROR(INDEX(zdrovojéúdaje!$A:$G,MATCH(ROW()+137,$A:$A,0),COLUMN()-1),"")</f>
        <v>39762</v>
      </c>
      <c r="D170" s="15">
        <f>IFERROR(INDEX(zdrovojéúdaje!$A:$G,MATCH(ROW()+137,$A:$A,0),COLUMN()-1),"")</f>
        <v>0.9375</v>
      </c>
      <c r="E170" s="13">
        <f>IFERROR(VALUE(TRIM(SUBSTITUTE(REPLACE(INDEX(zdrovojéúdaje!$A:$G,MATCH(ROW()+137,$A:$A,0),COLUMN()-1),1,4,""),".",",",1))),"")</f>
        <v>61.782800000000002</v>
      </c>
      <c r="F170" s="13">
        <f>IFERROR(VALUE(TRIM(SUBSTITUTE(REPLACE(INDEX(zdrovojéúdaje!$A:$G,MATCH(ROW()+137,$A:$A,0),COLUMN()-1),1,4,""),".",","))),"")</f>
        <v>16.944700000000001</v>
      </c>
      <c r="G170" s="12">
        <f>IFERROR(VALUE(TRIM(SUBSTITUTE(REPLACE(INDEX(zdrovojéúdaje!$A:$G,MATCH(ROW()+137,$A:$A,0),COLUMN()-1),1,4,""),".",","))),"")</f>
        <v>17.3764</v>
      </c>
      <c r="I170" s="36" t="str">
        <f>IFERROR(INDEX(zdrovojéúdaje!$A:$G,MATCH(ROW()+213,$A:$A,0),COLUMN()-8),"")</f>
        <v>383/1494</v>
      </c>
      <c r="J170" s="37">
        <f>IFERROR(INDEX(zdrovojéúdaje!$A:$G,MATCH(ROW()+213,$A:$A,0),COLUMN()-8),"")</f>
        <v>39764</v>
      </c>
      <c r="K170" s="38">
        <f>IFERROR(INDEX(zdrovojéúdaje!$A:$G,MATCH(ROW()+213,$A:$A,0),COLUMN()-8),"")</f>
        <v>0.52083333333333337</v>
      </c>
      <c r="L170" s="39">
        <f>IFERROR(VALUE(TRIM(SUBSTITUTE(REPLACE(INDEX(zdrovojéúdaje!$A:$G,MATCH(ROW()+213,$A:$A,0),COLUMN()-8),1,4,""),".",",",1))),"")</f>
        <v>54.036700000000003</v>
      </c>
      <c r="M170" s="39">
        <f>IFERROR(VALUE(TRIM(SUBSTITUTE(REPLACE(INDEX(zdrovojéúdaje!$A:$G,MATCH(ROW()+213,$A:$A,0),COLUMN()-8),1,4,""),".",","))),"")</f>
        <v>17.548400000000001</v>
      </c>
      <c r="N170" s="40">
        <f>IFERROR(VALUE(TRIM(SUBSTITUTE(REPLACE(INDEX(zdrovojéúdaje!$A:$G,MATCH(ROW()+213,$A:$A,0),COLUMN()-8),1,4,""),".",","))),"")</f>
        <v>17.745899999999999</v>
      </c>
    </row>
    <row r="171" spans="1:14" s="29" customFormat="1" ht="13.15" customHeight="1">
      <c r="A171" s="47">
        <f>IF((zdrovojéúdaje!B171&gt;=$C$3)*(zdrovojéúdaje!B171&lt;=$C$4),1+COUNTIF($A$1:$A170,"&gt;0"),0)</f>
        <v>171</v>
      </c>
      <c r="B171" s="28" t="str">
        <f>IFERROR(INDEX(zdrovojéúdaje!$A:$G,MATCH(ROW()+137,$A:$A,0),COLUMN()-1),"")</f>
        <v>308/1494</v>
      </c>
      <c r="C171" s="14">
        <f>IFERROR(INDEX(zdrovojéúdaje!$A:$G,MATCH(ROW()+137,$A:$A,0),COLUMN()-1),"")</f>
        <v>39762</v>
      </c>
      <c r="D171" s="15">
        <f>IFERROR(INDEX(zdrovojéúdaje!$A:$G,MATCH(ROW()+137,$A:$A,0),COLUMN()-1),"")</f>
        <v>0.95833333333333337</v>
      </c>
      <c r="E171" s="13">
        <f>IFERROR(VALUE(TRIM(SUBSTITUTE(REPLACE(INDEX(zdrovojéúdaje!$A:$G,MATCH(ROW()+137,$A:$A,0),COLUMN()-1),1,4,""),".",",",1))),"")</f>
        <v>61.775199999999998</v>
      </c>
      <c r="F171" s="13">
        <f>IFERROR(VALUE(TRIM(SUBSTITUTE(REPLACE(INDEX(zdrovojéúdaje!$A:$G,MATCH(ROW()+137,$A:$A,0),COLUMN()-1),1,4,""),".",","))),"")</f>
        <v>16.911200000000001</v>
      </c>
      <c r="G171" s="12">
        <f>IFERROR(VALUE(TRIM(SUBSTITUTE(REPLACE(INDEX(zdrovojéúdaje!$A:$G,MATCH(ROW()+137,$A:$A,0),COLUMN()-1),1,4,""),".",","))),"")</f>
        <v>17.339500000000001</v>
      </c>
      <c r="I171" s="36" t="str">
        <f>IFERROR(INDEX(zdrovojéúdaje!$A:$G,MATCH(ROW()+213,$A:$A,0),COLUMN()-8),"")</f>
        <v>384/1494</v>
      </c>
      <c r="J171" s="37">
        <f>IFERROR(INDEX(zdrovojéúdaje!$A:$G,MATCH(ROW()+213,$A:$A,0),COLUMN()-8),"")</f>
        <v>39764</v>
      </c>
      <c r="K171" s="38">
        <f>IFERROR(INDEX(zdrovojéúdaje!$A:$G,MATCH(ROW()+213,$A:$A,0),COLUMN()-8),"")</f>
        <v>0.54166666666666663</v>
      </c>
      <c r="L171" s="39">
        <f>IFERROR(VALUE(TRIM(SUBSTITUTE(REPLACE(INDEX(zdrovojéúdaje!$A:$G,MATCH(ROW()+213,$A:$A,0),COLUMN()-8),1,4,""),".",",",1))),"")</f>
        <v>54.2286</v>
      </c>
      <c r="M171" s="39">
        <f>IFERROR(VALUE(TRIM(SUBSTITUTE(REPLACE(INDEX(zdrovojéúdaje!$A:$G,MATCH(ROW()+213,$A:$A,0),COLUMN()-8),1,4,""),".",","))),"")</f>
        <v>17.582000000000001</v>
      </c>
      <c r="N171" s="40">
        <f>IFERROR(VALUE(TRIM(SUBSTITUTE(REPLACE(INDEX(zdrovojéúdaje!$A:$G,MATCH(ROW()+213,$A:$A,0),COLUMN()-8),1,4,""),".",","))),"")</f>
        <v>17.782900000000001</v>
      </c>
    </row>
    <row r="172" spans="1:14" s="29" customFormat="1" ht="13.15" customHeight="1">
      <c r="A172" s="47">
        <f>IF((zdrovojéúdaje!B172&gt;=$C$3)*(zdrovojéúdaje!B172&lt;=$C$4),1+COUNTIF($A$1:$A171,"&gt;0"),0)</f>
        <v>172</v>
      </c>
      <c r="B172" s="28" t="str">
        <f>IFERROR(INDEX(zdrovojéúdaje!$A:$G,MATCH(ROW()+137,$A:$A,0),COLUMN()-1),"")</f>
        <v>309/1494</v>
      </c>
      <c r="C172" s="14">
        <f>IFERROR(INDEX(zdrovojéúdaje!$A:$G,MATCH(ROW()+137,$A:$A,0),COLUMN()-1),"")</f>
        <v>39762</v>
      </c>
      <c r="D172" s="15">
        <f>IFERROR(INDEX(zdrovojéúdaje!$A:$G,MATCH(ROW()+137,$A:$A,0),COLUMN()-1),"")</f>
        <v>0.97916666666666663</v>
      </c>
      <c r="E172" s="13">
        <f>IFERROR(VALUE(TRIM(SUBSTITUTE(REPLACE(INDEX(zdrovojéúdaje!$A:$G,MATCH(ROW()+137,$A:$A,0),COLUMN()-1),1,4,""),".",",",1))),"")</f>
        <v>61.608600000000003</v>
      </c>
      <c r="F172" s="13">
        <f>IFERROR(VALUE(TRIM(SUBSTITUTE(REPLACE(INDEX(zdrovojéúdaje!$A:$G,MATCH(ROW()+137,$A:$A,0),COLUMN()-1),1,4,""),".",","))),"")</f>
        <v>16.844200000000001</v>
      </c>
      <c r="G172" s="12">
        <f>IFERROR(VALUE(TRIM(SUBSTITUTE(REPLACE(INDEX(zdrovojéúdaje!$A:$G,MATCH(ROW()+137,$A:$A,0),COLUMN()-1),1,4,""),".",","))),"")</f>
        <v>17.3764</v>
      </c>
      <c r="I172" s="36" t="str">
        <f>IFERROR(INDEX(zdrovojéúdaje!$A:$G,MATCH(ROW()+213,$A:$A,0),COLUMN()-8),"")</f>
        <v>385/1494</v>
      </c>
      <c r="J172" s="37">
        <f>IFERROR(INDEX(zdrovojéúdaje!$A:$G,MATCH(ROW()+213,$A:$A,0),COLUMN()-8),"")</f>
        <v>39764</v>
      </c>
      <c r="K172" s="38">
        <f>IFERROR(INDEX(zdrovojéúdaje!$A:$G,MATCH(ROW()+213,$A:$A,0),COLUMN()-8),"")</f>
        <v>0.5625</v>
      </c>
      <c r="L172" s="39">
        <f>IFERROR(VALUE(TRIM(SUBSTITUTE(REPLACE(INDEX(zdrovojéúdaje!$A:$G,MATCH(ROW()+213,$A:$A,0),COLUMN()-8),1,4,""),".",",",1))),"")</f>
        <v>54.261400000000002</v>
      </c>
      <c r="M172" s="39">
        <f>IFERROR(VALUE(TRIM(SUBSTITUTE(REPLACE(INDEX(zdrovojéúdaje!$A:$G,MATCH(ROW()+213,$A:$A,0),COLUMN()-8),1,4,""),".",","))),"")</f>
        <v>17.615600000000001</v>
      </c>
      <c r="N172" s="40">
        <f>IFERROR(VALUE(TRIM(SUBSTITUTE(REPLACE(INDEX(zdrovojéúdaje!$A:$G,MATCH(ROW()+213,$A:$A,0),COLUMN()-8),1,4,""),".",","))),"")</f>
        <v>17.5611</v>
      </c>
    </row>
    <row r="173" spans="1:14" s="29" customFormat="1" ht="13.15" customHeight="1">
      <c r="A173" s="47">
        <f>IF((zdrovojéúdaje!B173&gt;=$C$3)*(zdrovojéúdaje!B173&lt;=$C$4),1+COUNTIF($A$1:$A172,"&gt;0"),0)</f>
        <v>173</v>
      </c>
      <c r="B173" s="28" t="str">
        <f>IFERROR(INDEX(zdrovojéúdaje!$A:$G,MATCH(ROW()+137,$A:$A,0),COLUMN()-1),"")</f>
        <v>310/1494</v>
      </c>
      <c r="C173" s="14">
        <f>IFERROR(INDEX(zdrovojéúdaje!$A:$G,MATCH(ROW()+137,$A:$A,0),COLUMN()-1),"")</f>
        <v>39763</v>
      </c>
      <c r="D173" s="15">
        <f>IFERROR(INDEX(zdrovojéúdaje!$A:$G,MATCH(ROW()+137,$A:$A,0),COLUMN()-1),"")</f>
        <v>0</v>
      </c>
      <c r="E173" s="13">
        <f>IFERROR(VALUE(TRIM(SUBSTITUTE(REPLACE(INDEX(zdrovojéúdaje!$A:$G,MATCH(ROW()+137,$A:$A,0),COLUMN()-1),1,4,""),".",",",1))),"")</f>
        <v>61.381399999999999</v>
      </c>
      <c r="F173" s="13">
        <f>IFERROR(VALUE(TRIM(SUBSTITUTE(REPLACE(INDEX(zdrovojéúdaje!$A:$G,MATCH(ROW()+137,$A:$A,0),COLUMN()-1),1,4,""),".",","))),"")</f>
        <v>16.777200000000001</v>
      </c>
      <c r="G173" s="12">
        <f>IFERROR(VALUE(TRIM(SUBSTITUTE(REPLACE(INDEX(zdrovojéúdaje!$A:$G,MATCH(ROW()+137,$A:$A,0),COLUMN()-1),1,4,""),".",","))),"")</f>
        <v>17.302499999999998</v>
      </c>
      <c r="I173" s="36" t="str">
        <f>IFERROR(INDEX(zdrovojéúdaje!$A:$G,MATCH(ROW()+213,$A:$A,0),COLUMN()-8),"")</f>
        <v>386/1494</v>
      </c>
      <c r="J173" s="37">
        <f>IFERROR(INDEX(zdrovojéúdaje!$A:$G,MATCH(ROW()+213,$A:$A,0),COLUMN()-8),"")</f>
        <v>39764</v>
      </c>
      <c r="K173" s="38">
        <f>IFERROR(INDEX(zdrovojéúdaje!$A:$G,MATCH(ROW()+213,$A:$A,0),COLUMN()-8),"")</f>
        <v>0.58333333333333337</v>
      </c>
      <c r="L173" s="39">
        <f>IFERROR(VALUE(TRIM(SUBSTITUTE(REPLACE(INDEX(zdrovojéúdaje!$A:$G,MATCH(ROW()+213,$A:$A,0),COLUMN()-8),1,4,""),".",",",1))),"")</f>
        <v>53.357799999999997</v>
      </c>
      <c r="M173" s="39">
        <f>IFERROR(VALUE(TRIM(SUBSTITUTE(REPLACE(INDEX(zdrovojéúdaje!$A:$G,MATCH(ROW()+213,$A:$A,0),COLUMN()-8),1,4,""),".",","))),"")</f>
        <v>17.6492</v>
      </c>
      <c r="N173" s="40">
        <f>IFERROR(VALUE(TRIM(SUBSTITUTE(REPLACE(INDEX(zdrovojéúdaje!$A:$G,MATCH(ROW()+213,$A:$A,0),COLUMN()-8),1,4,""),".",","))),"")</f>
        <v>17.782900000000001</v>
      </c>
    </row>
    <row r="174" spans="1:14" s="29" customFormat="1" ht="13.15" customHeight="1">
      <c r="A174" s="47">
        <f>IF((zdrovojéúdaje!B174&gt;=$C$3)*(zdrovojéúdaje!B174&lt;=$C$4),1+COUNTIF($A$1:$A173,"&gt;0"),0)</f>
        <v>174</v>
      </c>
      <c r="B174" s="28" t="str">
        <f>IFERROR(INDEX(zdrovojéúdaje!$A:$G,MATCH(ROW()+137,$A:$A,0),COLUMN()-1),"")</f>
        <v>311/1494</v>
      </c>
      <c r="C174" s="14">
        <f>IFERROR(INDEX(zdrovojéúdaje!$A:$G,MATCH(ROW()+137,$A:$A,0),COLUMN()-1),"")</f>
        <v>39763</v>
      </c>
      <c r="D174" s="15">
        <f>IFERROR(INDEX(zdrovojéúdaje!$A:$G,MATCH(ROW()+137,$A:$A,0),COLUMN()-1),"")</f>
        <v>2.0833333333333332E-2</v>
      </c>
      <c r="E174" s="13">
        <f>IFERROR(VALUE(TRIM(SUBSTITUTE(REPLACE(INDEX(zdrovojéúdaje!$A:$G,MATCH(ROW()+137,$A:$A,0),COLUMN()-1),1,4,""),".",",",1))),"")</f>
        <v>61.2729</v>
      </c>
      <c r="F174" s="13">
        <f>IFERROR(VALUE(TRIM(SUBSTITUTE(REPLACE(INDEX(zdrovojéúdaje!$A:$G,MATCH(ROW()+137,$A:$A,0),COLUMN()-1),1,4,""),".",","))),"")</f>
        <v>16.7438</v>
      </c>
      <c r="G174" s="12">
        <f>IFERROR(VALUE(TRIM(SUBSTITUTE(REPLACE(INDEX(zdrovojéúdaje!$A:$G,MATCH(ROW()+137,$A:$A,0),COLUMN()-1),1,4,""),".",","))),"")</f>
        <v>17.2287</v>
      </c>
      <c r="I174" s="36" t="str">
        <f>IFERROR(INDEX(zdrovojéúdaje!$A:$G,MATCH(ROW()+213,$A:$A,0),COLUMN()-8),"")</f>
        <v>387/1494</v>
      </c>
      <c r="J174" s="37">
        <f>IFERROR(INDEX(zdrovojéúdaje!$A:$G,MATCH(ROW()+213,$A:$A,0),COLUMN()-8),"")</f>
        <v>39764</v>
      </c>
      <c r="K174" s="38">
        <f>IFERROR(INDEX(zdrovojéúdaje!$A:$G,MATCH(ROW()+213,$A:$A,0),COLUMN()-8),"")</f>
        <v>0.60416666666666663</v>
      </c>
      <c r="L174" s="39">
        <f>IFERROR(VALUE(TRIM(SUBSTITUTE(REPLACE(INDEX(zdrovojéúdaje!$A:$G,MATCH(ROW()+213,$A:$A,0),COLUMN()-8),1,4,""),".",",",1))),"")</f>
        <v>53.516800000000003</v>
      </c>
      <c r="M174" s="39">
        <f>IFERROR(VALUE(TRIM(SUBSTITUTE(REPLACE(INDEX(zdrovojéúdaje!$A:$G,MATCH(ROW()+213,$A:$A,0),COLUMN()-8),1,4,""),".",","))),"")</f>
        <v>17.6492</v>
      </c>
      <c r="N174" s="40">
        <f>IFERROR(VALUE(TRIM(SUBSTITUTE(REPLACE(INDEX(zdrovojéúdaje!$A:$G,MATCH(ROW()+213,$A:$A,0),COLUMN()-8),1,4,""),".",","))),"")</f>
        <v>17.745899999999999</v>
      </c>
    </row>
    <row r="175" spans="1:14" s="29" customFormat="1" ht="13.15" customHeight="1">
      <c r="A175" s="47">
        <f>IF((zdrovojéúdaje!B175&gt;=$C$3)*(zdrovojéúdaje!B175&lt;=$C$4),1+COUNTIF($A$1:$A174,"&gt;0"),0)</f>
        <v>175</v>
      </c>
      <c r="B175" s="28" t="str">
        <f>IFERROR(INDEX(zdrovojéúdaje!$A:$G,MATCH(ROW()+137,$A:$A,0),COLUMN()-1),"")</f>
        <v>312/1494</v>
      </c>
      <c r="C175" s="14">
        <f>IFERROR(INDEX(zdrovojéúdaje!$A:$G,MATCH(ROW()+137,$A:$A,0),COLUMN()-1),"")</f>
        <v>39763</v>
      </c>
      <c r="D175" s="15">
        <f>IFERROR(INDEX(zdrovojéúdaje!$A:$G,MATCH(ROW()+137,$A:$A,0),COLUMN()-1),"")</f>
        <v>4.1666666666666664E-2</v>
      </c>
      <c r="E175" s="13">
        <f>IFERROR(VALUE(TRIM(SUBSTITUTE(REPLACE(INDEX(zdrovojéúdaje!$A:$G,MATCH(ROW()+137,$A:$A,0),COLUMN()-1),1,4,""),".",",",1))),"")</f>
        <v>61.320900000000002</v>
      </c>
      <c r="F175" s="13">
        <f>IFERROR(VALUE(TRIM(SUBSTITUTE(REPLACE(INDEX(zdrovojéúdaje!$A:$G,MATCH(ROW()+137,$A:$A,0),COLUMN()-1),1,4,""),".",","))),"")</f>
        <v>16.7103</v>
      </c>
      <c r="G175" s="12">
        <f>IFERROR(VALUE(TRIM(SUBSTITUTE(REPLACE(INDEX(zdrovojéúdaje!$A:$G,MATCH(ROW()+137,$A:$A,0),COLUMN()-1),1,4,""),".",","))),"")</f>
        <v>17.154900000000001</v>
      </c>
      <c r="I175" s="36" t="str">
        <f>IFERROR(INDEX(zdrovojéúdaje!$A:$G,MATCH(ROW()+213,$A:$A,0),COLUMN()-8),"")</f>
        <v>388/1494</v>
      </c>
      <c r="J175" s="37">
        <f>IFERROR(INDEX(zdrovojéúdaje!$A:$G,MATCH(ROW()+213,$A:$A,0),COLUMN()-8),"")</f>
        <v>39764</v>
      </c>
      <c r="K175" s="38">
        <f>IFERROR(INDEX(zdrovojéúdaje!$A:$G,MATCH(ROW()+213,$A:$A,0),COLUMN()-8),"")</f>
        <v>0.625</v>
      </c>
      <c r="L175" s="39">
        <f>IFERROR(VALUE(TRIM(SUBSTITUTE(REPLACE(INDEX(zdrovojéúdaje!$A:$G,MATCH(ROW()+213,$A:$A,0),COLUMN()-8),1,4,""),".",",",1))),"")</f>
        <v>53.335099999999997</v>
      </c>
      <c r="M175" s="39">
        <f>IFERROR(VALUE(TRIM(SUBSTITUTE(REPLACE(INDEX(zdrovojéúdaje!$A:$G,MATCH(ROW()+213,$A:$A,0),COLUMN()-8),1,4,""),".",","))),"")</f>
        <v>17.615600000000001</v>
      </c>
      <c r="N175" s="40">
        <f>IFERROR(VALUE(TRIM(SUBSTITUTE(REPLACE(INDEX(zdrovojéúdaje!$A:$G,MATCH(ROW()+213,$A:$A,0),COLUMN()-8),1,4,""),".",","))),"")</f>
        <v>17.782900000000001</v>
      </c>
    </row>
    <row r="176" spans="1:14" s="29" customFormat="1" ht="13.15" customHeight="1">
      <c r="A176" s="47">
        <f>IF((zdrovojéúdaje!B176&gt;=$C$3)*(zdrovojéúdaje!B176&lt;=$C$4),1+COUNTIF($A$1:$A175,"&gt;0"),0)</f>
        <v>176</v>
      </c>
      <c r="B176" s="28" t="str">
        <f>IFERROR(INDEX(zdrovojéúdaje!$A:$G,MATCH(ROW()+137,$A:$A,0),COLUMN()-1),"")</f>
        <v>313/1494</v>
      </c>
      <c r="C176" s="14">
        <f>IFERROR(INDEX(zdrovojéúdaje!$A:$G,MATCH(ROW()+137,$A:$A,0),COLUMN()-1),"")</f>
        <v>39763</v>
      </c>
      <c r="D176" s="15">
        <f>IFERROR(INDEX(zdrovojéúdaje!$A:$G,MATCH(ROW()+137,$A:$A,0),COLUMN()-1),"")</f>
        <v>6.25E-2</v>
      </c>
      <c r="E176" s="13">
        <f>IFERROR(VALUE(TRIM(SUBSTITUTE(REPLACE(INDEX(zdrovojéúdaje!$A:$G,MATCH(ROW()+137,$A:$A,0),COLUMN()-1),1,4,""),".",",",1))),"")</f>
        <v>61.035699999999999</v>
      </c>
      <c r="F176" s="13">
        <f>IFERROR(VALUE(TRIM(SUBSTITUTE(REPLACE(INDEX(zdrovojéúdaje!$A:$G,MATCH(ROW()+137,$A:$A,0),COLUMN()-1),1,4,""),".",","))),"")</f>
        <v>16.6434</v>
      </c>
      <c r="G176" s="12">
        <f>IFERROR(VALUE(TRIM(SUBSTITUTE(REPLACE(INDEX(zdrovojéúdaje!$A:$G,MATCH(ROW()+137,$A:$A,0),COLUMN()-1),1,4,""),".",","))),"")</f>
        <v>17.154900000000001</v>
      </c>
      <c r="I176" s="36" t="str">
        <f>IFERROR(INDEX(zdrovojéúdaje!$A:$G,MATCH(ROW()+213,$A:$A,0),COLUMN()-8),"")</f>
        <v>389/1494</v>
      </c>
      <c r="J176" s="37">
        <f>IFERROR(INDEX(zdrovojéúdaje!$A:$G,MATCH(ROW()+213,$A:$A,0),COLUMN()-8),"")</f>
        <v>39764</v>
      </c>
      <c r="K176" s="38">
        <f>IFERROR(INDEX(zdrovojéúdaje!$A:$G,MATCH(ROW()+213,$A:$A,0),COLUMN()-8),"")</f>
        <v>0.64583333333333337</v>
      </c>
      <c r="L176" s="39">
        <f>IFERROR(VALUE(TRIM(SUBSTITUTE(REPLACE(INDEX(zdrovojéúdaje!$A:$G,MATCH(ROW()+213,$A:$A,0),COLUMN()-8),1,4,""),".",",",1))),"")</f>
        <v>53.8979</v>
      </c>
      <c r="M176" s="39">
        <f>IFERROR(VALUE(TRIM(SUBSTITUTE(REPLACE(INDEX(zdrovojéúdaje!$A:$G,MATCH(ROW()+213,$A:$A,0),COLUMN()-8),1,4,""),".",","))),"")</f>
        <v>17.615600000000001</v>
      </c>
      <c r="N176" s="40">
        <f>IFERROR(VALUE(TRIM(SUBSTITUTE(REPLACE(INDEX(zdrovojéúdaje!$A:$G,MATCH(ROW()+213,$A:$A,0),COLUMN()-8),1,4,""),".",","))),"")</f>
        <v>17.709</v>
      </c>
    </row>
    <row r="177" spans="1:14" s="29" customFormat="1" ht="13.15" customHeight="1">
      <c r="A177" s="47">
        <f>IF((zdrovojéúdaje!B177&gt;=$C$3)*(zdrovojéúdaje!B177&lt;=$C$4),1+COUNTIF($A$1:$A176,"&gt;0"),0)</f>
        <v>177</v>
      </c>
      <c r="B177" s="28" t="str">
        <f>IFERROR(INDEX(zdrovojéúdaje!$A:$G,MATCH(ROW()+137,$A:$A,0),COLUMN()-1),"")</f>
        <v>314/1494</v>
      </c>
      <c r="C177" s="14">
        <f>IFERROR(INDEX(zdrovojéúdaje!$A:$G,MATCH(ROW()+137,$A:$A,0),COLUMN()-1),"")</f>
        <v>39763</v>
      </c>
      <c r="D177" s="15">
        <f>IFERROR(INDEX(zdrovojéúdaje!$A:$G,MATCH(ROW()+137,$A:$A,0),COLUMN()-1),"")</f>
        <v>8.3333333333333329E-2</v>
      </c>
      <c r="E177" s="13">
        <f>IFERROR(VALUE(TRIM(SUBSTITUTE(REPLACE(INDEX(zdrovojéúdaje!$A:$G,MATCH(ROW()+137,$A:$A,0),COLUMN()-1),1,4,""),".",",",1))),"")</f>
        <v>60.8767</v>
      </c>
      <c r="F177" s="13">
        <f>IFERROR(VALUE(TRIM(SUBSTITUTE(REPLACE(INDEX(zdrovojéúdaje!$A:$G,MATCH(ROW()+137,$A:$A,0),COLUMN()-1),1,4,""),".",","))),"")</f>
        <v>16.6099</v>
      </c>
      <c r="G177" s="12">
        <f>IFERROR(VALUE(TRIM(SUBSTITUTE(REPLACE(INDEX(zdrovojéúdaje!$A:$G,MATCH(ROW()+137,$A:$A,0),COLUMN()-1),1,4,""),".",","))),"")</f>
        <v>17.081</v>
      </c>
      <c r="I177" s="36" t="str">
        <f>IFERROR(INDEX(zdrovojéúdaje!$A:$G,MATCH(ROW()+213,$A:$A,0),COLUMN()-8),"")</f>
        <v>390/1494</v>
      </c>
      <c r="J177" s="37">
        <f>IFERROR(INDEX(zdrovojéúdaje!$A:$G,MATCH(ROW()+213,$A:$A,0),COLUMN()-8),"")</f>
        <v>39764</v>
      </c>
      <c r="K177" s="38">
        <f>IFERROR(INDEX(zdrovojéúdaje!$A:$G,MATCH(ROW()+213,$A:$A,0),COLUMN()-8),"")</f>
        <v>0.66666666666666663</v>
      </c>
      <c r="L177" s="39">
        <f>IFERROR(VALUE(TRIM(SUBSTITUTE(REPLACE(INDEX(zdrovojéúdaje!$A:$G,MATCH(ROW()+213,$A:$A,0),COLUMN()-8),1,4,""),".",",",1))),"")</f>
        <v>53.511800000000001</v>
      </c>
      <c r="M177" s="39">
        <f>IFERROR(VALUE(TRIM(SUBSTITUTE(REPLACE(INDEX(zdrovojéúdaje!$A:$G,MATCH(ROW()+213,$A:$A,0),COLUMN()-8),1,4,""),".",","))),"")</f>
        <v>17.582000000000001</v>
      </c>
      <c r="N177" s="40">
        <f>IFERROR(VALUE(TRIM(SUBSTITUTE(REPLACE(INDEX(zdrovojéúdaje!$A:$G,MATCH(ROW()+213,$A:$A,0),COLUMN()-8),1,4,""),".",","))),"")</f>
        <v>17.745899999999999</v>
      </c>
    </row>
    <row r="178" spans="1:14" s="29" customFormat="1" ht="13.15" customHeight="1">
      <c r="A178" s="47">
        <f>IF((zdrovojéúdaje!B178&gt;=$C$3)*(zdrovojéúdaje!B178&lt;=$C$4),1+COUNTIF($A$1:$A177,"&gt;0"),0)</f>
        <v>178</v>
      </c>
      <c r="B178" s="28" t="str">
        <f>IFERROR(INDEX(zdrovojéúdaje!$A:$G,MATCH(ROW()+137,$A:$A,0),COLUMN()-1),"")</f>
        <v>315/1494</v>
      </c>
      <c r="C178" s="14">
        <f>IFERROR(INDEX(zdrovojéúdaje!$A:$G,MATCH(ROW()+137,$A:$A,0),COLUMN()-1),"")</f>
        <v>39763</v>
      </c>
      <c r="D178" s="15">
        <f>IFERROR(INDEX(zdrovojéúdaje!$A:$G,MATCH(ROW()+137,$A:$A,0),COLUMN()-1),"")</f>
        <v>0.10416666666666667</v>
      </c>
      <c r="E178" s="13">
        <f>IFERROR(VALUE(TRIM(SUBSTITUTE(REPLACE(INDEX(zdrovojéúdaje!$A:$G,MATCH(ROW()+137,$A:$A,0),COLUMN()-1),1,4,""),".",",",1))),"")</f>
        <v>60.901899999999998</v>
      </c>
      <c r="F178" s="13">
        <f>IFERROR(VALUE(TRIM(SUBSTITUTE(REPLACE(INDEX(zdrovojéúdaje!$A:$G,MATCH(ROW()+137,$A:$A,0),COLUMN()-1),1,4,""),".",","))),"")</f>
        <v>16.576499999999999</v>
      </c>
      <c r="G178" s="12">
        <f>IFERROR(VALUE(TRIM(SUBSTITUTE(REPLACE(INDEX(zdrovojéúdaje!$A:$G,MATCH(ROW()+137,$A:$A,0),COLUMN()-1),1,4,""),".",","))),"")</f>
        <v>17.081</v>
      </c>
      <c r="I178" s="36" t="str">
        <f>IFERROR(INDEX(zdrovojéúdaje!$A:$G,MATCH(ROW()+213,$A:$A,0),COLUMN()-8),"")</f>
        <v>391/1494</v>
      </c>
      <c r="J178" s="37">
        <f>IFERROR(INDEX(zdrovojéúdaje!$A:$G,MATCH(ROW()+213,$A:$A,0),COLUMN()-8),"")</f>
        <v>39764</v>
      </c>
      <c r="K178" s="38">
        <f>IFERROR(INDEX(zdrovojéúdaje!$A:$G,MATCH(ROW()+213,$A:$A,0),COLUMN()-8),"")</f>
        <v>0.6875</v>
      </c>
      <c r="L178" s="39">
        <f>IFERROR(VALUE(TRIM(SUBSTITUTE(REPLACE(INDEX(zdrovojéúdaje!$A:$G,MATCH(ROW()+213,$A:$A,0),COLUMN()-8),1,4,""),".",",",1))),"")</f>
        <v>54.034199999999998</v>
      </c>
      <c r="M178" s="39">
        <f>IFERROR(VALUE(TRIM(SUBSTITUTE(REPLACE(INDEX(zdrovojéúdaje!$A:$G,MATCH(ROW()+213,$A:$A,0),COLUMN()-8),1,4,""),".",","))),"")</f>
        <v>17.548400000000001</v>
      </c>
      <c r="N178" s="40">
        <f>IFERROR(VALUE(TRIM(SUBSTITUTE(REPLACE(INDEX(zdrovojéúdaje!$A:$G,MATCH(ROW()+213,$A:$A,0),COLUMN()-8),1,4,""),".",","))),"")</f>
        <v>17.745899999999999</v>
      </c>
    </row>
    <row r="179" spans="1:14" s="29" customFormat="1" ht="13.15" customHeight="1">
      <c r="A179" s="47">
        <f>IF((zdrovojéúdaje!B179&gt;=$C$3)*(zdrovojéúdaje!B179&lt;=$C$4),1+COUNTIF($A$1:$A178,"&gt;0"),0)</f>
        <v>179</v>
      </c>
      <c r="B179" s="28" t="str">
        <f>IFERROR(INDEX(zdrovojéúdaje!$A:$G,MATCH(ROW()+137,$A:$A,0),COLUMN()-1),"")</f>
        <v>316/1494</v>
      </c>
      <c r="C179" s="14">
        <f>IFERROR(INDEX(zdrovojéúdaje!$A:$G,MATCH(ROW()+137,$A:$A,0),COLUMN()-1),"")</f>
        <v>39763</v>
      </c>
      <c r="D179" s="15">
        <f>IFERROR(INDEX(zdrovojéúdaje!$A:$G,MATCH(ROW()+137,$A:$A,0),COLUMN()-1),"")</f>
        <v>0.125</v>
      </c>
      <c r="E179" s="13">
        <f>IFERROR(VALUE(TRIM(SUBSTITUTE(REPLACE(INDEX(zdrovojéúdaje!$A:$G,MATCH(ROW()+137,$A:$A,0),COLUMN()-1),1,4,""),".",",",1))),"")</f>
        <v>60.442500000000003</v>
      </c>
      <c r="F179" s="13">
        <f>IFERROR(VALUE(TRIM(SUBSTITUTE(REPLACE(INDEX(zdrovojéúdaje!$A:$G,MATCH(ROW()+137,$A:$A,0),COLUMN()-1),1,4,""),".",","))),"")</f>
        <v>16.542999999999999</v>
      </c>
      <c r="G179" s="12">
        <f>IFERROR(VALUE(TRIM(SUBSTITUTE(REPLACE(INDEX(zdrovojéúdaje!$A:$G,MATCH(ROW()+137,$A:$A,0),COLUMN()-1),1,4,""),".",","))),"")</f>
        <v>17.0441</v>
      </c>
      <c r="I179" s="36" t="str">
        <f>IFERROR(INDEX(zdrovojéúdaje!$A:$G,MATCH(ROW()+213,$A:$A,0),COLUMN()-8),"")</f>
        <v>392/1494</v>
      </c>
      <c r="J179" s="37">
        <f>IFERROR(INDEX(zdrovojéúdaje!$A:$G,MATCH(ROW()+213,$A:$A,0),COLUMN()-8),"")</f>
        <v>39764</v>
      </c>
      <c r="K179" s="38">
        <f>IFERROR(INDEX(zdrovojéúdaje!$A:$G,MATCH(ROW()+213,$A:$A,0),COLUMN()-8),"")</f>
        <v>0.70833333333333337</v>
      </c>
      <c r="L179" s="39">
        <f>IFERROR(VALUE(TRIM(SUBSTITUTE(REPLACE(INDEX(zdrovojéúdaje!$A:$G,MATCH(ROW()+213,$A:$A,0),COLUMN()-8),1,4,""),".",",",1))),"")</f>
        <v>54.304299999999998</v>
      </c>
      <c r="M179" s="39">
        <f>IFERROR(VALUE(TRIM(SUBSTITUTE(REPLACE(INDEX(zdrovojéúdaje!$A:$G,MATCH(ROW()+213,$A:$A,0),COLUMN()-8),1,4,""),".",","))),"")</f>
        <v>17.481300000000001</v>
      </c>
      <c r="N179" s="40">
        <f>IFERROR(VALUE(TRIM(SUBSTITUTE(REPLACE(INDEX(zdrovojéúdaje!$A:$G,MATCH(ROW()+213,$A:$A,0),COLUMN()-8),1,4,""),".",","))),"")</f>
        <v>17.672000000000001</v>
      </c>
    </row>
    <row r="180" spans="1:14" s="29" customFormat="1" ht="13.15" customHeight="1">
      <c r="A180" s="47">
        <f>IF((zdrovojéúdaje!B180&gt;=$C$3)*(zdrovojéúdaje!B180&lt;=$C$4),1+COUNTIF($A$1:$A179,"&gt;0"),0)</f>
        <v>180</v>
      </c>
      <c r="B180" s="28" t="str">
        <f>IFERROR(INDEX(zdrovojéúdaje!$A:$G,MATCH(ROW()+137,$A:$A,0),COLUMN()-1),"")</f>
        <v>317/1494</v>
      </c>
      <c r="C180" s="14">
        <f>IFERROR(INDEX(zdrovojéúdaje!$A:$G,MATCH(ROW()+137,$A:$A,0),COLUMN()-1),"")</f>
        <v>39763</v>
      </c>
      <c r="D180" s="15">
        <f>IFERROR(INDEX(zdrovojéúdaje!$A:$G,MATCH(ROW()+137,$A:$A,0),COLUMN()-1),"")</f>
        <v>0.14583333333333334</v>
      </c>
      <c r="E180" s="13">
        <f>IFERROR(VALUE(TRIM(SUBSTITUTE(REPLACE(INDEX(zdrovojéúdaje!$A:$G,MATCH(ROW()+137,$A:$A,0),COLUMN()-1),1,4,""),".",",",1))),"")</f>
        <v>60.283499999999997</v>
      </c>
      <c r="F180" s="13">
        <f>IFERROR(VALUE(TRIM(SUBSTITUTE(REPLACE(INDEX(zdrovojéúdaje!$A:$G,MATCH(ROW()+137,$A:$A,0),COLUMN()-1),1,4,""),".",","))),"")</f>
        <v>16.476099999999999</v>
      </c>
      <c r="G180" s="12">
        <f>IFERROR(VALUE(TRIM(SUBSTITUTE(REPLACE(INDEX(zdrovojéúdaje!$A:$G,MATCH(ROW()+137,$A:$A,0),COLUMN()-1),1,4,""),".",","))),"")</f>
        <v>17.007200000000001</v>
      </c>
      <c r="I180" s="36" t="str">
        <f>IFERROR(INDEX(zdrovojéúdaje!$A:$G,MATCH(ROW()+213,$A:$A,0),COLUMN()-8),"")</f>
        <v>393/1494</v>
      </c>
      <c r="J180" s="37">
        <f>IFERROR(INDEX(zdrovojéúdaje!$A:$G,MATCH(ROW()+213,$A:$A,0),COLUMN()-8),"")</f>
        <v>39764</v>
      </c>
      <c r="K180" s="38">
        <f>IFERROR(INDEX(zdrovojéúdaje!$A:$G,MATCH(ROW()+213,$A:$A,0),COLUMN()-8),"")</f>
        <v>0.72916666666666663</v>
      </c>
      <c r="L180" s="39">
        <f>IFERROR(VALUE(TRIM(SUBSTITUTE(REPLACE(INDEX(zdrovojéúdaje!$A:$G,MATCH(ROW()+213,$A:$A,0),COLUMN()-8),1,4,""),".",",",1))),"")</f>
        <v>54.584400000000002</v>
      </c>
      <c r="M180" s="39">
        <f>IFERROR(VALUE(TRIM(SUBSTITUTE(REPLACE(INDEX(zdrovojéúdaje!$A:$G,MATCH(ROW()+213,$A:$A,0),COLUMN()-8),1,4,""),".",","))),"")</f>
        <v>17.447700000000001</v>
      </c>
      <c r="N180" s="40">
        <f>IFERROR(VALUE(TRIM(SUBSTITUTE(REPLACE(INDEX(zdrovojéúdaje!$A:$G,MATCH(ROW()+213,$A:$A,0),COLUMN()-8),1,4,""),".",","))),"")</f>
        <v>17.745899999999999</v>
      </c>
    </row>
    <row r="181" spans="1:14" s="29" customFormat="1" ht="13.15" customHeight="1">
      <c r="A181" s="47">
        <f>IF((zdrovojéúdaje!B181&gt;=$C$3)*(zdrovojéúdaje!B181&lt;=$C$4),1+COUNTIF($A$1:$A180,"&gt;0"),0)</f>
        <v>181</v>
      </c>
      <c r="B181" s="28" t="str">
        <f>IFERROR(INDEX(zdrovojéúdaje!$A:$G,MATCH(ROW()+137,$A:$A,0),COLUMN()-1),"")</f>
        <v>318/1494</v>
      </c>
      <c r="C181" s="14">
        <f>IFERROR(INDEX(zdrovojéúdaje!$A:$G,MATCH(ROW()+137,$A:$A,0),COLUMN()-1),"")</f>
        <v>39763</v>
      </c>
      <c r="D181" s="15">
        <f>IFERROR(INDEX(zdrovojéúdaje!$A:$G,MATCH(ROW()+137,$A:$A,0),COLUMN()-1),"")</f>
        <v>0.16666666666666666</v>
      </c>
      <c r="E181" s="13">
        <f>IFERROR(VALUE(TRIM(SUBSTITUTE(REPLACE(INDEX(zdrovojéúdaje!$A:$G,MATCH(ROW()+137,$A:$A,0),COLUMN()-1),1,4,""),".",",",1))),"")</f>
        <v>60.293599999999998</v>
      </c>
      <c r="F181" s="13">
        <f>IFERROR(VALUE(TRIM(SUBSTITUTE(REPLACE(INDEX(zdrovojéúdaje!$A:$G,MATCH(ROW()+137,$A:$A,0),COLUMN()-1),1,4,""),".",","))),"")</f>
        <v>16.442699999999999</v>
      </c>
      <c r="G181" s="12">
        <f>IFERROR(VALUE(TRIM(SUBSTITUTE(REPLACE(INDEX(zdrovojéúdaje!$A:$G,MATCH(ROW()+137,$A:$A,0),COLUMN()-1),1,4,""),".",","))),"")</f>
        <v>16.933399999999999</v>
      </c>
      <c r="I181" s="36" t="str">
        <f>IFERROR(INDEX(zdrovojéúdaje!$A:$G,MATCH(ROW()+213,$A:$A,0),COLUMN()-8),"")</f>
        <v>394/1494</v>
      </c>
      <c r="J181" s="37">
        <f>IFERROR(INDEX(zdrovojéúdaje!$A:$G,MATCH(ROW()+213,$A:$A,0),COLUMN()-8),"")</f>
        <v>39764</v>
      </c>
      <c r="K181" s="38">
        <f>IFERROR(INDEX(zdrovojéúdaje!$A:$G,MATCH(ROW()+213,$A:$A,0),COLUMN()-8),"")</f>
        <v>0.75</v>
      </c>
      <c r="L181" s="39">
        <f>IFERROR(VALUE(TRIM(SUBSTITUTE(REPLACE(INDEX(zdrovojéúdaje!$A:$G,MATCH(ROW()+213,$A:$A,0),COLUMN()-8),1,4,""),".",",",1))),"")</f>
        <v>55.028700000000001</v>
      </c>
      <c r="M181" s="39">
        <f>IFERROR(VALUE(TRIM(SUBSTITUTE(REPLACE(INDEX(zdrovojéúdaje!$A:$G,MATCH(ROW()+213,$A:$A,0),COLUMN()-8),1,4,""),".",","))),"")</f>
        <v>17.414100000000001</v>
      </c>
      <c r="N181" s="40">
        <f>IFERROR(VALUE(TRIM(SUBSTITUTE(REPLACE(INDEX(zdrovojéúdaje!$A:$G,MATCH(ROW()+213,$A:$A,0),COLUMN()-8),1,4,""),".",","))),"")</f>
        <v>17.709</v>
      </c>
    </row>
    <row r="182" spans="1:14" s="29" customFormat="1" ht="13.15" customHeight="1">
      <c r="A182" s="47">
        <f>IF((zdrovojéúdaje!B182&gt;=$C$3)*(zdrovojéúdaje!B182&lt;=$C$4),1+COUNTIF($A$1:$A181,"&gt;0"),0)</f>
        <v>182</v>
      </c>
      <c r="B182" s="28" t="str">
        <f>IFERROR(INDEX(zdrovojéúdaje!$A:$G,MATCH(ROW()+137,$A:$A,0),COLUMN()-1),"")</f>
        <v>319/1494</v>
      </c>
      <c r="C182" s="14">
        <f>IFERROR(INDEX(zdrovojéúdaje!$A:$G,MATCH(ROW()+137,$A:$A,0),COLUMN()-1),"")</f>
        <v>39763</v>
      </c>
      <c r="D182" s="15">
        <f>IFERROR(INDEX(zdrovojéúdaje!$A:$G,MATCH(ROW()+137,$A:$A,0),COLUMN()-1),"")</f>
        <v>0.1875</v>
      </c>
      <c r="E182" s="13">
        <f>IFERROR(VALUE(TRIM(SUBSTITUTE(REPLACE(INDEX(zdrovojéúdaje!$A:$G,MATCH(ROW()+137,$A:$A,0),COLUMN()-1),1,4,""),".",",",1))),"")</f>
        <v>59.980699999999999</v>
      </c>
      <c r="F182" s="13">
        <f>IFERROR(VALUE(TRIM(SUBSTITUTE(REPLACE(INDEX(zdrovojéúdaje!$A:$G,MATCH(ROW()+137,$A:$A,0),COLUMN()-1),1,4,""),".",","))),"")</f>
        <v>16.409300000000002</v>
      </c>
      <c r="G182" s="12">
        <f>IFERROR(VALUE(TRIM(SUBSTITUTE(REPLACE(INDEX(zdrovojéúdaje!$A:$G,MATCH(ROW()+137,$A:$A,0),COLUMN()-1),1,4,""),".",","))),"")</f>
        <v>16.933399999999999</v>
      </c>
      <c r="I182" s="36" t="str">
        <f>IFERROR(INDEX(zdrovojéúdaje!$A:$G,MATCH(ROW()+213,$A:$A,0),COLUMN()-8),"")</f>
        <v>395/1494</v>
      </c>
      <c r="J182" s="37">
        <f>IFERROR(INDEX(zdrovojéúdaje!$A:$G,MATCH(ROW()+213,$A:$A,0),COLUMN()-8),"")</f>
        <v>39764</v>
      </c>
      <c r="K182" s="38">
        <f>IFERROR(INDEX(zdrovojéúdaje!$A:$G,MATCH(ROW()+213,$A:$A,0),COLUMN()-8),"")</f>
        <v>0.77083333333333337</v>
      </c>
      <c r="L182" s="39">
        <f>IFERROR(VALUE(TRIM(SUBSTITUTE(REPLACE(INDEX(zdrovojéúdaje!$A:$G,MATCH(ROW()+213,$A:$A,0),COLUMN()-8),1,4,""),".",",",1))),"")</f>
        <v>54.584400000000002</v>
      </c>
      <c r="M182" s="39">
        <f>IFERROR(VALUE(TRIM(SUBSTITUTE(REPLACE(INDEX(zdrovojéúdaje!$A:$G,MATCH(ROW()+213,$A:$A,0),COLUMN()-8),1,4,""),".",","))),"")</f>
        <v>17.279900000000001</v>
      </c>
      <c r="N182" s="40">
        <f>IFERROR(VALUE(TRIM(SUBSTITUTE(REPLACE(INDEX(zdrovojéúdaje!$A:$G,MATCH(ROW()+213,$A:$A,0),COLUMN()-8),1,4,""),".",","))),"")</f>
        <v>17.5242</v>
      </c>
    </row>
    <row r="183" spans="1:14" s="29" customFormat="1" ht="13.15" customHeight="1">
      <c r="A183" s="47">
        <f>IF((zdrovojéúdaje!B183&gt;=$C$3)*(zdrovojéúdaje!B183&lt;=$C$4),1+COUNTIF($A$1:$A182,"&gt;0"),0)</f>
        <v>183</v>
      </c>
      <c r="B183" s="28" t="str">
        <f>IFERROR(INDEX(zdrovojéúdaje!$A:$G,MATCH(ROW()+137,$A:$A,0),COLUMN()-1),"")</f>
        <v>320/1494</v>
      </c>
      <c r="C183" s="14">
        <f>IFERROR(INDEX(zdrovojéúdaje!$A:$G,MATCH(ROW()+137,$A:$A,0),COLUMN()-1),"")</f>
        <v>39763</v>
      </c>
      <c r="D183" s="15">
        <f>IFERROR(INDEX(zdrovojéúdaje!$A:$G,MATCH(ROW()+137,$A:$A,0),COLUMN()-1),"")</f>
        <v>0.20833333333333334</v>
      </c>
      <c r="E183" s="13">
        <f>IFERROR(VALUE(TRIM(SUBSTITUTE(REPLACE(INDEX(zdrovojéúdaje!$A:$G,MATCH(ROW()+137,$A:$A,0),COLUMN()-1),1,4,""),".",",",1))),"")</f>
        <v>60.069000000000003</v>
      </c>
      <c r="F183" s="13">
        <f>IFERROR(VALUE(TRIM(SUBSTITUTE(REPLACE(INDEX(zdrovojéúdaje!$A:$G,MATCH(ROW()+137,$A:$A,0),COLUMN()-1),1,4,""),".",","))),"")</f>
        <v>16.342400000000001</v>
      </c>
      <c r="G183" s="12">
        <f>IFERROR(VALUE(TRIM(SUBSTITUTE(REPLACE(INDEX(zdrovojéúdaje!$A:$G,MATCH(ROW()+137,$A:$A,0),COLUMN()-1),1,4,""),".",","))),"")</f>
        <v>16.785900000000002</v>
      </c>
      <c r="I183" s="36" t="str">
        <f>IFERROR(INDEX(zdrovojéúdaje!$A:$G,MATCH(ROW()+213,$A:$A,0),COLUMN()-8),"")</f>
        <v>396/1494</v>
      </c>
      <c r="J183" s="37">
        <f>IFERROR(INDEX(zdrovojéúdaje!$A:$G,MATCH(ROW()+213,$A:$A,0),COLUMN()-8),"")</f>
        <v>39764</v>
      </c>
      <c r="K183" s="38">
        <f>IFERROR(INDEX(zdrovojéúdaje!$A:$G,MATCH(ROW()+213,$A:$A,0),COLUMN()-8),"")</f>
        <v>0.79166666666666663</v>
      </c>
      <c r="L183" s="39">
        <f>IFERROR(VALUE(TRIM(SUBSTITUTE(REPLACE(INDEX(zdrovojéúdaje!$A:$G,MATCH(ROW()+213,$A:$A,0),COLUMN()-8),1,4,""),".",",",1))),"")</f>
        <v>54.667700000000004</v>
      </c>
      <c r="M183" s="39">
        <f>IFERROR(VALUE(TRIM(SUBSTITUTE(REPLACE(INDEX(zdrovojéúdaje!$A:$G,MATCH(ROW()+213,$A:$A,0),COLUMN()-8),1,4,""),".",","))),"")</f>
        <v>17.279900000000001</v>
      </c>
      <c r="N183" s="40">
        <f>IFERROR(VALUE(TRIM(SUBSTITUTE(REPLACE(INDEX(zdrovojéúdaje!$A:$G,MATCH(ROW()+213,$A:$A,0),COLUMN()-8),1,4,""),".",","))),"")</f>
        <v>17.635000000000002</v>
      </c>
    </row>
    <row r="184" spans="1:14" s="29" customFormat="1" ht="13.15" customHeight="1">
      <c r="A184" s="47">
        <f>IF((zdrovojéúdaje!B184&gt;=$C$3)*(zdrovojéúdaje!B184&lt;=$C$4),1+COUNTIF($A$1:$A183,"&gt;0"),0)</f>
        <v>184</v>
      </c>
      <c r="B184" s="28" t="str">
        <f>IFERROR(INDEX(zdrovojéúdaje!$A:$G,MATCH(ROW()+137,$A:$A,0),COLUMN()-1),"")</f>
        <v>321/1494</v>
      </c>
      <c r="C184" s="14">
        <f>IFERROR(INDEX(zdrovojéúdaje!$A:$G,MATCH(ROW()+137,$A:$A,0),COLUMN()-1),"")</f>
        <v>39763</v>
      </c>
      <c r="D184" s="15">
        <f>IFERROR(INDEX(zdrovojéúdaje!$A:$G,MATCH(ROW()+137,$A:$A,0),COLUMN()-1),"")</f>
        <v>0.22916666666666666</v>
      </c>
      <c r="E184" s="13">
        <f>IFERROR(VALUE(TRIM(SUBSTITUTE(REPLACE(INDEX(zdrovojéúdaje!$A:$G,MATCH(ROW()+137,$A:$A,0),COLUMN()-1),1,4,""),".",",",1))),"")</f>
        <v>59.715600000000002</v>
      </c>
      <c r="F184" s="13">
        <f>IFERROR(VALUE(TRIM(SUBSTITUTE(REPLACE(INDEX(zdrovojéúdaje!$A:$G,MATCH(ROW()+137,$A:$A,0),COLUMN()-1),1,4,""),".",","))),"")</f>
        <v>16.309000000000001</v>
      </c>
      <c r="G184" s="12">
        <f>IFERROR(VALUE(TRIM(SUBSTITUTE(REPLACE(INDEX(zdrovojéúdaje!$A:$G,MATCH(ROW()+137,$A:$A,0),COLUMN()-1),1,4,""),".",","))),"")</f>
        <v>16.785900000000002</v>
      </c>
      <c r="I184" s="36" t="str">
        <f>IFERROR(INDEX(zdrovojéúdaje!$A:$G,MATCH(ROW()+213,$A:$A,0),COLUMN()-8),"")</f>
        <v>397/1494</v>
      </c>
      <c r="J184" s="37">
        <f>IFERROR(INDEX(zdrovojéúdaje!$A:$G,MATCH(ROW()+213,$A:$A,0),COLUMN()-8),"")</f>
        <v>39764</v>
      </c>
      <c r="K184" s="38">
        <f>IFERROR(INDEX(zdrovojéúdaje!$A:$G,MATCH(ROW()+213,$A:$A,0),COLUMN()-8),"")</f>
        <v>0.8125</v>
      </c>
      <c r="L184" s="39">
        <f>IFERROR(VALUE(TRIM(SUBSTITUTE(REPLACE(INDEX(zdrovojéúdaje!$A:$G,MATCH(ROW()+213,$A:$A,0),COLUMN()-8),1,4,""),".",",",1))),"")</f>
        <v>55.101799999999997</v>
      </c>
      <c r="M184" s="39">
        <f>IFERROR(VALUE(TRIM(SUBSTITUTE(REPLACE(INDEX(zdrovojéúdaje!$A:$G,MATCH(ROW()+213,$A:$A,0),COLUMN()-8),1,4,""),".",","))),"")</f>
        <v>17.179300000000001</v>
      </c>
      <c r="N184" s="40">
        <f>IFERROR(VALUE(TRIM(SUBSTITUTE(REPLACE(INDEX(zdrovojéúdaje!$A:$G,MATCH(ROW()+213,$A:$A,0),COLUMN()-8),1,4,""),".",","))),"")</f>
        <v>17.598099999999999</v>
      </c>
    </row>
    <row r="185" spans="1:14" s="29" customFormat="1" ht="13.15" customHeight="1">
      <c r="A185" s="47">
        <f>IF((zdrovojéúdaje!B185&gt;=$C$3)*(zdrovojéúdaje!B185&lt;=$C$4),1+COUNTIF($A$1:$A184,"&gt;0"),0)</f>
        <v>185</v>
      </c>
      <c r="B185" s="28" t="str">
        <f>IFERROR(INDEX(zdrovojéúdaje!$A:$G,MATCH(ROW()+137,$A:$A,0),COLUMN()-1),"")</f>
        <v>322/1494</v>
      </c>
      <c r="C185" s="14">
        <f>IFERROR(INDEX(zdrovojéúdaje!$A:$G,MATCH(ROW()+137,$A:$A,0),COLUMN()-1),"")</f>
        <v>39763</v>
      </c>
      <c r="D185" s="15">
        <f>IFERROR(INDEX(zdrovojéúdaje!$A:$G,MATCH(ROW()+137,$A:$A,0),COLUMN()-1),"")</f>
        <v>0.25</v>
      </c>
      <c r="E185" s="13">
        <f>IFERROR(VALUE(TRIM(SUBSTITUTE(REPLACE(INDEX(zdrovojéúdaje!$A:$G,MATCH(ROW()+137,$A:$A,0),COLUMN()-1),1,4,""),".",",",1))),"")</f>
        <v>59.728299999999997</v>
      </c>
      <c r="F185" s="13">
        <f>IFERROR(VALUE(TRIM(SUBSTITUTE(REPLACE(INDEX(zdrovojéúdaje!$A:$G,MATCH(ROW()+137,$A:$A,0),COLUMN()-1),1,4,""),".",","))),"")</f>
        <v>16.275600000000001</v>
      </c>
      <c r="G185" s="12">
        <f>IFERROR(VALUE(TRIM(SUBSTITUTE(REPLACE(INDEX(zdrovojéúdaje!$A:$G,MATCH(ROW()+137,$A:$A,0),COLUMN()-1),1,4,""),".",","))),"")</f>
        <v>16.712199999999999</v>
      </c>
      <c r="I185" s="36" t="str">
        <f>IFERROR(INDEX(zdrovojéúdaje!$A:$G,MATCH(ROW()+213,$A:$A,0),COLUMN()-8),"")</f>
        <v>398/1494</v>
      </c>
      <c r="J185" s="37">
        <f>IFERROR(INDEX(zdrovojéúdaje!$A:$G,MATCH(ROW()+213,$A:$A,0),COLUMN()-8),"")</f>
        <v>39764</v>
      </c>
      <c r="K185" s="38">
        <f>IFERROR(INDEX(zdrovojéúdaje!$A:$G,MATCH(ROW()+213,$A:$A,0),COLUMN()-8),"")</f>
        <v>0.83333333333333337</v>
      </c>
      <c r="L185" s="39">
        <f>IFERROR(VALUE(TRIM(SUBSTITUTE(REPLACE(INDEX(zdrovojéúdaje!$A:$G,MATCH(ROW()+213,$A:$A,0),COLUMN()-8),1,4,""),".",",",1))),"")</f>
        <v>55.594000000000001</v>
      </c>
      <c r="M185" s="39">
        <f>IFERROR(VALUE(TRIM(SUBSTITUTE(REPLACE(INDEX(zdrovojéúdaje!$A:$G,MATCH(ROW()+213,$A:$A,0),COLUMN()-8),1,4,""),".",","))),"")</f>
        <v>17.045200000000001</v>
      </c>
      <c r="N185" s="40">
        <f>IFERROR(VALUE(TRIM(SUBSTITUTE(REPLACE(INDEX(zdrovojéúdaje!$A:$G,MATCH(ROW()+213,$A:$A,0),COLUMN()-8),1,4,""),".",","))),"")</f>
        <v>17.487200000000001</v>
      </c>
    </row>
    <row r="186" spans="1:14" s="29" customFormat="1" ht="13.15" customHeight="1">
      <c r="A186" s="47">
        <f>IF((zdrovojéúdaje!B186&gt;=$C$3)*(zdrovojéúdaje!B186&lt;=$C$4),1+COUNTIF($A$1:$A185,"&gt;0"),0)</f>
        <v>186</v>
      </c>
      <c r="B186" s="28" t="str">
        <f>IFERROR(INDEX(zdrovojéúdaje!$A:$G,MATCH(ROW()+137,$A:$A,0),COLUMN()-1),"")</f>
        <v>323/1494</v>
      </c>
      <c r="C186" s="14">
        <f>IFERROR(INDEX(zdrovojéúdaje!$A:$G,MATCH(ROW()+137,$A:$A,0),COLUMN()-1),"")</f>
        <v>39763</v>
      </c>
      <c r="D186" s="15">
        <f>IFERROR(INDEX(zdrovojéúdaje!$A:$G,MATCH(ROW()+137,$A:$A,0),COLUMN()-1),"")</f>
        <v>0.27083333333333331</v>
      </c>
      <c r="E186" s="13">
        <f>IFERROR(VALUE(TRIM(SUBSTITUTE(REPLACE(INDEX(zdrovojéúdaje!$A:$G,MATCH(ROW()+137,$A:$A,0),COLUMN()-1),1,4,""),".",",",1))),"")</f>
        <v>59.546500000000002</v>
      </c>
      <c r="F186" s="13">
        <f>IFERROR(VALUE(TRIM(SUBSTITUTE(REPLACE(INDEX(zdrovojéúdaje!$A:$G,MATCH(ROW()+137,$A:$A,0),COLUMN()-1),1,4,""),".",","))),"")</f>
        <v>16.2088</v>
      </c>
      <c r="G186" s="12">
        <f>IFERROR(VALUE(TRIM(SUBSTITUTE(REPLACE(INDEX(zdrovojéúdaje!$A:$G,MATCH(ROW()+137,$A:$A,0),COLUMN()-1),1,4,""),".",","))),"")</f>
        <v>16.638500000000001</v>
      </c>
      <c r="I186" s="36" t="str">
        <f>IFERROR(INDEX(zdrovojéúdaje!$A:$G,MATCH(ROW()+213,$A:$A,0),COLUMN()-8),"")</f>
        <v>399/1494</v>
      </c>
      <c r="J186" s="37">
        <f>IFERROR(INDEX(zdrovojéúdaje!$A:$G,MATCH(ROW()+213,$A:$A,0),COLUMN()-8),"")</f>
        <v>39764</v>
      </c>
      <c r="K186" s="38">
        <f>IFERROR(INDEX(zdrovojéúdaje!$A:$G,MATCH(ROW()+213,$A:$A,0),COLUMN()-8),"")</f>
        <v>0.85416666666666663</v>
      </c>
      <c r="L186" s="39">
        <f>IFERROR(VALUE(TRIM(SUBSTITUTE(REPLACE(INDEX(zdrovojéúdaje!$A:$G,MATCH(ROW()+213,$A:$A,0),COLUMN()-8),1,4,""),".",",",1))),"")</f>
        <v>55.954900000000002</v>
      </c>
      <c r="M186" s="39">
        <f>IFERROR(VALUE(TRIM(SUBSTITUTE(REPLACE(INDEX(zdrovojéúdaje!$A:$G,MATCH(ROW()+213,$A:$A,0),COLUMN()-8),1,4,""),".",","))),"")</f>
        <v>16.944700000000001</v>
      </c>
      <c r="N186" s="40">
        <f>IFERROR(VALUE(TRIM(SUBSTITUTE(REPLACE(INDEX(zdrovojéúdaje!$A:$G,MATCH(ROW()+213,$A:$A,0),COLUMN()-8),1,4,""),".",","))),"")</f>
        <v>17.3764</v>
      </c>
    </row>
    <row r="187" spans="1:14" s="29" customFormat="1" ht="13.15" customHeight="1">
      <c r="A187" s="47">
        <f>IF((zdrovojéúdaje!B187&gt;=$C$3)*(zdrovojéúdaje!B187&lt;=$C$4),1+COUNTIF($A$1:$A186,"&gt;0"),0)</f>
        <v>187</v>
      </c>
      <c r="B187" s="28" t="str">
        <f>IFERROR(INDEX(zdrovojéúdaje!$A:$G,MATCH(ROW()+137,$A:$A,0),COLUMN()-1),"")</f>
        <v>324/1494</v>
      </c>
      <c r="C187" s="14">
        <f>IFERROR(INDEX(zdrovojéúdaje!$A:$G,MATCH(ROW()+137,$A:$A,0),COLUMN()-1),"")</f>
        <v>39763</v>
      </c>
      <c r="D187" s="15">
        <f>IFERROR(INDEX(zdrovojéúdaje!$A:$G,MATCH(ROW()+137,$A:$A,0),COLUMN()-1),"")</f>
        <v>0.29166666666666669</v>
      </c>
      <c r="E187" s="13">
        <f>IFERROR(VALUE(TRIM(SUBSTITUTE(REPLACE(INDEX(zdrovojéúdaje!$A:$G,MATCH(ROW()+137,$A:$A,0),COLUMN()-1),1,4,""),".",",",1))),"")</f>
        <v>59.384999999999998</v>
      </c>
      <c r="F187" s="13">
        <f>IFERROR(VALUE(TRIM(SUBSTITUTE(REPLACE(INDEX(zdrovojéúdaje!$A:$G,MATCH(ROW()+137,$A:$A,0),COLUMN()-1),1,4,""),".",","))),"")</f>
        <v>16.141999999999999</v>
      </c>
      <c r="G187" s="12">
        <f>IFERROR(VALUE(TRIM(SUBSTITUTE(REPLACE(INDEX(zdrovojéúdaje!$A:$G,MATCH(ROW()+137,$A:$A,0),COLUMN()-1),1,4,""),".",","))),"")</f>
        <v>16.564699999999998</v>
      </c>
      <c r="I187" s="36" t="str">
        <f>IFERROR(INDEX(zdrovojéúdaje!$A:$G,MATCH(ROW()+213,$A:$A,0),COLUMN()-8),"")</f>
        <v>400/1494</v>
      </c>
      <c r="J187" s="37">
        <f>IFERROR(INDEX(zdrovojéúdaje!$A:$G,MATCH(ROW()+213,$A:$A,0),COLUMN()-8),"")</f>
        <v>39764</v>
      </c>
      <c r="K187" s="38">
        <f>IFERROR(INDEX(zdrovojéúdaje!$A:$G,MATCH(ROW()+213,$A:$A,0),COLUMN()-8),"")</f>
        <v>0.875</v>
      </c>
      <c r="L187" s="39">
        <f>IFERROR(VALUE(TRIM(SUBSTITUTE(REPLACE(INDEX(zdrovojéúdaje!$A:$G,MATCH(ROW()+213,$A:$A,0),COLUMN()-8),1,4,""),".",",",1))),"")</f>
        <v>56.2376</v>
      </c>
      <c r="M187" s="39">
        <f>IFERROR(VALUE(TRIM(SUBSTITUTE(REPLACE(INDEX(zdrovojéúdaje!$A:$G,MATCH(ROW()+213,$A:$A,0),COLUMN()-8),1,4,""),".",","))),"")</f>
        <v>16.877700000000001</v>
      </c>
      <c r="N187" s="40">
        <f>IFERROR(VALUE(TRIM(SUBSTITUTE(REPLACE(INDEX(zdrovojéúdaje!$A:$G,MATCH(ROW()+213,$A:$A,0),COLUMN()-8),1,4,""),".",","))),"")</f>
        <v>17.339500000000001</v>
      </c>
    </row>
    <row r="188" spans="1:14" s="29" customFormat="1" ht="13.15" customHeight="1">
      <c r="A188" s="47">
        <f>IF((zdrovojéúdaje!B188&gt;=$C$3)*(zdrovojéúdaje!B188&lt;=$C$4),1+COUNTIF($A$1:$A187,"&gt;0"),0)</f>
        <v>188</v>
      </c>
      <c r="B188" s="28" t="str">
        <f>IFERROR(INDEX(zdrovojéúdaje!$A:$G,MATCH(ROW()+137,$A:$A,0),COLUMN()-1),"")</f>
        <v>325/1494</v>
      </c>
      <c r="C188" s="14">
        <f>IFERROR(INDEX(zdrovojéúdaje!$A:$G,MATCH(ROW()+137,$A:$A,0),COLUMN()-1),"")</f>
        <v>39763</v>
      </c>
      <c r="D188" s="15">
        <f>IFERROR(INDEX(zdrovojéúdaje!$A:$G,MATCH(ROW()+137,$A:$A,0),COLUMN()-1),"")</f>
        <v>0.3125</v>
      </c>
      <c r="E188" s="13">
        <f>IFERROR(VALUE(TRIM(SUBSTITUTE(REPLACE(INDEX(zdrovojéúdaje!$A:$G,MATCH(ROW()+137,$A:$A,0),COLUMN()-1),1,4,""),".",",",1))),"")</f>
        <v>59.253799999999998</v>
      </c>
      <c r="F188" s="13">
        <f>IFERROR(VALUE(TRIM(SUBSTITUTE(REPLACE(INDEX(zdrovojéúdaje!$A:$G,MATCH(ROW()+137,$A:$A,0),COLUMN()-1),1,4,""),".",","))),"")</f>
        <v>16.108599999999999</v>
      </c>
      <c r="G188" s="12">
        <f>IFERROR(VALUE(TRIM(SUBSTITUTE(REPLACE(INDEX(zdrovojéúdaje!$A:$G,MATCH(ROW()+137,$A:$A,0),COLUMN()-1),1,4,""),".",","))),"")</f>
        <v>16.527899999999999</v>
      </c>
      <c r="I188" s="36" t="str">
        <f>IFERROR(INDEX(zdrovojéúdaje!$A:$G,MATCH(ROW()+213,$A:$A,0),COLUMN()-8),"")</f>
        <v>401/1494</v>
      </c>
      <c r="J188" s="37">
        <f>IFERROR(INDEX(zdrovojéúdaje!$A:$G,MATCH(ROW()+213,$A:$A,0),COLUMN()-8),"")</f>
        <v>39764</v>
      </c>
      <c r="K188" s="38">
        <f>IFERROR(INDEX(zdrovojéúdaje!$A:$G,MATCH(ROW()+213,$A:$A,0),COLUMN()-8),"")</f>
        <v>0.89583333333333337</v>
      </c>
      <c r="L188" s="39">
        <f>IFERROR(VALUE(TRIM(SUBSTITUTE(REPLACE(INDEX(zdrovojéúdaje!$A:$G,MATCH(ROW()+213,$A:$A,0),COLUMN()-8),1,4,""),".",",",1))),"")</f>
        <v>56.419400000000003</v>
      </c>
      <c r="M188" s="39">
        <f>IFERROR(VALUE(TRIM(SUBSTITUTE(REPLACE(INDEX(zdrovojéúdaje!$A:$G,MATCH(ROW()+213,$A:$A,0),COLUMN()-8),1,4,""),".",","))),"")</f>
        <v>16.810700000000001</v>
      </c>
      <c r="N188" s="40">
        <f>IFERROR(VALUE(TRIM(SUBSTITUTE(REPLACE(INDEX(zdrovojéúdaje!$A:$G,MATCH(ROW()+213,$A:$A,0),COLUMN()-8),1,4,""),".",","))),"")</f>
        <v>17.302499999999998</v>
      </c>
    </row>
    <row r="189" spans="1:14" s="29" customFormat="1" ht="13.15" customHeight="1">
      <c r="A189" s="47">
        <f>IF((zdrovojéúdaje!B189&gt;=$C$3)*(zdrovojéúdaje!B189&lt;=$C$4),1+COUNTIF($A$1:$A188,"&gt;0"),0)</f>
        <v>189</v>
      </c>
      <c r="B189" s="28" t="str">
        <f>IFERROR(INDEX(zdrovojéúdaje!$A:$G,MATCH(ROW()+137,$A:$A,0),COLUMN()-1),"")</f>
        <v>326/1494</v>
      </c>
      <c r="C189" s="14">
        <f>IFERROR(INDEX(zdrovojéúdaje!$A:$G,MATCH(ROW()+137,$A:$A,0),COLUMN()-1),"")</f>
        <v>39763</v>
      </c>
      <c r="D189" s="15">
        <f>IFERROR(INDEX(zdrovojéúdaje!$A:$G,MATCH(ROW()+137,$A:$A,0),COLUMN()-1),"")</f>
        <v>0.33333333333333331</v>
      </c>
      <c r="E189" s="13">
        <f>IFERROR(VALUE(TRIM(SUBSTITUTE(REPLACE(INDEX(zdrovojéúdaje!$A:$G,MATCH(ROW()+137,$A:$A,0),COLUMN()-1),1,4,""),".",",",1))),"")</f>
        <v>58.842300000000002</v>
      </c>
      <c r="F189" s="13">
        <f>IFERROR(VALUE(TRIM(SUBSTITUTE(REPLACE(INDEX(zdrovojéúdaje!$A:$G,MATCH(ROW()+137,$A:$A,0),COLUMN()-1),1,4,""),".",","))),"")</f>
        <v>16.108599999999999</v>
      </c>
      <c r="G189" s="12">
        <f>IFERROR(VALUE(TRIM(SUBSTITUTE(REPLACE(INDEX(zdrovojéúdaje!$A:$G,MATCH(ROW()+137,$A:$A,0),COLUMN()-1),1,4,""),".",","))),"")</f>
        <v>16.527899999999999</v>
      </c>
      <c r="I189" s="36" t="str">
        <f>IFERROR(INDEX(zdrovojéúdaje!$A:$G,MATCH(ROW()+213,$A:$A,0),COLUMN()-8),"")</f>
        <v>402/1494</v>
      </c>
      <c r="J189" s="37">
        <f>IFERROR(INDEX(zdrovojéúdaje!$A:$G,MATCH(ROW()+213,$A:$A,0),COLUMN()-8),"")</f>
        <v>39764</v>
      </c>
      <c r="K189" s="38">
        <f>IFERROR(INDEX(zdrovojéúdaje!$A:$G,MATCH(ROW()+213,$A:$A,0),COLUMN()-8),"")</f>
        <v>0.91666666666666663</v>
      </c>
      <c r="L189" s="39">
        <f>IFERROR(VALUE(TRIM(SUBSTITUTE(REPLACE(INDEX(zdrovojéúdaje!$A:$G,MATCH(ROW()+213,$A:$A,0),COLUMN()-8),1,4,""),".",",",1))),"")</f>
        <v>56.484999999999999</v>
      </c>
      <c r="M189" s="39">
        <f>IFERROR(VALUE(TRIM(SUBSTITUTE(REPLACE(INDEX(zdrovojéúdaje!$A:$G,MATCH(ROW()+213,$A:$A,0),COLUMN()-8),1,4,""),".",","))),"")</f>
        <v>16.7438</v>
      </c>
      <c r="N189" s="40">
        <f>IFERROR(VALUE(TRIM(SUBSTITUTE(REPLACE(INDEX(zdrovojéúdaje!$A:$G,MATCH(ROW()+213,$A:$A,0),COLUMN()-8),1,4,""),".",","))),"")</f>
        <v>17.265599999999999</v>
      </c>
    </row>
    <row r="190" spans="1:14" s="29" customFormat="1" ht="13.15" customHeight="1">
      <c r="A190" s="47">
        <f>IF((zdrovojéúdaje!B190&gt;=$C$3)*(zdrovojéúdaje!B190&lt;=$C$4),1+COUNTIF($A$1:$A189,"&gt;0"),0)</f>
        <v>190</v>
      </c>
      <c r="B190" s="28" t="str">
        <f>IFERROR(INDEX(zdrovojéúdaje!$A:$G,MATCH(ROW()+137,$A:$A,0),COLUMN()-1),"")</f>
        <v>327/1494</v>
      </c>
      <c r="C190" s="14">
        <f>IFERROR(INDEX(zdrovojéúdaje!$A:$G,MATCH(ROW()+137,$A:$A,0),COLUMN()-1),"")</f>
        <v>39763</v>
      </c>
      <c r="D190" s="15">
        <f>IFERROR(INDEX(zdrovojéúdaje!$A:$G,MATCH(ROW()+137,$A:$A,0),COLUMN()-1),"")</f>
        <v>0.35416666666666669</v>
      </c>
      <c r="E190" s="13">
        <f>IFERROR(VALUE(TRIM(SUBSTITUTE(REPLACE(INDEX(zdrovojéúdaje!$A:$G,MATCH(ROW()+137,$A:$A,0),COLUMN()-1),1,4,""),".",",",1))),"")</f>
        <v>57.320399999999999</v>
      </c>
      <c r="F190" s="13">
        <f>IFERROR(VALUE(TRIM(SUBSTITUTE(REPLACE(INDEX(zdrovojéúdaje!$A:$G,MATCH(ROW()+137,$A:$A,0),COLUMN()-1),1,4,""),".",","))),"")</f>
        <v>16.542999999999999</v>
      </c>
      <c r="G190" s="12">
        <f>IFERROR(VALUE(TRIM(SUBSTITUTE(REPLACE(INDEX(zdrovojéúdaje!$A:$G,MATCH(ROW()+137,$A:$A,0),COLUMN()-1),1,4,""),".",","))),"")</f>
        <v>16.785900000000002</v>
      </c>
      <c r="I190" s="36" t="str">
        <f>IFERROR(INDEX(zdrovojéúdaje!$A:$G,MATCH(ROW()+213,$A:$A,0),COLUMN()-8),"")</f>
        <v>403/1494</v>
      </c>
      <c r="J190" s="37">
        <f>IFERROR(INDEX(zdrovojéúdaje!$A:$G,MATCH(ROW()+213,$A:$A,0),COLUMN()-8),"")</f>
        <v>39764</v>
      </c>
      <c r="K190" s="38">
        <f>IFERROR(INDEX(zdrovojéúdaje!$A:$G,MATCH(ROW()+213,$A:$A,0),COLUMN()-8),"")</f>
        <v>0.9375</v>
      </c>
      <c r="L190" s="39">
        <f>IFERROR(VALUE(TRIM(SUBSTITUTE(REPLACE(INDEX(zdrovojéúdaje!$A:$G,MATCH(ROW()+213,$A:$A,0),COLUMN()-8),1,4,""),".",",",1))),"")</f>
        <v>56.555599999999998</v>
      </c>
      <c r="M190" s="39">
        <f>IFERROR(VALUE(TRIM(SUBSTITUTE(REPLACE(INDEX(zdrovojéúdaje!$A:$G,MATCH(ROW()+213,$A:$A,0),COLUMN()-8),1,4,""),".",","))),"")</f>
        <v>16.7103</v>
      </c>
      <c r="N190" s="40">
        <f>IFERROR(VALUE(TRIM(SUBSTITUTE(REPLACE(INDEX(zdrovojéúdaje!$A:$G,MATCH(ROW()+213,$A:$A,0),COLUMN()-8),1,4,""),".",","))),"")</f>
        <v>17.2287</v>
      </c>
    </row>
    <row r="191" spans="1:14" s="29" customFormat="1" ht="13.15" customHeight="1">
      <c r="A191" s="47">
        <f>IF((zdrovojéúdaje!B191&gt;=$C$3)*(zdrovojéúdaje!B191&lt;=$C$4),1+COUNTIF($A$1:$A190,"&gt;0"),0)</f>
        <v>191</v>
      </c>
      <c r="B191" s="28" t="str">
        <f>IFERROR(INDEX(zdrovojéúdaje!$A:$G,MATCH(ROW()+137,$A:$A,0),COLUMN()-1),"")</f>
        <v>328/1494</v>
      </c>
      <c r="C191" s="14">
        <f>IFERROR(INDEX(zdrovojéúdaje!$A:$G,MATCH(ROW()+137,$A:$A,0),COLUMN()-1),"")</f>
        <v>39763</v>
      </c>
      <c r="D191" s="15">
        <f>IFERROR(INDEX(zdrovojéúdaje!$A:$G,MATCH(ROW()+137,$A:$A,0),COLUMN()-1),"")</f>
        <v>0.375</v>
      </c>
      <c r="E191" s="13">
        <f>IFERROR(VALUE(TRIM(SUBSTITUTE(REPLACE(INDEX(zdrovojéúdaje!$A:$G,MATCH(ROW()+137,$A:$A,0),COLUMN()-1),1,4,""),".",",",1))),"")</f>
        <v>55.662199999999999</v>
      </c>
      <c r="F191" s="13">
        <f>IFERROR(VALUE(TRIM(SUBSTITUTE(REPLACE(INDEX(zdrovojéúdaje!$A:$G,MATCH(ROW()+137,$A:$A,0),COLUMN()-1),1,4,""),".",","))),"")</f>
        <v>17.112300000000001</v>
      </c>
      <c r="G191" s="12">
        <f>IFERROR(VALUE(TRIM(SUBSTITUTE(REPLACE(INDEX(zdrovojéúdaje!$A:$G,MATCH(ROW()+137,$A:$A,0),COLUMN()-1),1,4,""),".",","))),"")</f>
        <v>17.191800000000001</v>
      </c>
      <c r="I191" s="36" t="str">
        <f>IFERROR(INDEX(zdrovojéúdaje!$A:$G,MATCH(ROW()+213,$A:$A,0),COLUMN()-8),"")</f>
        <v>404/1494</v>
      </c>
      <c r="J191" s="37">
        <f>IFERROR(INDEX(zdrovojéúdaje!$A:$G,MATCH(ROW()+213,$A:$A,0),COLUMN()-8),"")</f>
        <v>39764</v>
      </c>
      <c r="K191" s="38">
        <f>IFERROR(INDEX(zdrovojéúdaje!$A:$G,MATCH(ROW()+213,$A:$A,0),COLUMN()-8),"")</f>
        <v>0.95833333333333337</v>
      </c>
      <c r="L191" s="39">
        <f>IFERROR(VALUE(TRIM(SUBSTITUTE(REPLACE(INDEX(zdrovojéúdaje!$A:$G,MATCH(ROW()+213,$A:$A,0),COLUMN()-8),1,4,""),".",",",1))),"")</f>
        <v>56.719700000000003</v>
      </c>
      <c r="M191" s="39">
        <f>IFERROR(VALUE(TRIM(SUBSTITUTE(REPLACE(INDEX(zdrovojéúdaje!$A:$G,MATCH(ROW()+213,$A:$A,0),COLUMN()-8),1,4,""),".",","))),"")</f>
        <v>16.6768</v>
      </c>
      <c r="N191" s="40">
        <f>IFERROR(VALUE(TRIM(SUBSTITUTE(REPLACE(INDEX(zdrovojéúdaje!$A:$G,MATCH(ROW()+213,$A:$A,0),COLUMN()-8),1,4,""),".",","))),"")</f>
        <v>17.191800000000001</v>
      </c>
    </row>
    <row r="192" spans="1:14" s="29" customFormat="1" ht="13.15" customHeight="1">
      <c r="A192" s="47">
        <f>IF((zdrovojéúdaje!B192&gt;=$C$3)*(zdrovojéúdaje!B192&lt;=$C$4),1+COUNTIF($A$1:$A191,"&gt;0"),0)</f>
        <v>192</v>
      </c>
      <c r="B192" s="28" t="str">
        <f>IFERROR(INDEX(zdrovojéúdaje!$A:$G,MATCH(ROW()+137,$A:$A,0),COLUMN()-1),"")</f>
        <v>329/1494</v>
      </c>
      <c r="C192" s="14">
        <f>IFERROR(INDEX(zdrovojéúdaje!$A:$G,MATCH(ROW()+137,$A:$A,0),COLUMN()-1),"")</f>
        <v>39763</v>
      </c>
      <c r="D192" s="15">
        <f>IFERROR(INDEX(zdrovojéúdaje!$A:$G,MATCH(ROW()+137,$A:$A,0),COLUMN()-1),"")</f>
        <v>0.39583333333333331</v>
      </c>
      <c r="E192" s="13">
        <f>IFERROR(VALUE(TRIM(SUBSTITUTE(REPLACE(INDEX(zdrovojéúdaje!$A:$G,MATCH(ROW()+137,$A:$A,0),COLUMN()-1),1,4,""),".",",",1))),"")</f>
        <v>54.448099999999997</v>
      </c>
      <c r="F192" s="13">
        <f>IFERROR(VALUE(TRIM(SUBSTITUTE(REPLACE(INDEX(zdrovojéúdaje!$A:$G,MATCH(ROW()+137,$A:$A,0),COLUMN()-1),1,4,""),".",","))),"")</f>
        <v>17.615600000000001</v>
      </c>
      <c r="G192" s="12">
        <f>IFERROR(VALUE(TRIM(SUBSTITUTE(REPLACE(INDEX(zdrovojéúdaje!$A:$G,MATCH(ROW()+137,$A:$A,0),COLUMN()-1),1,4,""),".",","))),"")</f>
        <v>17.598099999999999</v>
      </c>
      <c r="I192" s="36" t="str">
        <f>IFERROR(INDEX(zdrovojéúdaje!$A:$G,MATCH(ROW()+213,$A:$A,0),COLUMN()-8),"")</f>
        <v>405/1494</v>
      </c>
      <c r="J192" s="37">
        <f>IFERROR(INDEX(zdrovojéúdaje!$A:$G,MATCH(ROW()+213,$A:$A,0),COLUMN()-8),"")</f>
        <v>39764</v>
      </c>
      <c r="K192" s="38">
        <f>IFERROR(INDEX(zdrovojéúdaje!$A:$G,MATCH(ROW()+213,$A:$A,0),COLUMN()-8),"")</f>
        <v>0.97916666666666663</v>
      </c>
      <c r="L192" s="39">
        <f>IFERROR(VALUE(TRIM(SUBSTITUTE(REPLACE(INDEX(zdrovojéúdaje!$A:$G,MATCH(ROW()+213,$A:$A,0),COLUMN()-8),1,4,""),".",",",1))),"")</f>
        <v>56.914000000000001</v>
      </c>
      <c r="M192" s="39">
        <f>IFERROR(VALUE(TRIM(SUBSTITUTE(REPLACE(INDEX(zdrovojéúdaje!$A:$G,MATCH(ROW()+213,$A:$A,0),COLUMN()-8),1,4,""),".",","))),"")</f>
        <v>16.6434</v>
      </c>
      <c r="N192" s="40">
        <f>IFERROR(VALUE(TRIM(SUBSTITUTE(REPLACE(INDEX(zdrovojéúdaje!$A:$G,MATCH(ROW()+213,$A:$A,0),COLUMN()-8),1,4,""),".",","))),"")</f>
        <v>17.081</v>
      </c>
    </row>
    <row r="193" spans="1:14" s="29" customFormat="1" ht="13.15" customHeight="1">
      <c r="A193" s="47">
        <f>IF((zdrovojéúdaje!B193&gt;=$C$3)*(zdrovojéúdaje!B193&lt;=$C$4),1+COUNTIF($A$1:$A192,"&gt;0"),0)</f>
        <v>193</v>
      </c>
      <c r="B193" s="28" t="str">
        <f>IFERROR(INDEX(zdrovojéúdaje!$A:$G,MATCH(ROW()+137,$A:$A,0),COLUMN()-1),"")</f>
        <v>330/1494</v>
      </c>
      <c r="C193" s="14">
        <f>IFERROR(INDEX(zdrovojéúdaje!$A:$G,MATCH(ROW()+137,$A:$A,0),COLUMN()-1),"")</f>
        <v>39763</v>
      </c>
      <c r="D193" s="15">
        <f>IFERROR(INDEX(zdrovojéúdaje!$A:$G,MATCH(ROW()+137,$A:$A,0),COLUMN()-1),"")</f>
        <v>0.41666666666666669</v>
      </c>
      <c r="E193" s="13">
        <f>IFERROR(VALUE(TRIM(SUBSTITUTE(REPLACE(INDEX(zdrovojéúdaje!$A:$G,MATCH(ROW()+137,$A:$A,0),COLUMN()-1),1,4,""),".",",",1))),"")</f>
        <v>53.6051</v>
      </c>
      <c r="F193" s="13">
        <f>IFERROR(VALUE(TRIM(SUBSTITUTE(REPLACE(INDEX(zdrovojéúdaje!$A:$G,MATCH(ROW()+137,$A:$A,0),COLUMN()-1),1,4,""),".",","))),"")</f>
        <v>17.918099999999999</v>
      </c>
      <c r="G193" s="12">
        <f>IFERROR(VALUE(TRIM(SUBSTITUTE(REPLACE(INDEX(zdrovojéúdaje!$A:$G,MATCH(ROW()+137,$A:$A,0),COLUMN()-1),1,4,""),".",","))),"")</f>
        <v>17.709</v>
      </c>
      <c r="I193" s="36" t="str">
        <f>IFERROR(INDEX(zdrovojéúdaje!$A:$G,MATCH(ROW()+213,$A:$A,0),COLUMN()-8),"")</f>
        <v>406/1494</v>
      </c>
      <c r="J193" s="37">
        <f>IFERROR(INDEX(zdrovojéúdaje!$A:$G,MATCH(ROW()+213,$A:$A,0),COLUMN()-8),"")</f>
        <v>39765</v>
      </c>
      <c r="K193" s="38">
        <f>IFERROR(INDEX(zdrovojéúdaje!$A:$G,MATCH(ROW()+213,$A:$A,0),COLUMN()-8),"")</f>
        <v>0</v>
      </c>
      <c r="L193" s="39">
        <f>IFERROR(VALUE(TRIM(SUBSTITUTE(REPLACE(INDEX(zdrovojéúdaje!$A:$G,MATCH(ROW()+213,$A:$A,0),COLUMN()-8),1,4,""),".",",",1))),"")</f>
        <v>56.873699999999999</v>
      </c>
      <c r="M193" s="39">
        <f>IFERROR(VALUE(TRIM(SUBSTITUTE(REPLACE(INDEX(zdrovojéúdaje!$A:$G,MATCH(ROW()+213,$A:$A,0),COLUMN()-8),1,4,""),".",","))),"")</f>
        <v>16.6099</v>
      </c>
      <c r="N193" s="40">
        <f>IFERROR(VALUE(TRIM(SUBSTITUTE(REPLACE(INDEX(zdrovojéúdaje!$A:$G,MATCH(ROW()+213,$A:$A,0),COLUMN()-8),1,4,""),".",","))),"")</f>
        <v>17.117899999999999</v>
      </c>
    </row>
    <row r="194" spans="1:14" s="29" customFormat="1" ht="13.15" customHeight="1">
      <c r="A194" s="47">
        <f>IF((zdrovojéúdaje!B194&gt;=$C$3)*(zdrovojéúdaje!B194&lt;=$C$4),1+COUNTIF($A$1:$A193,"&gt;0"),0)</f>
        <v>194</v>
      </c>
      <c r="B194" s="28" t="str">
        <f>IFERROR(INDEX(zdrovojéúdaje!$A:$G,MATCH(ROW()+137,$A:$A,0),COLUMN()-1),"")</f>
        <v>331/1494</v>
      </c>
      <c r="C194" s="14">
        <f>IFERROR(INDEX(zdrovojéúdaje!$A:$G,MATCH(ROW()+137,$A:$A,0),COLUMN()-1),"")</f>
        <v>39763</v>
      </c>
      <c r="D194" s="15">
        <f>IFERROR(INDEX(zdrovojéúdaje!$A:$G,MATCH(ROW()+137,$A:$A,0),COLUMN()-1),"")</f>
        <v>0.4375</v>
      </c>
      <c r="E194" s="13">
        <f>IFERROR(VALUE(TRIM(SUBSTITUTE(REPLACE(INDEX(zdrovojéúdaje!$A:$G,MATCH(ROW()+137,$A:$A,0),COLUMN()-1),1,4,""),".",",",1))),"")</f>
        <v>53.067500000000003</v>
      </c>
      <c r="F194" s="13">
        <f>IFERROR(VALUE(TRIM(SUBSTITUTE(REPLACE(INDEX(zdrovojéúdaje!$A:$G,MATCH(ROW()+137,$A:$A,0),COLUMN()-1),1,4,""),".",","))),"")</f>
        <v>18.153700000000001</v>
      </c>
      <c r="G194" s="12">
        <f>IFERROR(VALUE(TRIM(SUBSTITUTE(REPLACE(INDEX(zdrovojéúdaje!$A:$G,MATCH(ROW()+137,$A:$A,0),COLUMN()-1),1,4,""),".",","))),"")</f>
        <v>17.893899999999999</v>
      </c>
      <c r="I194" s="36" t="str">
        <f>IFERROR(INDEX(zdrovojéúdaje!$A:$G,MATCH(ROW()+213,$A:$A,0),COLUMN()-8),"")</f>
        <v>407/1494</v>
      </c>
      <c r="J194" s="37">
        <f>IFERROR(INDEX(zdrovojéúdaje!$A:$G,MATCH(ROW()+213,$A:$A,0),COLUMN()-8),"")</f>
        <v>39765</v>
      </c>
      <c r="K194" s="38">
        <f>IFERROR(INDEX(zdrovojéúdaje!$A:$G,MATCH(ROW()+213,$A:$A,0),COLUMN()-8),"")</f>
        <v>2.0833333333333332E-2</v>
      </c>
      <c r="L194" s="39">
        <f>IFERROR(VALUE(TRIM(SUBSTITUTE(REPLACE(INDEX(zdrovojéúdaje!$A:$G,MATCH(ROW()+213,$A:$A,0),COLUMN()-8),1,4,""),".",",",1))),"")</f>
        <v>57.055399999999999</v>
      </c>
      <c r="M194" s="39">
        <f>IFERROR(VALUE(TRIM(SUBSTITUTE(REPLACE(INDEX(zdrovojéúdaje!$A:$G,MATCH(ROW()+213,$A:$A,0),COLUMN()-8),1,4,""),".",","))),"")</f>
        <v>16.576499999999999</v>
      </c>
      <c r="N194" s="40">
        <f>IFERROR(VALUE(TRIM(SUBSTITUTE(REPLACE(INDEX(zdrovojéúdaje!$A:$G,MATCH(ROW()+213,$A:$A,0),COLUMN()-8),1,4,""),".",","))),"")</f>
        <v>17.007200000000001</v>
      </c>
    </row>
    <row r="195" spans="1:14" s="29" customFormat="1" ht="13.15" customHeight="1">
      <c r="A195" s="47">
        <f>IF((zdrovojéúdaje!B195&gt;=$C$3)*(zdrovojéúdaje!B195&lt;=$C$4),1+COUNTIF($A$1:$A194,"&gt;0"),0)</f>
        <v>195</v>
      </c>
      <c r="B195" s="28" t="str">
        <f>IFERROR(INDEX(zdrovojéúdaje!$A:$G,MATCH(ROW()+137,$A:$A,0),COLUMN()-1),"")</f>
        <v>332/1494</v>
      </c>
      <c r="C195" s="14">
        <f>IFERROR(INDEX(zdrovojéúdaje!$A:$G,MATCH(ROW()+137,$A:$A,0),COLUMN()-1),"")</f>
        <v>39763</v>
      </c>
      <c r="D195" s="15">
        <f>IFERROR(INDEX(zdrovojéúdaje!$A:$G,MATCH(ROW()+137,$A:$A,0),COLUMN()-1),"")</f>
        <v>0.45833333333333331</v>
      </c>
      <c r="E195" s="13">
        <f>IFERROR(VALUE(TRIM(SUBSTITUTE(REPLACE(INDEX(zdrovojéúdaje!$A:$G,MATCH(ROW()+137,$A:$A,0),COLUMN()-1),1,4,""),".",",",1))),"")</f>
        <v>52.499600000000001</v>
      </c>
      <c r="F195" s="13">
        <f>IFERROR(VALUE(TRIM(SUBSTITUTE(REPLACE(INDEX(zdrovojéúdaje!$A:$G,MATCH(ROW()+137,$A:$A,0),COLUMN()-1),1,4,""),".",","))),"")</f>
        <v>18.321999999999999</v>
      </c>
      <c r="G195" s="12">
        <f>IFERROR(VALUE(TRIM(SUBSTITUTE(REPLACE(INDEX(zdrovojéúdaje!$A:$G,MATCH(ROW()+137,$A:$A,0),COLUMN()-1),1,4,""),".",","))),"")</f>
        <v>17.9679</v>
      </c>
      <c r="I195" s="36" t="str">
        <f>IFERROR(INDEX(zdrovojéúdaje!$A:$G,MATCH(ROW()+213,$A:$A,0),COLUMN()-8),"")</f>
        <v>408/1494</v>
      </c>
      <c r="J195" s="37">
        <f>IFERROR(INDEX(zdrovojéúdaje!$A:$G,MATCH(ROW()+213,$A:$A,0),COLUMN()-8),"")</f>
        <v>39765</v>
      </c>
      <c r="K195" s="38">
        <f>IFERROR(INDEX(zdrovojéúdaje!$A:$G,MATCH(ROW()+213,$A:$A,0),COLUMN()-8),"")</f>
        <v>4.1666666666666664E-2</v>
      </c>
      <c r="L195" s="39">
        <f>IFERROR(VALUE(TRIM(SUBSTITUTE(REPLACE(INDEX(zdrovojéúdaje!$A:$G,MATCH(ROW()+213,$A:$A,0),COLUMN()-8),1,4,""),".",",",1))),"")</f>
        <v>57.232100000000003</v>
      </c>
      <c r="M195" s="39">
        <f>IFERROR(VALUE(TRIM(SUBSTITUTE(REPLACE(INDEX(zdrovojéúdaje!$A:$G,MATCH(ROW()+213,$A:$A,0),COLUMN()-8),1,4,""),".",","))),"")</f>
        <v>16.576499999999999</v>
      </c>
      <c r="N195" s="40">
        <f>IFERROR(VALUE(TRIM(SUBSTITUTE(REPLACE(INDEX(zdrovojéúdaje!$A:$G,MATCH(ROW()+213,$A:$A,0),COLUMN()-8),1,4,""),".",","))),"")</f>
        <v>17.007200000000001</v>
      </c>
    </row>
    <row r="196" spans="1:14" s="29" customFormat="1" ht="13.15" customHeight="1">
      <c r="A196" s="47">
        <f>IF((zdrovojéúdaje!B196&gt;=$C$3)*(zdrovojéúdaje!B196&lt;=$C$4),1+COUNTIF($A$1:$A195,"&gt;0"),0)</f>
        <v>196</v>
      </c>
      <c r="B196" s="28" t="str">
        <f>IFERROR(INDEX(zdrovojéúdaje!$A:$G,MATCH(ROW()+137,$A:$A,0),COLUMN()-1),"")</f>
        <v>333/1494</v>
      </c>
      <c r="C196" s="14">
        <f>IFERROR(INDEX(zdrovojéúdaje!$A:$G,MATCH(ROW()+137,$A:$A,0),COLUMN()-1),"")</f>
        <v>39763</v>
      </c>
      <c r="D196" s="15">
        <f>IFERROR(INDEX(zdrovojéúdaje!$A:$G,MATCH(ROW()+137,$A:$A,0),COLUMN()-1),"")</f>
        <v>0.47916666666666669</v>
      </c>
      <c r="E196" s="13">
        <f>IFERROR(VALUE(TRIM(SUBSTITUTE(REPLACE(INDEX(zdrovojéúdaje!$A:$G,MATCH(ROW()+137,$A:$A,0),COLUMN()-1),1,4,""),".",",",1))),"")</f>
        <v>51.444600000000001</v>
      </c>
      <c r="F196" s="13">
        <f>IFERROR(VALUE(TRIM(SUBSTITUTE(REPLACE(INDEX(zdrovojéúdaje!$A:$G,MATCH(ROW()+137,$A:$A,0),COLUMN()-1),1,4,""),".",","))),"")</f>
        <v>18.288399999999999</v>
      </c>
      <c r="G196" s="12">
        <f>IFERROR(VALUE(TRIM(SUBSTITUTE(REPLACE(INDEX(zdrovojéúdaje!$A:$G,MATCH(ROW()+137,$A:$A,0),COLUMN()-1),1,4,""),".",","))),"")</f>
        <v>17.5611</v>
      </c>
      <c r="I196" s="36" t="str">
        <f>IFERROR(INDEX(zdrovojéúdaje!$A:$G,MATCH(ROW()+213,$A:$A,0),COLUMN()-8),"")</f>
        <v>409/1494</v>
      </c>
      <c r="J196" s="37">
        <f>IFERROR(INDEX(zdrovojéúdaje!$A:$G,MATCH(ROW()+213,$A:$A,0),COLUMN()-8),"")</f>
        <v>39765</v>
      </c>
      <c r="K196" s="38">
        <f>IFERROR(INDEX(zdrovojéúdaje!$A:$G,MATCH(ROW()+213,$A:$A,0),COLUMN()-8),"")</f>
        <v>6.25E-2</v>
      </c>
      <c r="L196" s="39">
        <f>IFERROR(VALUE(TRIM(SUBSTITUTE(REPLACE(INDEX(zdrovojéúdaje!$A:$G,MATCH(ROW()+213,$A:$A,0),COLUMN()-8),1,4,""),".",",",1))),"")</f>
        <v>57.2699</v>
      </c>
      <c r="M196" s="39">
        <f>IFERROR(VALUE(TRIM(SUBSTITUTE(REPLACE(INDEX(zdrovojéúdaje!$A:$G,MATCH(ROW()+213,$A:$A,0),COLUMN()-8),1,4,""),".",","))),"")</f>
        <v>16.542999999999999</v>
      </c>
      <c r="N196" s="40">
        <f>IFERROR(VALUE(TRIM(SUBSTITUTE(REPLACE(INDEX(zdrovojéúdaje!$A:$G,MATCH(ROW()+213,$A:$A,0),COLUMN()-8),1,4,""),".",","))),"")</f>
        <v>16.970300000000002</v>
      </c>
    </row>
    <row r="197" spans="1:14" s="29" customFormat="1" ht="13.15" customHeight="1">
      <c r="A197" s="47">
        <f>IF((zdrovojéúdaje!B197&gt;=$C$3)*(zdrovojéúdaje!B197&lt;=$C$4),1+COUNTIF($A$1:$A196,"&gt;0"),0)</f>
        <v>197</v>
      </c>
      <c r="B197" s="28" t="str">
        <f>IFERROR(INDEX(zdrovojéúdaje!$A:$G,MATCH(ROW()+137,$A:$A,0),COLUMN()-1),"")</f>
        <v>334/1494</v>
      </c>
      <c r="C197" s="14">
        <f>IFERROR(INDEX(zdrovojéúdaje!$A:$G,MATCH(ROW()+137,$A:$A,0),COLUMN()-1),"")</f>
        <v>39763</v>
      </c>
      <c r="D197" s="15">
        <f>IFERROR(INDEX(zdrovojéúdaje!$A:$G,MATCH(ROW()+137,$A:$A,0),COLUMN()-1),"")</f>
        <v>0.5</v>
      </c>
      <c r="E197" s="13">
        <f>IFERROR(VALUE(TRIM(SUBSTITUTE(REPLACE(INDEX(zdrovojéúdaje!$A:$G,MATCH(ROW()+137,$A:$A,0),COLUMN()-1),1,4,""),".",",",1))),"")</f>
        <v>51.694499999999998</v>
      </c>
      <c r="F197" s="13">
        <f>IFERROR(VALUE(TRIM(SUBSTITUTE(REPLACE(INDEX(zdrovojéúdaje!$A:$G,MATCH(ROW()+137,$A:$A,0),COLUMN()-1),1,4,""),".",","))),"")</f>
        <v>18.288399999999999</v>
      </c>
      <c r="G197" s="12">
        <f>IFERROR(VALUE(TRIM(SUBSTITUTE(REPLACE(INDEX(zdrovojéúdaje!$A:$G,MATCH(ROW()+137,$A:$A,0),COLUMN()-1),1,4,""),".",","))),"")</f>
        <v>18.004899999999999</v>
      </c>
      <c r="I197" s="36" t="str">
        <f>IFERROR(INDEX(zdrovojéúdaje!$A:$G,MATCH(ROW()+213,$A:$A,0),COLUMN()-8),"")</f>
        <v>410/1494</v>
      </c>
      <c r="J197" s="37">
        <f>IFERROR(INDEX(zdrovojéúdaje!$A:$G,MATCH(ROW()+213,$A:$A,0),COLUMN()-8),"")</f>
        <v>39765</v>
      </c>
      <c r="K197" s="38">
        <f>IFERROR(INDEX(zdrovojéúdaje!$A:$G,MATCH(ROW()+213,$A:$A,0),COLUMN()-8),"")</f>
        <v>8.3333333333333329E-2</v>
      </c>
      <c r="L197" s="39">
        <f>IFERROR(VALUE(TRIM(SUBSTITUTE(REPLACE(INDEX(zdrovojéúdaje!$A:$G,MATCH(ROW()+213,$A:$A,0),COLUMN()-8),1,4,""),".",",",1))),"")</f>
        <v>57.328000000000003</v>
      </c>
      <c r="M197" s="39">
        <f>IFERROR(VALUE(TRIM(SUBSTITUTE(REPLACE(INDEX(zdrovojéúdaje!$A:$G,MATCH(ROW()+213,$A:$A,0),COLUMN()-8),1,4,""),".",","))),"")</f>
        <v>16.509599999999999</v>
      </c>
      <c r="N197" s="40">
        <f>IFERROR(VALUE(TRIM(SUBSTITUTE(REPLACE(INDEX(zdrovojéúdaje!$A:$G,MATCH(ROW()+213,$A:$A,0),COLUMN()-8),1,4,""),".",","))),"")</f>
        <v>16.970300000000002</v>
      </c>
    </row>
    <row r="198" spans="1:14" s="29" customFormat="1" ht="13.15" customHeight="1">
      <c r="A198" s="47">
        <f>IF((zdrovojéúdaje!B198&gt;=$C$3)*(zdrovojéúdaje!B198&lt;=$C$4),1+COUNTIF($A$1:$A197,"&gt;0"),0)</f>
        <v>198</v>
      </c>
      <c r="B198" s="28" t="str">
        <f>IFERROR(INDEX(zdrovojéúdaje!$A:$G,MATCH(ROW()+137,$A:$A,0),COLUMN()-1),"")</f>
        <v>335/1494</v>
      </c>
      <c r="C198" s="14">
        <f>IFERROR(INDEX(zdrovojéúdaje!$A:$G,MATCH(ROW()+137,$A:$A,0),COLUMN()-1),"")</f>
        <v>39763</v>
      </c>
      <c r="D198" s="15">
        <f>IFERROR(INDEX(zdrovojéúdaje!$A:$G,MATCH(ROW()+137,$A:$A,0),COLUMN()-1),"")</f>
        <v>0.52083333333333337</v>
      </c>
      <c r="E198" s="13">
        <f>IFERROR(VALUE(TRIM(SUBSTITUTE(REPLACE(INDEX(zdrovojéúdaje!$A:$G,MATCH(ROW()+137,$A:$A,0),COLUMN()-1),1,4,""),".",",",1))),"")</f>
        <v>52.247300000000003</v>
      </c>
      <c r="F198" s="13">
        <f>IFERROR(VALUE(TRIM(SUBSTITUTE(REPLACE(INDEX(zdrovojéúdaje!$A:$G,MATCH(ROW()+137,$A:$A,0),COLUMN()-1),1,4,""),".",","))),"")</f>
        <v>18.2547</v>
      </c>
      <c r="G198" s="12">
        <f>IFERROR(VALUE(TRIM(SUBSTITUTE(REPLACE(INDEX(zdrovojéúdaje!$A:$G,MATCH(ROW()+137,$A:$A,0),COLUMN()-1),1,4,""),".",","))),"")</f>
        <v>17.930900000000001</v>
      </c>
      <c r="I198" s="36" t="str">
        <f>IFERROR(INDEX(zdrovojéúdaje!$A:$G,MATCH(ROW()+213,$A:$A,0),COLUMN()-8),"")</f>
        <v>411/1494</v>
      </c>
      <c r="J198" s="37">
        <f>IFERROR(INDEX(zdrovojéúdaje!$A:$G,MATCH(ROW()+213,$A:$A,0),COLUMN()-8),"")</f>
        <v>39765</v>
      </c>
      <c r="K198" s="38">
        <f>IFERROR(INDEX(zdrovojéúdaje!$A:$G,MATCH(ROW()+213,$A:$A,0),COLUMN()-8),"")</f>
        <v>0.10416666666666667</v>
      </c>
      <c r="L198" s="39">
        <f>IFERROR(VALUE(TRIM(SUBSTITUTE(REPLACE(INDEX(zdrovojéúdaje!$A:$G,MATCH(ROW()+213,$A:$A,0),COLUMN()-8),1,4,""),".",",",1))),"")</f>
        <v>57.537500000000001</v>
      </c>
      <c r="M198" s="39">
        <f>IFERROR(VALUE(TRIM(SUBSTITUTE(REPLACE(INDEX(zdrovojéúdaje!$A:$G,MATCH(ROW()+213,$A:$A,0),COLUMN()-8),1,4,""),".",","))),"")</f>
        <v>16.509599999999999</v>
      </c>
      <c r="N198" s="40">
        <f>IFERROR(VALUE(TRIM(SUBSTITUTE(REPLACE(INDEX(zdrovojéúdaje!$A:$G,MATCH(ROW()+213,$A:$A,0),COLUMN()-8),1,4,""),".",","))),"")</f>
        <v>16.970300000000002</v>
      </c>
    </row>
    <row r="199" spans="1:14" s="29" customFormat="1" ht="13.15" customHeight="1">
      <c r="A199" s="47">
        <f>IF((zdrovojéúdaje!B199&gt;=$C$3)*(zdrovojéúdaje!B199&lt;=$C$4),1+COUNTIF($A$1:$A198,"&gt;0"),0)</f>
        <v>199</v>
      </c>
      <c r="B199" s="28" t="str">
        <f>IFERROR(INDEX(zdrovojéúdaje!$A:$G,MATCH(ROW()+137,$A:$A,0),COLUMN()-1),"")</f>
        <v>336/1494</v>
      </c>
      <c r="C199" s="14">
        <f>IFERROR(INDEX(zdrovojéúdaje!$A:$G,MATCH(ROW()+137,$A:$A,0),COLUMN()-1),"")</f>
        <v>39763</v>
      </c>
      <c r="D199" s="15">
        <f>IFERROR(INDEX(zdrovojéúdaje!$A:$G,MATCH(ROW()+137,$A:$A,0),COLUMN()-1),"")</f>
        <v>0.54166666666666663</v>
      </c>
      <c r="E199" s="13">
        <f>IFERROR(VALUE(TRIM(SUBSTITUTE(REPLACE(INDEX(zdrovojéúdaje!$A:$G,MATCH(ROW()+137,$A:$A,0),COLUMN()-1),1,4,""),".",",",1))),"")</f>
        <v>52.456699999999998</v>
      </c>
      <c r="F199" s="13">
        <f>IFERROR(VALUE(TRIM(SUBSTITUTE(REPLACE(INDEX(zdrovojéúdaje!$A:$G,MATCH(ROW()+137,$A:$A,0),COLUMN()-1),1,4,""),".",","))),"")</f>
        <v>18.2547</v>
      </c>
      <c r="G199" s="12">
        <f>IFERROR(VALUE(TRIM(SUBSTITUTE(REPLACE(INDEX(zdrovojéúdaje!$A:$G,MATCH(ROW()+137,$A:$A,0),COLUMN()-1),1,4,""),".",","))),"")</f>
        <v>17.8569</v>
      </c>
      <c r="I199" s="36" t="str">
        <f>IFERROR(INDEX(zdrovojéúdaje!$A:$G,MATCH(ROW()+213,$A:$A,0),COLUMN()-8),"")</f>
        <v>412/1494</v>
      </c>
      <c r="J199" s="37">
        <f>IFERROR(INDEX(zdrovojéúdaje!$A:$G,MATCH(ROW()+213,$A:$A,0),COLUMN()-8),"")</f>
        <v>39765</v>
      </c>
      <c r="K199" s="38">
        <f>IFERROR(INDEX(zdrovojéúdaje!$A:$G,MATCH(ROW()+213,$A:$A,0),COLUMN()-8),"")</f>
        <v>0.125</v>
      </c>
      <c r="L199" s="39">
        <f>IFERROR(VALUE(TRIM(SUBSTITUTE(REPLACE(INDEX(zdrovojéúdaje!$A:$G,MATCH(ROW()+213,$A:$A,0),COLUMN()-8),1,4,""),".",",",1))),"")</f>
        <v>57.560200000000002</v>
      </c>
      <c r="M199" s="39">
        <f>IFERROR(VALUE(TRIM(SUBSTITUTE(REPLACE(INDEX(zdrovojéúdaje!$A:$G,MATCH(ROW()+213,$A:$A,0),COLUMN()-8),1,4,""),".",","))),"")</f>
        <v>16.509599999999999</v>
      </c>
      <c r="N199" s="40">
        <f>IFERROR(VALUE(TRIM(SUBSTITUTE(REPLACE(INDEX(zdrovojéúdaje!$A:$G,MATCH(ROW()+213,$A:$A,0),COLUMN()-8),1,4,""),".",","))),"")</f>
        <v>16.933399999999999</v>
      </c>
    </row>
    <row r="200" spans="1:14" s="29" customFormat="1" ht="13.15" customHeight="1">
      <c r="A200" s="47">
        <f>IF((zdrovojéúdaje!B200&gt;=$C$3)*(zdrovojéúdaje!B200&lt;=$C$4),1+COUNTIF($A$1:$A199,"&gt;0"),0)</f>
        <v>200</v>
      </c>
      <c r="B200" s="28" t="str">
        <f>IFERROR(INDEX(zdrovojéúdaje!$A:$G,MATCH(ROW()+137,$A:$A,0),COLUMN()-1),"")</f>
        <v>337/1494</v>
      </c>
      <c r="C200" s="14">
        <f>IFERROR(INDEX(zdrovojéúdaje!$A:$G,MATCH(ROW()+137,$A:$A,0),COLUMN()-1),"")</f>
        <v>39763</v>
      </c>
      <c r="D200" s="15">
        <f>IFERROR(INDEX(zdrovojéúdaje!$A:$G,MATCH(ROW()+137,$A:$A,0),COLUMN()-1),"")</f>
        <v>0.5625</v>
      </c>
      <c r="E200" s="13">
        <f>IFERROR(VALUE(TRIM(SUBSTITUTE(REPLACE(INDEX(zdrovojéúdaje!$A:$G,MATCH(ROW()+137,$A:$A,0),COLUMN()-1),1,4,""),".",",",1))),"")</f>
        <v>51.578400000000002</v>
      </c>
      <c r="F200" s="13">
        <f>IFERROR(VALUE(TRIM(SUBSTITUTE(REPLACE(INDEX(zdrovojéúdaje!$A:$G,MATCH(ROW()+137,$A:$A,0),COLUMN()-1),1,4,""),".",","))),"")</f>
        <v>18.2547</v>
      </c>
      <c r="G200" s="12">
        <f>IFERROR(VALUE(TRIM(SUBSTITUTE(REPLACE(INDEX(zdrovojéúdaje!$A:$G,MATCH(ROW()+137,$A:$A,0),COLUMN()-1),1,4,""),".",","))),"")</f>
        <v>18.041899999999998</v>
      </c>
      <c r="I200" s="36" t="str">
        <f>IFERROR(INDEX(zdrovojéúdaje!$A:$G,MATCH(ROW()+213,$A:$A,0),COLUMN()-8),"")</f>
        <v>413/1494</v>
      </c>
      <c r="J200" s="37">
        <f>IFERROR(INDEX(zdrovojéúdaje!$A:$G,MATCH(ROW()+213,$A:$A,0),COLUMN()-8),"")</f>
        <v>39765</v>
      </c>
      <c r="K200" s="38">
        <f>IFERROR(INDEX(zdrovojéúdaje!$A:$G,MATCH(ROW()+213,$A:$A,0),COLUMN()-8),"")</f>
        <v>0.14583333333333334</v>
      </c>
      <c r="L200" s="39">
        <f>IFERROR(VALUE(TRIM(SUBSTITUTE(REPLACE(INDEX(zdrovojéúdaje!$A:$G,MATCH(ROW()+213,$A:$A,0),COLUMN()-8),1,4,""),".",",",1))),"")</f>
        <v>57.6586</v>
      </c>
      <c r="M200" s="39">
        <f>IFERROR(VALUE(TRIM(SUBSTITUTE(REPLACE(INDEX(zdrovojéúdaje!$A:$G,MATCH(ROW()+213,$A:$A,0),COLUMN()-8),1,4,""),".",","))),"")</f>
        <v>16.476099999999999</v>
      </c>
      <c r="N200" s="40">
        <f>IFERROR(VALUE(TRIM(SUBSTITUTE(REPLACE(INDEX(zdrovojéúdaje!$A:$G,MATCH(ROW()+213,$A:$A,0),COLUMN()-8),1,4,""),".",","))),"")</f>
        <v>16.896599999999999</v>
      </c>
    </row>
    <row r="201" spans="1:14" s="29" customFormat="1" ht="13.15" customHeight="1">
      <c r="A201" s="47">
        <f>IF((zdrovojéúdaje!B201&gt;=$C$3)*(zdrovojéúdaje!B201&lt;=$C$4),1+COUNTIF($A$1:$A200,"&gt;0"),0)</f>
        <v>201</v>
      </c>
      <c r="B201" s="28" t="str">
        <f>IFERROR(INDEX(zdrovojéúdaje!$A:$G,MATCH(ROW()+137,$A:$A,0),COLUMN()-1),"")</f>
        <v>338/1494</v>
      </c>
      <c r="C201" s="14">
        <f>IFERROR(INDEX(zdrovojéúdaje!$A:$G,MATCH(ROW()+137,$A:$A,0),COLUMN()-1),"")</f>
        <v>39763</v>
      </c>
      <c r="D201" s="15">
        <f>IFERROR(INDEX(zdrovojéúdaje!$A:$G,MATCH(ROW()+137,$A:$A,0),COLUMN()-1),"")</f>
        <v>0.58333333333333337</v>
      </c>
      <c r="E201" s="13">
        <f>IFERROR(VALUE(TRIM(SUBSTITUTE(REPLACE(INDEX(zdrovojéúdaje!$A:$G,MATCH(ROW()+137,$A:$A,0),COLUMN()-1),1,4,""),".",",",1))),"")</f>
        <v>51.570799999999998</v>
      </c>
      <c r="F201" s="13">
        <f>IFERROR(VALUE(TRIM(SUBSTITUTE(REPLACE(INDEX(zdrovojéúdaje!$A:$G,MATCH(ROW()+137,$A:$A,0),COLUMN()-1),1,4,""),".",","))),"")</f>
        <v>18.288399999999999</v>
      </c>
      <c r="G201" s="12">
        <f>IFERROR(VALUE(TRIM(SUBSTITUTE(REPLACE(INDEX(zdrovojéúdaje!$A:$G,MATCH(ROW()+137,$A:$A,0),COLUMN()-1),1,4,""),".",","))),"")</f>
        <v>18.189900000000002</v>
      </c>
      <c r="I201" s="36" t="str">
        <f>IFERROR(INDEX(zdrovojéúdaje!$A:$G,MATCH(ROW()+213,$A:$A,0),COLUMN()-8),"")</f>
        <v>414/1494</v>
      </c>
      <c r="J201" s="37">
        <f>IFERROR(INDEX(zdrovojéúdaje!$A:$G,MATCH(ROW()+213,$A:$A,0),COLUMN()-8),"")</f>
        <v>39765</v>
      </c>
      <c r="K201" s="38">
        <f>IFERROR(INDEX(zdrovojéúdaje!$A:$G,MATCH(ROW()+213,$A:$A,0),COLUMN()-8),"")</f>
        <v>0.16666666666666666</v>
      </c>
      <c r="L201" s="39">
        <f>IFERROR(VALUE(TRIM(SUBSTITUTE(REPLACE(INDEX(zdrovojéúdaje!$A:$G,MATCH(ROW()+213,$A:$A,0),COLUMN()-8),1,4,""),".",",",1))),"")</f>
        <v>57.6813</v>
      </c>
      <c r="M201" s="39">
        <f>IFERROR(VALUE(TRIM(SUBSTITUTE(REPLACE(INDEX(zdrovojéúdaje!$A:$G,MATCH(ROW()+213,$A:$A,0),COLUMN()-8),1,4,""),".",","))),"")</f>
        <v>16.442699999999999</v>
      </c>
      <c r="N201" s="40">
        <f>IFERROR(VALUE(TRIM(SUBSTITUTE(REPLACE(INDEX(zdrovojéúdaje!$A:$G,MATCH(ROW()+213,$A:$A,0),COLUMN()-8),1,4,""),".",","))),"")</f>
        <v>16.933399999999999</v>
      </c>
    </row>
    <row r="202" spans="1:14" s="29" customFormat="1" ht="13.15" customHeight="1">
      <c r="A202" s="47">
        <f>IF((zdrovojéúdaje!B202&gt;=$C$3)*(zdrovojéúdaje!B202&lt;=$C$4),1+COUNTIF($A$1:$A201,"&gt;0"),0)</f>
        <v>202</v>
      </c>
      <c r="B202" s="28" t="str">
        <f>IFERROR(INDEX(zdrovojéúdaje!$A:$G,MATCH(ROW()+137,$A:$A,0),COLUMN()-1),"")</f>
        <v>339/1494</v>
      </c>
      <c r="C202" s="14">
        <f>IFERROR(INDEX(zdrovojéúdaje!$A:$G,MATCH(ROW()+137,$A:$A,0),COLUMN()-1),"")</f>
        <v>39763</v>
      </c>
      <c r="D202" s="15">
        <f>IFERROR(INDEX(zdrovojéúdaje!$A:$G,MATCH(ROW()+137,$A:$A,0),COLUMN()-1),"")</f>
        <v>0.60416666666666663</v>
      </c>
      <c r="E202" s="13">
        <f>IFERROR(VALUE(TRIM(SUBSTITUTE(REPLACE(INDEX(zdrovojéúdaje!$A:$G,MATCH(ROW()+137,$A:$A,0),COLUMN()-1),1,4,""),".",",",1))),"")</f>
        <v>51.712200000000003</v>
      </c>
      <c r="F202" s="13">
        <f>IFERROR(VALUE(TRIM(SUBSTITUTE(REPLACE(INDEX(zdrovojéúdaje!$A:$G,MATCH(ROW()+137,$A:$A,0),COLUMN()-1),1,4,""),".",","))),"")</f>
        <v>18.355699999999999</v>
      </c>
      <c r="G202" s="12">
        <f>IFERROR(VALUE(TRIM(SUBSTITUTE(REPLACE(INDEX(zdrovojéúdaje!$A:$G,MATCH(ROW()+137,$A:$A,0),COLUMN()-1),1,4,""),".",","))),"")</f>
        <v>18.189900000000002</v>
      </c>
      <c r="I202" s="36" t="str">
        <f>IFERROR(INDEX(zdrovojéúdaje!$A:$G,MATCH(ROW()+213,$A:$A,0),COLUMN()-8),"")</f>
        <v>415/1494</v>
      </c>
      <c r="J202" s="37">
        <f>IFERROR(INDEX(zdrovojéúdaje!$A:$G,MATCH(ROW()+213,$A:$A,0),COLUMN()-8),"")</f>
        <v>39765</v>
      </c>
      <c r="K202" s="38">
        <f>IFERROR(INDEX(zdrovojéúdaje!$A:$G,MATCH(ROW()+213,$A:$A,0),COLUMN()-8),"")</f>
        <v>0.1875</v>
      </c>
      <c r="L202" s="39">
        <f>IFERROR(VALUE(TRIM(SUBSTITUTE(REPLACE(INDEX(zdrovojéúdaje!$A:$G,MATCH(ROW()+213,$A:$A,0),COLUMN()-8),1,4,""),".",",",1))),"")</f>
        <v>57.726799999999997</v>
      </c>
      <c r="M202" s="39">
        <f>IFERROR(VALUE(TRIM(SUBSTITUTE(REPLACE(INDEX(zdrovojéúdaje!$A:$G,MATCH(ROW()+213,$A:$A,0),COLUMN()-8),1,4,""),".",","))),"")</f>
        <v>16.442699999999999</v>
      </c>
      <c r="N202" s="40">
        <f>IFERROR(VALUE(TRIM(SUBSTITUTE(REPLACE(INDEX(zdrovojéúdaje!$A:$G,MATCH(ROW()+213,$A:$A,0),COLUMN()-8),1,4,""),".",","))),"")</f>
        <v>16.896599999999999</v>
      </c>
    </row>
    <row r="203" spans="1:14" s="29" customFormat="1" ht="13.15" customHeight="1">
      <c r="A203" s="47">
        <f>IF((zdrovojéúdaje!B203&gt;=$C$3)*(zdrovojéúdaje!B203&lt;=$C$4),1+COUNTIF($A$1:$A202,"&gt;0"),0)</f>
        <v>203</v>
      </c>
      <c r="B203" s="28" t="str">
        <f>IFERROR(INDEX(zdrovojéúdaje!$A:$G,MATCH(ROW()+137,$A:$A,0),COLUMN()-1),"")</f>
        <v>340/1494</v>
      </c>
      <c r="C203" s="14">
        <f>IFERROR(INDEX(zdrovojéúdaje!$A:$G,MATCH(ROW()+137,$A:$A,0),COLUMN()-1),"")</f>
        <v>39763</v>
      </c>
      <c r="D203" s="15">
        <f>IFERROR(INDEX(zdrovojéúdaje!$A:$G,MATCH(ROW()+137,$A:$A,0),COLUMN()-1),"")</f>
        <v>0.625</v>
      </c>
      <c r="E203" s="13">
        <f>IFERROR(VALUE(TRIM(SUBSTITUTE(REPLACE(INDEX(zdrovojéúdaje!$A:$G,MATCH(ROW()+137,$A:$A,0),COLUMN()-1),1,4,""),".",",",1))),"")</f>
        <v>51.770200000000003</v>
      </c>
      <c r="F203" s="13">
        <f>IFERROR(VALUE(TRIM(SUBSTITUTE(REPLACE(INDEX(zdrovojéúdaje!$A:$G,MATCH(ROW()+137,$A:$A,0),COLUMN()-1),1,4,""),".",","))),"")</f>
        <v>18.389399999999998</v>
      </c>
      <c r="G203" s="12">
        <f>IFERROR(VALUE(TRIM(SUBSTITUTE(REPLACE(INDEX(zdrovojéúdaje!$A:$G,MATCH(ROW()+137,$A:$A,0),COLUMN()-1),1,4,""),".",","))),"")</f>
        <v>18.189900000000002</v>
      </c>
      <c r="I203" s="36" t="str">
        <f>IFERROR(INDEX(zdrovojéúdaje!$A:$G,MATCH(ROW()+213,$A:$A,0),COLUMN()-8),"")</f>
        <v>416/1494</v>
      </c>
      <c r="J203" s="37">
        <f>IFERROR(INDEX(zdrovojéúdaje!$A:$G,MATCH(ROW()+213,$A:$A,0),COLUMN()-8),"")</f>
        <v>39765</v>
      </c>
      <c r="K203" s="38">
        <f>IFERROR(INDEX(zdrovojéúdaje!$A:$G,MATCH(ROW()+213,$A:$A,0),COLUMN()-8),"")</f>
        <v>0.20833333333333334</v>
      </c>
      <c r="L203" s="39">
        <f>IFERROR(VALUE(TRIM(SUBSTITUTE(REPLACE(INDEX(zdrovojéúdaje!$A:$G,MATCH(ROW()+213,$A:$A,0),COLUMN()-8),1,4,""),".",",",1))),"")</f>
        <v>57.724200000000003</v>
      </c>
      <c r="M203" s="39">
        <f>IFERROR(VALUE(TRIM(SUBSTITUTE(REPLACE(INDEX(zdrovojéúdaje!$A:$G,MATCH(ROW()+213,$A:$A,0),COLUMN()-8),1,4,""),".",","))),"")</f>
        <v>16.442699999999999</v>
      </c>
      <c r="N203" s="40">
        <f>IFERROR(VALUE(TRIM(SUBSTITUTE(REPLACE(INDEX(zdrovojéúdaje!$A:$G,MATCH(ROW()+213,$A:$A,0),COLUMN()-8),1,4,""),".",","))),"")</f>
        <v>16.896599999999999</v>
      </c>
    </row>
    <row r="204" spans="1:14" s="29" customFormat="1" ht="13.15" customHeight="1">
      <c r="A204" s="47">
        <f>IF((zdrovojéúdaje!B204&gt;=$C$3)*(zdrovojéúdaje!B204&lt;=$C$4),1+COUNTIF($A$1:$A203,"&gt;0"),0)</f>
        <v>204</v>
      </c>
      <c r="B204" s="28" t="str">
        <f>IFERROR(INDEX(zdrovojéúdaje!$A:$G,MATCH(ROW()+137,$A:$A,0),COLUMN()-1),"")</f>
        <v>341/1494</v>
      </c>
      <c r="C204" s="14">
        <f>IFERROR(INDEX(zdrovojéúdaje!$A:$G,MATCH(ROW()+137,$A:$A,0),COLUMN()-1),"")</f>
        <v>39763</v>
      </c>
      <c r="D204" s="15">
        <f>IFERROR(INDEX(zdrovojéúdaje!$A:$G,MATCH(ROW()+137,$A:$A,0),COLUMN()-1),"")</f>
        <v>0.64583333333333337</v>
      </c>
      <c r="E204" s="13">
        <f>IFERROR(VALUE(TRIM(SUBSTITUTE(REPLACE(INDEX(zdrovojéúdaje!$A:$G,MATCH(ROW()+137,$A:$A,0),COLUMN()-1),1,4,""),".",",",1))),"")</f>
        <v>51.931800000000003</v>
      </c>
      <c r="F204" s="13">
        <f>IFERROR(VALUE(TRIM(SUBSTITUTE(REPLACE(INDEX(zdrovojéúdaje!$A:$G,MATCH(ROW()+137,$A:$A,0),COLUMN()-1),1,4,""),".",","))),"")</f>
        <v>18.355699999999999</v>
      </c>
      <c r="G204" s="12">
        <f>IFERROR(VALUE(TRIM(SUBSTITUTE(REPLACE(INDEX(zdrovojéúdaje!$A:$G,MATCH(ROW()+137,$A:$A,0),COLUMN()-1),1,4,""),".",","))),"")</f>
        <v>18.189900000000002</v>
      </c>
      <c r="I204" s="36" t="str">
        <f>IFERROR(INDEX(zdrovojéúdaje!$A:$G,MATCH(ROW()+213,$A:$A,0),COLUMN()-8),"")</f>
        <v>417/1494</v>
      </c>
      <c r="J204" s="37">
        <f>IFERROR(INDEX(zdrovojéúdaje!$A:$G,MATCH(ROW()+213,$A:$A,0),COLUMN()-8),"")</f>
        <v>39765</v>
      </c>
      <c r="K204" s="38">
        <f>IFERROR(INDEX(zdrovojéúdaje!$A:$G,MATCH(ROW()+213,$A:$A,0),COLUMN()-8),"")</f>
        <v>0.22916666666666666</v>
      </c>
      <c r="L204" s="39">
        <f>IFERROR(VALUE(TRIM(SUBSTITUTE(REPLACE(INDEX(zdrovojéúdaje!$A:$G,MATCH(ROW()+213,$A:$A,0),COLUMN()-8),1,4,""),".",",",1))),"")</f>
        <v>57.8</v>
      </c>
      <c r="M204" s="39">
        <f>IFERROR(VALUE(TRIM(SUBSTITUTE(REPLACE(INDEX(zdrovojéúdaje!$A:$G,MATCH(ROW()+213,$A:$A,0),COLUMN()-8),1,4,""),".",","))),"")</f>
        <v>16.409300000000002</v>
      </c>
      <c r="N204" s="40">
        <f>IFERROR(VALUE(TRIM(SUBSTITUTE(REPLACE(INDEX(zdrovojéúdaje!$A:$G,MATCH(ROW()+213,$A:$A,0),COLUMN()-8),1,4,""),".",","))),"")</f>
        <v>16.933399999999999</v>
      </c>
    </row>
    <row r="205" spans="1:14" s="29" customFormat="1" ht="13.15" customHeight="1">
      <c r="A205" s="47">
        <f>IF((zdrovojéúdaje!B205&gt;=$C$3)*(zdrovojéúdaje!B205&lt;=$C$4),1+COUNTIF($A$1:$A204,"&gt;0"),0)</f>
        <v>205</v>
      </c>
      <c r="B205" s="28" t="str">
        <f>IFERROR(INDEX(zdrovojéúdaje!$A:$G,MATCH(ROW()+137,$A:$A,0),COLUMN()-1),"")</f>
        <v>342/1494</v>
      </c>
      <c r="C205" s="14">
        <f>IFERROR(INDEX(zdrovojéúdaje!$A:$G,MATCH(ROW()+137,$A:$A,0),COLUMN()-1),"")</f>
        <v>39763</v>
      </c>
      <c r="D205" s="15">
        <f>IFERROR(INDEX(zdrovojéúdaje!$A:$G,MATCH(ROW()+137,$A:$A,0),COLUMN()-1),"")</f>
        <v>0.66666666666666663</v>
      </c>
      <c r="E205" s="13">
        <f>IFERROR(VALUE(TRIM(SUBSTITUTE(REPLACE(INDEX(zdrovojéúdaje!$A:$G,MATCH(ROW()+137,$A:$A,0),COLUMN()-1),1,4,""),".",",",1))),"")</f>
        <v>52.209400000000002</v>
      </c>
      <c r="F205" s="13">
        <f>IFERROR(VALUE(TRIM(SUBSTITUTE(REPLACE(INDEX(zdrovojéúdaje!$A:$G,MATCH(ROW()+137,$A:$A,0),COLUMN()-1),1,4,""),".",","))),"")</f>
        <v>18.288399999999999</v>
      </c>
      <c r="G205" s="12">
        <f>IFERROR(VALUE(TRIM(SUBSTITUTE(REPLACE(INDEX(zdrovojéúdaje!$A:$G,MATCH(ROW()+137,$A:$A,0),COLUMN()-1),1,4,""),".",","))),"")</f>
        <v>18.189900000000002</v>
      </c>
      <c r="I205" s="36" t="str">
        <f>IFERROR(INDEX(zdrovojéúdaje!$A:$G,MATCH(ROW()+213,$A:$A,0),COLUMN()-8),"")</f>
        <v>418/1494</v>
      </c>
      <c r="J205" s="37">
        <f>IFERROR(INDEX(zdrovojéúdaje!$A:$G,MATCH(ROW()+213,$A:$A,0),COLUMN()-8),"")</f>
        <v>39765</v>
      </c>
      <c r="K205" s="38">
        <f>IFERROR(INDEX(zdrovojéúdaje!$A:$G,MATCH(ROW()+213,$A:$A,0),COLUMN()-8),"")</f>
        <v>0.25</v>
      </c>
      <c r="L205" s="39">
        <f>IFERROR(VALUE(TRIM(SUBSTITUTE(REPLACE(INDEX(zdrovojéúdaje!$A:$G,MATCH(ROW()+213,$A:$A,0),COLUMN()-8),1,4,""),".",",",1))),"")</f>
        <v>57.741900000000001</v>
      </c>
      <c r="M205" s="39">
        <f>IFERROR(VALUE(TRIM(SUBSTITUTE(REPLACE(INDEX(zdrovojéúdaje!$A:$G,MATCH(ROW()+213,$A:$A,0),COLUMN()-8),1,4,""),".",","))),"")</f>
        <v>16.409300000000002</v>
      </c>
      <c r="N205" s="40">
        <f>IFERROR(VALUE(TRIM(SUBSTITUTE(REPLACE(INDEX(zdrovojéúdaje!$A:$G,MATCH(ROW()+213,$A:$A,0),COLUMN()-8),1,4,""),".",","))),"")</f>
        <v>16.896599999999999</v>
      </c>
    </row>
    <row r="206" spans="1:14" s="29" customFormat="1" ht="13.15" customHeight="1">
      <c r="A206" s="47">
        <f>IF((zdrovojéúdaje!B206&gt;=$C$3)*(zdrovojéúdaje!B206&lt;=$C$4),1+COUNTIF($A$1:$A205,"&gt;0"),0)</f>
        <v>206</v>
      </c>
      <c r="B206" s="28" t="str">
        <f>IFERROR(INDEX(zdrovojéúdaje!$A:$G,MATCH(ROW()+137,$A:$A,0),COLUMN()-1),"")</f>
        <v>343/1494</v>
      </c>
      <c r="C206" s="14">
        <f>IFERROR(INDEX(zdrovojéúdaje!$A:$G,MATCH(ROW()+137,$A:$A,0),COLUMN()-1),"")</f>
        <v>39763</v>
      </c>
      <c r="D206" s="15">
        <f>IFERROR(INDEX(zdrovojéúdaje!$A:$G,MATCH(ROW()+137,$A:$A,0),COLUMN()-1),"")</f>
        <v>0.6875</v>
      </c>
      <c r="E206" s="13">
        <f>IFERROR(VALUE(TRIM(SUBSTITUTE(REPLACE(INDEX(zdrovojéúdaje!$A:$G,MATCH(ROW()+137,$A:$A,0),COLUMN()-1),1,4,""),".",",",1))),"")</f>
        <v>52.721800000000002</v>
      </c>
      <c r="F206" s="13">
        <f>IFERROR(VALUE(TRIM(SUBSTITUTE(REPLACE(INDEX(zdrovojéúdaje!$A:$G,MATCH(ROW()+137,$A:$A,0),COLUMN()-1),1,4,""),".",","))),"")</f>
        <v>18.12</v>
      </c>
      <c r="G206" s="12">
        <f>IFERROR(VALUE(TRIM(SUBSTITUTE(REPLACE(INDEX(zdrovojéúdaje!$A:$G,MATCH(ROW()+137,$A:$A,0),COLUMN()-1),1,4,""),".",","))),"")</f>
        <v>18.152899999999999</v>
      </c>
      <c r="I206" s="36" t="str">
        <f>IFERROR(INDEX(zdrovojéúdaje!$A:$G,MATCH(ROW()+213,$A:$A,0),COLUMN()-8),"")</f>
        <v>419/1494</v>
      </c>
      <c r="J206" s="37">
        <f>IFERROR(INDEX(zdrovojéúdaje!$A:$G,MATCH(ROW()+213,$A:$A,0),COLUMN()-8),"")</f>
        <v>39765</v>
      </c>
      <c r="K206" s="38">
        <f>IFERROR(INDEX(zdrovojéúdaje!$A:$G,MATCH(ROW()+213,$A:$A,0),COLUMN()-8),"")</f>
        <v>0.27083333333333331</v>
      </c>
      <c r="L206" s="39">
        <f>IFERROR(VALUE(TRIM(SUBSTITUTE(REPLACE(INDEX(zdrovojéúdaje!$A:$G,MATCH(ROW()+213,$A:$A,0),COLUMN()-8),1,4,""),".",",",1))),"")</f>
        <v>57.8277</v>
      </c>
      <c r="M206" s="39">
        <f>IFERROR(VALUE(TRIM(SUBSTITUTE(REPLACE(INDEX(zdrovojéúdaje!$A:$G,MATCH(ROW()+213,$A:$A,0),COLUMN()-8),1,4,""),".",","))),"")</f>
        <v>16.409300000000002</v>
      </c>
      <c r="N206" s="40">
        <f>IFERROR(VALUE(TRIM(SUBSTITUTE(REPLACE(INDEX(zdrovojéúdaje!$A:$G,MATCH(ROW()+213,$A:$A,0),COLUMN()-8),1,4,""),".",","))),"")</f>
        <v>16.896599999999999</v>
      </c>
    </row>
    <row r="207" spans="1:14" s="29" customFormat="1" ht="13.15" customHeight="1">
      <c r="A207" s="47">
        <f>IF((zdrovojéúdaje!B207&gt;=$C$3)*(zdrovojéúdaje!B207&lt;=$C$4),1+COUNTIF($A$1:$A206,"&gt;0"),0)</f>
        <v>207</v>
      </c>
      <c r="B207" s="28" t="str">
        <f>IFERROR(INDEX(zdrovojéúdaje!$A:$G,MATCH(ROW()+137,$A:$A,0),COLUMN()-1),"")</f>
        <v>344/1494</v>
      </c>
      <c r="C207" s="14">
        <f>IFERROR(INDEX(zdrovojéúdaje!$A:$G,MATCH(ROW()+137,$A:$A,0),COLUMN()-1),"")</f>
        <v>39763</v>
      </c>
      <c r="D207" s="15">
        <f>IFERROR(INDEX(zdrovojéúdaje!$A:$G,MATCH(ROW()+137,$A:$A,0),COLUMN()-1),"")</f>
        <v>0.70833333333333337</v>
      </c>
      <c r="E207" s="13">
        <f>IFERROR(VALUE(TRIM(SUBSTITUTE(REPLACE(INDEX(zdrovojéúdaje!$A:$G,MATCH(ROW()+137,$A:$A,0),COLUMN()-1),1,4,""),".",",",1))),"")</f>
        <v>53.529400000000003</v>
      </c>
      <c r="F207" s="13">
        <f>IFERROR(VALUE(TRIM(SUBSTITUTE(REPLACE(INDEX(zdrovojéúdaje!$A:$G,MATCH(ROW()+137,$A:$A,0),COLUMN()-1),1,4,""),".",","))),"")</f>
        <v>17.850899999999999</v>
      </c>
      <c r="G207" s="12">
        <f>IFERROR(VALUE(TRIM(SUBSTITUTE(REPLACE(INDEX(zdrovojéúdaje!$A:$G,MATCH(ROW()+137,$A:$A,0),COLUMN()-1),1,4,""),".",","))),"")</f>
        <v>18.041899999999998</v>
      </c>
      <c r="I207" s="36" t="str">
        <f>IFERROR(INDEX(zdrovojéúdaje!$A:$G,MATCH(ROW()+213,$A:$A,0),COLUMN()-8),"")</f>
        <v>420/1494</v>
      </c>
      <c r="J207" s="37">
        <f>IFERROR(INDEX(zdrovojéúdaje!$A:$G,MATCH(ROW()+213,$A:$A,0),COLUMN()-8),"")</f>
        <v>39765</v>
      </c>
      <c r="K207" s="38">
        <f>IFERROR(INDEX(zdrovojéúdaje!$A:$G,MATCH(ROW()+213,$A:$A,0),COLUMN()-8),"")</f>
        <v>0.29166666666666669</v>
      </c>
      <c r="L207" s="39">
        <f>IFERROR(VALUE(TRIM(SUBSTITUTE(REPLACE(INDEX(zdrovojéúdaje!$A:$G,MATCH(ROW()+213,$A:$A,0),COLUMN()-8),1,4,""),".",",",1))),"")</f>
        <v>57.782299999999999</v>
      </c>
      <c r="M207" s="39">
        <f>IFERROR(VALUE(TRIM(SUBSTITUTE(REPLACE(INDEX(zdrovojéúdaje!$A:$G,MATCH(ROW()+213,$A:$A,0),COLUMN()-8),1,4,""),".",","))),"")</f>
        <v>16.375800000000002</v>
      </c>
      <c r="N207" s="40">
        <f>IFERROR(VALUE(TRIM(SUBSTITUTE(REPLACE(INDEX(zdrovojéúdaje!$A:$G,MATCH(ROW()+213,$A:$A,0),COLUMN()-8),1,4,""),".",","))),"")</f>
        <v>16.896599999999999</v>
      </c>
    </row>
    <row r="208" spans="1:14" s="29" customFormat="1" ht="13.15" customHeight="1">
      <c r="A208" s="47">
        <f>IF((zdrovojéúdaje!B208&gt;=$C$3)*(zdrovojéúdaje!B208&lt;=$C$4),1+COUNTIF($A$1:$A207,"&gt;0"),0)</f>
        <v>208</v>
      </c>
      <c r="B208" s="28" t="str">
        <f>IFERROR(INDEX(zdrovojéúdaje!$A:$G,MATCH(ROW()+137,$A:$A,0),COLUMN()-1),"")</f>
        <v>345/1494</v>
      </c>
      <c r="C208" s="14">
        <f>IFERROR(INDEX(zdrovojéúdaje!$A:$G,MATCH(ROW()+137,$A:$A,0),COLUMN()-1),"")</f>
        <v>39763</v>
      </c>
      <c r="D208" s="15">
        <f>IFERROR(INDEX(zdrovojéúdaje!$A:$G,MATCH(ROW()+137,$A:$A,0),COLUMN()-1),"")</f>
        <v>0.72916666666666663</v>
      </c>
      <c r="E208" s="13">
        <f>IFERROR(VALUE(TRIM(SUBSTITUTE(REPLACE(INDEX(zdrovojéúdaje!$A:$G,MATCH(ROW()+137,$A:$A,0),COLUMN()-1),1,4,""),".",",",1))),"")</f>
        <v>54.233600000000003</v>
      </c>
      <c r="F208" s="13">
        <f>IFERROR(VALUE(TRIM(SUBSTITUTE(REPLACE(INDEX(zdrovojéúdaje!$A:$G,MATCH(ROW()+137,$A:$A,0),COLUMN()-1),1,4,""),".",","))),"")</f>
        <v>17.6492</v>
      </c>
      <c r="G208" s="12">
        <f>IFERROR(VALUE(TRIM(SUBSTITUTE(REPLACE(INDEX(zdrovojéúdaje!$A:$G,MATCH(ROW()+137,$A:$A,0),COLUMN()-1),1,4,""),".",","))),"")</f>
        <v>17.9679</v>
      </c>
      <c r="I208" s="36" t="str">
        <f>IFERROR(INDEX(zdrovojéúdaje!$A:$G,MATCH(ROW()+213,$A:$A,0),COLUMN()-8),"")</f>
        <v>421/1494</v>
      </c>
      <c r="J208" s="37">
        <f>IFERROR(INDEX(zdrovojéúdaje!$A:$G,MATCH(ROW()+213,$A:$A,0),COLUMN()-8),"")</f>
        <v>39765</v>
      </c>
      <c r="K208" s="38">
        <f>IFERROR(INDEX(zdrovojéúdaje!$A:$G,MATCH(ROW()+213,$A:$A,0),COLUMN()-8),"")</f>
        <v>0.3125</v>
      </c>
      <c r="L208" s="39">
        <f>IFERROR(VALUE(TRIM(SUBSTITUTE(REPLACE(INDEX(zdrovojéúdaje!$A:$G,MATCH(ROW()+213,$A:$A,0),COLUMN()-8),1,4,""),".",",",1))),"")</f>
        <v>57.807499999999997</v>
      </c>
      <c r="M208" s="39">
        <f>IFERROR(VALUE(TRIM(SUBSTITUTE(REPLACE(INDEX(zdrovojéúdaje!$A:$G,MATCH(ROW()+213,$A:$A,0),COLUMN()-8),1,4,""),".",","))),"")</f>
        <v>16.342400000000001</v>
      </c>
      <c r="N208" s="40">
        <f>IFERROR(VALUE(TRIM(SUBSTITUTE(REPLACE(INDEX(zdrovojéúdaje!$A:$G,MATCH(ROW()+213,$A:$A,0),COLUMN()-8),1,4,""),".",","))),"")</f>
        <v>16.8597</v>
      </c>
    </row>
    <row r="209" spans="1:14" s="29" customFormat="1" ht="13.15" customHeight="1">
      <c r="A209" s="47">
        <f>IF((zdrovojéúdaje!B209&gt;=$C$3)*(zdrovojéúdaje!B209&lt;=$C$4),1+COUNTIF($A$1:$A208,"&gt;0"),0)</f>
        <v>209</v>
      </c>
      <c r="B209" s="28" t="str">
        <f>IFERROR(INDEX(zdrovojéúdaje!$A:$G,MATCH(ROW()+137,$A:$A,0),COLUMN()-1),"")</f>
        <v>346/1494</v>
      </c>
      <c r="C209" s="14">
        <f>IFERROR(INDEX(zdrovojéúdaje!$A:$G,MATCH(ROW()+137,$A:$A,0),COLUMN()-1),"")</f>
        <v>39763</v>
      </c>
      <c r="D209" s="15">
        <f>IFERROR(INDEX(zdrovojéúdaje!$A:$G,MATCH(ROW()+137,$A:$A,0),COLUMN()-1),"")</f>
        <v>0.75</v>
      </c>
      <c r="E209" s="13">
        <f>IFERROR(VALUE(TRIM(SUBSTITUTE(REPLACE(INDEX(zdrovojéúdaje!$A:$G,MATCH(ROW()+137,$A:$A,0),COLUMN()-1),1,4,""),".",",",1))),"")</f>
        <v>54.811599999999999</v>
      </c>
      <c r="F209" s="13">
        <f>IFERROR(VALUE(TRIM(SUBSTITUTE(REPLACE(INDEX(zdrovojéúdaje!$A:$G,MATCH(ROW()+137,$A:$A,0),COLUMN()-1),1,4,""),".",","))),"")</f>
        <v>17.481300000000001</v>
      </c>
      <c r="G209" s="12">
        <f>IFERROR(VALUE(TRIM(SUBSTITUTE(REPLACE(INDEX(zdrovojéúdaje!$A:$G,MATCH(ROW()+137,$A:$A,0),COLUMN()-1),1,4,""),".",","))),"")</f>
        <v>17.8569</v>
      </c>
      <c r="I209" s="36" t="str">
        <f>IFERROR(INDEX(zdrovojéúdaje!$A:$G,MATCH(ROW()+213,$A:$A,0),COLUMN()-8),"")</f>
        <v>422/1494</v>
      </c>
      <c r="J209" s="37">
        <f>IFERROR(INDEX(zdrovojéúdaje!$A:$G,MATCH(ROW()+213,$A:$A,0),COLUMN()-8),"")</f>
        <v>39765</v>
      </c>
      <c r="K209" s="38">
        <f>IFERROR(INDEX(zdrovojéúdaje!$A:$G,MATCH(ROW()+213,$A:$A,0),COLUMN()-8),"")</f>
        <v>0.33333333333333331</v>
      </c>
      <c r="L209" s="39">
        <f>IFERROR(VALUE(TRIM(SUBSTITUTE(REPLACE(INDEX(zdrovojéúdaje!$A:$G,MATCH(ROW()+213,$A:$A,0),COLUMN()-8),1,4,""),".",",",1))),"")</f>
        <v>57.822699999999998</v>
      </c>
      <c r="M209" s="39">
        <f>IFERROR(VALUE(TRIM(SUBSTITUTE(REPLACE(INDEX(zdrovojéúdaje!$A:$G,MATCH(ROW()+213,$A:$A,0),COLUMN()-8),1,4,""),".",","))),"")</f>
        <v>16.342400000000001</v>
      </c>
      <c r="N209" s="40">
        <f>IFERROR(VALUE(TRIM(SUBSTITUTE(REPLACE(INDEX(zdrovojéúdaje!$A:$G,MATCH(ROW()+213,$A:$A,0),COLUMN()-8),1,4,""),".",","))),"")</f>
        <v>16.8597</v>
      </c>
    </row>
    <row r="210" spans="1:14" s="29" customFormat="1" ht="13.15" customHeight="1">
      <c r="A210" s="47">
        <f>IF((zdrovojéúdaje!B210&gt;=$C$3)*(zdrovojéúdaje!B210&lt;=$C$4),1+COUNTIF($A$1:$A209,"&gt;0"),0)</f>
        <v>210</v>
      </c>
      <c r="B210" s="28" t="str">
        <f>IFERROR(INDEX(zdrovojéúdaje!$A:$G,MATCH(ROW()+137,$A:$A,0),COLUMN()-1),"")</f>
        <v>347/1494</v>
      </c>
      <c r="C210" s="14">
        <f>IFERROR(INDEX(zdrovojéúdaje!$A:$G,MATCH(ROW()+137,$A:$A,0),COLUMN()-1),"")</f>
        <v>39763</v>
      </c>
      <c r="D210" s="15">
        <f>IFERROR(INDEX(zdrovojéúdaje!$A:$G,MATCH(ROW()+137,$A:$A,0),COLUMN()-1),"")</f>
        <v>0.77083333333333337</v>
      </c>
      <c r="E210" s="13">
        <f>IFERROR(VALUE(TRIM(SUBSTITUTE(REPLACE(INDEX(zdrovojéúdaje!$A:$G,MATCH(ROW()+137,$A:$A,0),COLUMN()-1),1,4,""),".",",",1))),"")</f>
        <v>55.2331</v>
      </c>
      <c r="F210" s="13">
        <f>IFERROR(VALUE(TRIM(SUBSTITUTE(REPLACE(INDEX(zdrovojéúdaje!$A:$G,MATCH(ROW()+137,$A:$A,0),COLUMN()-1),1,4,""),".",","))),"")</f>
        <v>17.347000000000001</v>
      </c>
      <c r="G210" s="12">
        <f>IFERROR(VALUE(TRIM(SUBSTITUTE(REPLACE(INDEX(zdrovojéúdaje!$A:$G,MATCH(ROW()+137,$A:$A,0),COLUMN()-1),1,4,""),".",","))),"")</f>
        <v>17.672000000000001</v>
      </c>
      <c r="I210" s="36" t="str">
        <f>IFERROR(INDEX(zdrovojéúdaje!$A:$G,MATCH(ROW()+213,$A:$A,0),COLUMN()-8),"")</f>
        <v>423/1494</v>
      </c>
      <c r="J210" s="37">
        <f>IFERROR(INDEX(zdrovojéúdaje!$A:$G,MATCH(ROW()+213,$A:$A,0),COLUMN()-8),"")</f>
        <v>39765</v>
      </c>
      <c r="K210" s="38">
        <f>IFERROR(INDEX(zdrovojéúdaje!$A:$G,MATCH(ROW()+213,$A:$A,0),COLUMN()-8),"")</f>
        <v>0.35416666666666669</v>
      </c>
      <c r="L210" s="39">
        <f>IFERROR(VALUE(TRIM(SUBSTITUTE(REPLACE(INDEX(zdrovojéúdaje!$A:$G,MATCH(ROW()+213,$A:$A,0),COLUMN()-8),1,4,""),".",",",1))),"")</f>
        <v>57.805</v>
      </c>
      <c r="M210" s="39">
        <f>IFERROR(VALUE(TRIM(SUBSTITUTE(REPLACE(INDEX(zdrovojéúdaje!$A:$G,MATCH(ROW()+213,$A:$A,0),COLUMN()-8),1,4,""),".",","))),"")</f>
        <v>16.375800000000002</v>
      </c>
      <c r="N210" s="40">
        <f>IFERROR(VALUE(TRIM(SUBSTITUTE(REPLACE(INDEX(zdrovojéúdaje!$A:$G,MATCH(ROW()+213,$A:$A,0),COLUMN()-8),1,4,""),".",","))),"")</f>
        <v>16.8597</v>
      </c>
    </row>
    <row r="211" spans="1:14" s="29" customFormat="1" ht="13.15" customHeight="1">
      <c r="A211" s="47">
        <f>IF((zdrovojéúdaje!B211&gt;=$C$3)*(zdrovojéúdaje!B211&lt;=$C$4),1+COUNTIF($A$1:$A210,"&gt;0"),0)</f>
        <v>211</v>
      </c>
      <c r="B211" s="28" t="str">
        <f>IFERROR(INDEX(zdrovojéúdaje!$A:$G,MATCH(ROW()+137,$A:$A,0),COLUMN()-1),"")</f>
        <v>348/1494</v>
      </c>
      <c r="C211" s="14">
        <f>IFERROR(INDEX(zdrovojéúdaje!$A:$G,MATCH(ROW()+137,$A:$A,0),COLUMN()-1),"")</f>
        <v>39763</v>
      </c>
      <c r="D211" s="15">
        <f>IFERROR(INDEX(zdrovojéúdaje!$A:$G,MATCH(ROW()+137,$A:$A,0),COLUMN()-1),"")</f>
        <v>0.79166666666666663</v>
      </c>
      <c r="E211" s="13">
        <f>IFERROR(VALUE(TRIM(SUBSTITUTE(REPLACE(INDEX(zdrovojéúdaje!$A:$G,MATCH(ROW()+137,$A:$A,0),COLUMN()-1),1,4,""),".",",",1))),"")</f>
        <v>55.455199999999998</v>
      </c>
      <c r="F211" s="13">
        <f>IFERROR(VALUE(TRIM(SUBSTITUTE(REPLACE(INDEX(zdrovojéúdaje!$A:$G,MATCH(ROW()+137,$A:$A,0),COLUMN()-1),1,4,""),".",","))),"")</f>
        <v>17.212800000000001</v>
      </c>
      <c r="G211" s="12">
        <f>IFERROR(VALUE(TRIM(SUBSTITUTE(REPLACE(INDEX(zdrovojéúdaje!$A:$G,MATCH(ROW()+137,$A:$A,0),COLUMN()-1),1,4,""),".",","))),"")</f>
        <v>17.672000000000001</v>
      </c>
      <c r="I211" s="36" t="str">
        <f>IFERROR(INDEX(zdrovojéúdaje!$A:$G,MATCH(ROW()+213,$A:$A,0),COLUMN()-8),"")</f>
        <v>424/1494</v>
      </c>
      <c r="J211" s="37">
        <f>IFERROR(INDEX(zdrovojéúdaje!$A:$G,MATCH(ROW()+213,$A:$A,0),COLUMN()-8),"")</f>
        <v>39765</v>
      </c>
      <c r="K211" s="38">
        <f>IFERROR(INDEX(zdrovojéúdaje!$A:$G,MATCH(ROW()+213,$A:$A,0),COLUMN()-8),"")</f>
        <v>0.375</v>
      </c>
      <c r="L211" s="39">
        <f>IFERROR(VALUE(TRIM(SUBSTITUTE(REPLACE(INDEX(zdrovojéúdaje!$A:$G,MATCH(ROW()+213,$A:$A,0),COLUMN()-8),1,4,""),".",",",1))),"")</f>
        <v>57.3431</v>
      </c>
      <c r="M211" s="39">
        <f>IFERROR(VALUE(TRIM(SUBSTITUTE(REPLACE(INDEX(zdrovojéúdaje!$A:$G,MATCH(ROW()+213,$A:$A,0),COLUMN()-8),1,4,""),".",","))),"")</f>
        <v>16.476099999999999</v>
      </c>
      <c r="N211" s="40">
        <f>IFERROR(VALUE(TRIM(SUBSTITUTE(REPLACE(INDEX(zdrovojéúdaje!$A:$G,MATCH(ROW()+213,$A:$A,0),COLUMN()-8),1,4,""),".",","))),"")</f>
        <v>17.007200000000001</v>
      </c>
    </row>
    <row r="212" spans="1:14" s="29" customFormat="1" ht="13.15" customHeight="1">
      <c r="A212" s="47">
        <f>IF((zdrovojéúdaje!B212&gt;=$C$3)*(zdrovojéúdaje!B212&lt;=$C$4),1+COUNTIF($A$1:$A211,"&gt;0"),0)</f>
        <v>212</v>
      </c>
      <c r="B212" s="28" t="str">
        <f>IFERROR(INDEX(zdrovojéúdaje!$A:$G,MATCH(ROW()+137,$A:$A,0),COLUMN()-1),"")</f>
        <v>349/1494</v>
      </c>
      <c r="C212" s="14">
        <f>IFERROR(INDEX(zdrovojéúdaje!$A:$G,MATCH(ROW()+137,$A:$A,0),COLUMN()-1),"")</f>
        <v>39763</v>
      </c>
      <c r="D212" s="15">
        <f>IFERROR(INDEX(zdrovojéúdaje!$A:$G,MATCH(ROW()+137,$A:$A,0),COLUMN()-1),"")</f>
        <v>0.8125</v>
      </c>
      <c r="E212" s="13">
        <f>IFERROR(VALUE(TRIM(SUBSTITUTE(REPLACE(INDEX(zdrovojéúdaje!$A:$G,MATCH(ROW()+137,$A:$A,0),COLUMN()-1),1,4,""),".",",",1))),"")</f>
        <v>55.717700000000001</v>
      </c>
      <c r="F212" s="13">
        <f>IFERROR(VALUE(TRIM(SUBSTITUTE(REPLACE(INDEX(zdrovojéúdaje!$A:$G,MATCH(ROW()+137,$A:$A,0),COLUMN()-1),1,4,""),".",","))),"")</f>
        <v>17.179300000000001</v>
      </c>
      <c r="G212" s="12">
        <f>IFERROR(VALUE(TRIM(SUBSTITUTE(REPLACE(INDEX(zdrovojéúdaje!$A:$G,MATCH(ROW()+137,$A:$A,0),COLUMN()-1),1,4,""),".",","))),"")</f>
        <v>17.672000000000001</v>
      </c>
      <c r="I212" s="36" t="str">
        <f>IFERROR(INDEX(zdrovojéúdaje!$A:$G,MATCH(ROW()+213,$A:$A,0),COLUMN()-8),"")</f>
        <v>425/1494</v>
      </c>
      <c r="J212" s="37">
        <f>IFERROR(INDEX(zdrovojéúdaje!$A:$G,MATCH(ROW()+213,$A:$A,0),COLUMN()-8),"")</f>
        <v>39765</v>
      </c>
      <c r="K212" s="38">
        <f>IFERROR(INDEX(zdrovojéúdaje!$A:$G,MATCH(ROW()+213,$A:$A,0),COLUMN()-8),"")</f>
        <v>0.39583333333333331</v>
      </c>
      <c r="L212" s="39">
        <f>IFERROR(VALUE(TRIM(SUBSTITUTE(REPLACE(INDEX(zdrovojéúdaje!$A:$G,MATCH(ROW()+213,$A:$A,0),COLUMN()-8),1,4,""),".",",",1))),"")</f>
        <v>57.133600000000001</v>
      </c>
      <c r="M212" s="39">
        <f>IFERROR(VALUE(TRIM(SUBSTITUTE(REPLACE(INDEX(zdrovojéúdaje!$A:$G,MATCH(ROW()+213,$A:$A,0),COLUMN()-8),1,4,""),".",","))),"")</f>
        <v>16.576499999999999</v>
      </c>
      <c r="N212" s="40">
        <f>IFERROR(VALUE(TRIM(SUBSTITUTE(REPLACE(INDEX(zdrovojéúdaje!$A:$G,MATCH(ROW()+213,$A:$A,0),COLUMN()-8),1,4,""),".",","))),"")</f>
        <v>17.007200000000001</v>
      </c>
    </row>
    <row r="213" spans="1:14" s="29" customFormat="1" ht="13.15" customHeight="1">
      <c r="A213" s="47">
        <f>IF((zdrovojéúdaje!B213&gt;=$C$3)*(zdrovojéúdaje!B213&lt;=$C$4),1+COUNTIF($A$1:$A212,"&gt;0"),0)</f>
        <v>213</v>
      </c>
      <c r="B213" s="28" t="str">
        <f>IFERROR(INDEX(zdrovojéúdaje!$A:$G,MATCH(ROW()+137,$A:$A,0),COLUMN()-1),"")</f>
        <v>350/1494</v>
      </c>
      <c r="C213" s="14">
        <f>IFERROR(INDEX(zdrovojéúdaje!$A:$G,MATCH(ROW()+137,$A:$A,0),COLUMN()-1),"")</f>
        <v>39763</v>
      </c>
      <c r="D213" s="15">
        <f>IFERROR(INDEX(zdrovojéúdaje!$A:$G,MATCH(ROW()+137,$A:$A,0),COLUMN()-1),"")</f>
        <v>0.83333333333333337</v>
      </c>
      <c r="E213" s="13">
        <f>IFERROR(VALUE(TRIM(SUBSTITUTE(REPLACE(INDEX(zdrovojéúdaje!$A:$G,MATCH(ROW()+137,$A:$A,0),COLUMN()-1),1,4,""),".",",",1))),"")</f>
        <v>55.886800000000001</v>
      </c>
      <c r="F213" s="13">
        <f>IFERROR(VALUE(TRIM(SUBSTITUTE(REPLACE(INDEX(zdrovojéúdaje!$A:$G,MATCH(ROW()+137,$A:$A,0),COLUMN()-1),1,4,""),".",","))),"")</f>
        <v>17.145800000000001</v>
      </c>
      <c r="G213" s="12">
        <f>IFERROR(VALUE(TRIM(SUBSTITUTE(REPLACE(INDEX(zdrovojéúdaje!$A:$G,MATCH(ROW()+137,$A:$A,0),COLUMN()-1),1,4,""),".",","))),"")</f>
        <v>17.635000000000002</v>
      </c>
      <c r="I213" s="36" t="str">
        <f>IFERROR(INDEX(zdrovojéúdaje!$A:$G,MATCH(ROW()+213,$A:$A,0),COLUMN()-8),"")</f>
        <v>426/1494</v>
      </c>
      <c r="J213" s="37">
        <f>IFERROR(INDEX(zdrovojéúdaje!$A:$G,MATCH(ROW()+213,$A:$A,0),COLUMN()-8),"")</f>
        <v>39765</v>
      </c>
      <c r="K213" s="38">
        <f>IFERROR(INDEX(zdrovojéúdaje!$A:$G,MATCH(ROW()+213,$A:$A,0),COLUMN()-8),"")</f>
        <v>0.41666666666666669</v>
      </c>
      <c r="L213" s="39">
        <f>IFERROR(VALUE(TRIM(SUBSTITUTE(REPLACE(INDEX(zdrovojéúdaje!$A:$G,MATCH(ROW()+213,$A:$A,0),COLUMN()-8),1,4,""),".",",",1))),"")</f>
        <v>56.974600000000002</v>
      </c>
      <c r="M213" s="39">
        <f>IFERROR(VALUE(TRIM(SUBSTITUTE(REPLACE(INDEX(zdrovojéúdaje!$A:$G,MATCH(ROW()+213,$A:$A,0),COLUMN()-8),1,4,""),".",","))),"")</f>
        <v>16.6768</v>
      </c>
      <c r="N213" s="40">
        <f>IFERROR(VALUE(TRIM(SUBSTITUTE(REPLACE(INDEX(zdrovojéúdaje!$A:$G,MATCH(ROW()+213,$A:$A,0),COLUMN()-8),1,4,""),".",","))),"")</f>
        <v>17.191800000000001</v>
      </c>
    </row>
    <row r="214" spans="1:14" s="29" customFormat="1" ht="13.15" customHeight="1">
      <c r="A214" s="47">
        <f>IF((zdrovojéúdaje!B214&gt;=$C$3)*(zdrovojéúdaje!B214&lt;=$C$4),1+COUNTIF($A$1:$A213,"&gt;0"),0)</f>
        <v>214</v>
      </c>
      <c r="B214" s="28" t="str">
        <f>IFERROR(INDEX(zdrovojéúdaje!$A:$G,MATCH(ROW()+137,$A:$A,0),COLUMN()-1),"")</f>
        <v>351/1494</v>
      </c>
      <c r="C214" s="14">
        <f>IFERROR(INDEX(zdrovojéúdaje!$A:$G,MATCH(ROW()+137,$A:$A,0),COLUMN()-1),"")</f>
        <v>39763</v>
      </c>
      <c r="D214" s="15">
        <f>IFERROR(INDEX(zdrovojéúdaje!$A:$G,MATCH(ROW()+137,$A:$A,0),COLUMN()-1),"")</f>
        <v>0.85416666666666663</v>
      </c>
      <c r="E214" s="13">
        <f>IFERROR(VALUE(TRIM(SUBSTITUTE(REPLACE(INDEX(zdrovojéúdaje!$A:$G,MATCH(ROW()+137,$A:$A,0),COLUMN()-1),1,4,""),".",",",1))),"")</f>
        <v>56.007899999999999</v>
      </c>
      <c r="F214" s="13">
        <f>IFERROR(VALUE(TRIM(SUBSTITUTE(REPLACE(INDEX(zdrovojéúdaje!$A:$G,MATCH(ROW()+137,$A:$A,0),COLUMN()-1),1,4,""),".",","))),"")</f>
        <v>17.078700000000001</v>
      </c>
      <c r="G214" s="12">
        <f>IFERROR(VALUE(TRIM(SUBSTITUTE(REPLACE(INDEX(zdrovojéúdaje!$A:$G,MATCH(ROW()+137,$A:$A,0),COLUMN()-1),1,4,""),".",","))),"")</f>
        <v>17.598099999999999</v>
      </c>
      <c r="I214" s="36" t="str">
        <f>IFERROR(INDEX(zdrovojéúdaje!$A:$G,MATCH(ROW()+213,$A:$A,0),COLUMN()-8),"")</f>
        <v>427/1494</v>
      </c>
      <c r="J214" s="37">
        <f>IFERROR(INDEX(zdrovojéúdaje!$A:$G,MATCH(ROW()+213,$A:$A,0),COLUMN()-8),"")</f>
        <v>39765</v>
      </c>
      <c r="K214" s="38">
        <f>IFERROR(INDEX(zdrovojéúdaje!$A:$G,MATCH(ROW()+213,$A:$A,0),COLUMN()-8),"")</f>
        <v>0.4375</v>
      </c>
      <c r="L214" s="39">
        <f>IFERROR(VALUE(TRIM(SUBSTITUTE(REPLACE(INDEX(zdrovojéúdaje!$A:$G,MATCH(ROW()+213,$A:$A,0),COLUMN()-8),1,4,""),".",",",1))),"")</f>
        <v>56.757599999999996</v>
      </c>
      <c r="M214" s="39">
        <f>IFERROR(VALUE(TRIM(SUBSTITUTE(REPLACE(INDEX(zdrovojéúdaje!$A:$G,MATCH(ROW()+213,$A:$A,0),COLUMN()-8),1,4,""),".",","))),"")</f>
        <v>16.810700000000001</v>
      </c>
      <c r="N214" s="40">
        <f>IFERROR(VALUE(TRIM(SUBSTITUTE(REPLACE(INDEX(zdrovojéúdaje!$A:$G,MATCH(ROW()+213,$A:$A,0),COLUMN()-8),1,4,""),".",","))),"")</f>
        <v>17.3764</v>
      </c>
    </row>
    <row r="215" spans="1:14" s="29" customFormat="1" ht="13.15" customHeight="1">
      <c r="A215" s="47">
        <f>IF((zdrovojéúdaje!B215&gt;=$C$3)*(zdrovojéúdaje!B215&lt;=$C$4),1+COUNTIF($A$1:$A214,"&gt;0"),0)</f>
        <v>215</v>
      </c>
      <c r="B215" s="28" t="str">
        <f>IFERROR(INDEX(zdrovojéúdaje!$A:$G,MATCH(ROW()+137,$A:$A,0),COLUMN()-1),"")</f>
        <v>352/1494</v>
      </c>
      <c r="C215" s="14">
        <f>IFERROR(INDEX(zdrovojéúdaje!$A:$G,MATCH(ROW()+137,$A:$A,0),COLUMN()-1),"")</f>
        <v>39763</v>
      </c>
      <c r="D215" s="15">
        <f>IFERROR(INDEX(zdrovojéúdaje!$A:$G,MATCH(ROW()+137,$A:$A,0),COLUMN()-1),"")</f>
        <v>0.875</v>
      </c>
      <c r="E215" s="13">
        <f>IFERROR(VALUE(TRIM(SUBSTITUTE(REPLACE(INDEX(zdrovojéúdaje!$A:$G,MATCH(ROW()+137,$A:$A,0),COLUMN()-1),1,4,""),".",",",1))),"")</f>
        <v>56.159399999999998</v>
      </c>
      <c r="F215" s="13">
        <f>IFERROR(VALUE(TRIM(SUBSTITUTE(REPLACE(INDEX(zdrovojéúdaje!$A:$G,MATCH(ROW()+137,$A:$A,0),COLUMN()-1),1,4,""),".",","))),"")</f>
        <v>17.045200000000001</v>
      </c>
      <c r="G215" s="12">
        <f>IFERROR(VALUE(TRIM(SUBSTITUTE(REPLACE(INDEX(zdrovojéúdaje!$A:$G,MATCH(ROW()+137,$A:$A,0),COLUMN()-1),1,4,""),".",","))),"")</f>
        <v>17.5611</v>
      </c>
      <c r="I215" s="36" t="str">
        <f>IFERROR(INDEX(zdrovojéúdaje!$A:$G,MATCH(ROW()+213,$A:$A,0),COLUMN()-8),"")</f>
        <v>428/1494</v>
      </c>
      <c r="J215" s="37">
        <f>IFERROR(INDEX(zdrovojéúdaje!$A:$G,MATCH(ROW()+213,$A:$A,0),COLUMN()-8),"")</f>
        <v>39765</v>
      </c>
      <c r="K215" s="38">
        <f>IFERROR(INDEX(zdrovojéúdaje!$A:$G,MATCH(ROW()+213,$A:$A,0),COLUMN()-8),"")</f>
        <v>0.45833333333333331</v>
      </c>
      <c r="L215" s="39">
        <f>IFERROR(VALUE(TRIM(SUBSTITUTE(REPLACE(INDEX(zdrovojéúdaje!$A:$G,MATCH(ROW()+213,$A:$A,0),COLUMN()-8),1,4,""),".",",",1))),"")</f>
        <v>56.598599999999998</v>
      </c>
      <c r="M215" s="39">
        <f>IFERROR(VALUE(TRIM(SUBSTITUTE(REPLACE(INDEX(zdrovojéúdaje!$A:$G,MATCH(ROW()+213,$A:$A,0),COLUMN()-8),1,4,""),".",","))),"")</f>
        <v>16.911200000000001</v>
      </c>
      <c r="N215" s="40">
        <f>IFERROR(VALUE(TRIM(SUBSTITUTE(REPLACE(INDEX(zdrovojéúdaje!$A:$G,MATCH(ROW()+213,$A:$A,0),COLUMN()-8),1,4,""),".",","))),"")</f>
        <v>17.4133</v>
      </c>
    </row>
    <row r="216" spans="1:14" s="29" customFormat="1" ht="13.15" customHeight="1">
      <c r="A216" s="47">
        <f>IF((zdrovojéúdaje!B216&gt;=$C$3)*(zdrovojéúdaje!B216&lt;=$C$4),1+COUNTIF($A$1:$A215,"&gt;0"),0)</f>
        <v>216</v>
      </c>
      <c r="B216" s="28" t="str">
        <f>IFERROR(INDEX(zdrovojéúdaje!$A:$G,MATCH(ROW()+137,$A:$A,0),COLUMN()-1),"")</f>
        <v>353/1494</v>
      </c>
      <c r="C216" s="14">
        <f>IFERROR(INDEX(zdrovojéúdaje!$A:$G,MATCH(ROW()+137,$A:$A,0),COLUMN()-1),"")</f>
        <v>39763</v>
      </c>
      <c r="D216" s="15">
        <f>IFERROR(INDEX(zdrovojéúdaje!$A:$G,MATCH(ROW()+137,$A:$A,0),COLUMN()-1),"")</f>
        <v>0.89583333333333337</v>
      </c>
      <c r="E216" s="13">
        <f>IFERROR(VALUE(TRIM(SUBSTITUTE(REPLACE(INDEX(zdrovojéúdaje!$A:$G,MATCH(ROW()+137,$A:$A,0),COLUMN()-1),1,4,""),".",",",1))),"")</f>
        <v>56.267899999999997</v>
      </c>
      <c r="F216" s="13">
        <f>IFERROR(VALUE(TRIM(SUBSTITUTE(REPLACE(INDEX(zdrovojéúdaje!$A:$G,MATCH(ROW()+137,$A:$A,0),COLUMN()-1),1,4,""),".",","))),"")</f>
        <v>17.011700000000001</v>
      </c>
      <c r="G216" s="12">
        <f>IFERROR(VALUE(TRIM(SUBSTITUTE(REPLACE(INDEX(zdrovojéúdaje!$A:$G,MATCH(ROW()+137,$A:$A,0),COLUMN()-1),1,4,""),".",","))),"")</f>
        <v>17.5242</v>
      </c>
      <c r="I216" s="36" t="str">
        <f>IFERROR(INDEX(zdrovojéúdaje!$A:$G,MATCH(ROW()+213,$A:$A,0),COLUMN()-8),"")</f>
        <v>429/1494</v>
      </c>
      <c r="J216" s="37">
        <f>IFERROR(INDEX(zdrovojéúdaje!$A:$G,MATCH(ROW()+213,$A:$A,0),COLUMN()-8),"")</f>
        <v>39765</v>
      </c>
      <c r="K216" s="38">
        <f>IFERROR(INDEX(zdrovojéúdaje!$A:$G,MATCH(ROW()+213,$A:$A,0),COLUMN()-8),"")</f>
        <v>0.47916666666666669</v>
      </c>
      <c r="L216" s="39">
        <f>IFERROR(VALUE(TRIM(SUBSTITUTE(REPLACE(INDEX(zdrovojéúdaje!$A:$G,MATCH(ROW()+213,$A:$A,0),COLUMN()-8),1,4,""),".",",",1))),"")</f>
        <v>56.202300000000001</v>
      </c>
      <c r="M216" s="39">
        <f>IFERROR(VALUE(TRIM(SUBSTITUTE(REPLACE(INDEX(zdrovojéúdaje!$A:$G,MATCH(ROW()+213,$A:$A,0),COLUMN()-8),1,4,""),".",","))),"")</f>
        <v>16.978200000000001</v>
      </c>
      <c r="N216" s="40">
        <f>IFERROR(VALUE(TRIM(SUBSTITUTE(REPLACE(INDEX(zdrovojéúdaje!$A:$G,MATCH(ROW()+213,$A:$A,0),COLUMN()-8),1,4,""),".",","))),"")</f>
        <v>17.3764</v>
      </c>
    </row>
    <row r="217" spans="1:14" s="29" customFormat="1" ht="13.15" customHeight="1">
      <c r="A217" s="47">
        <f>IF((zdrovojéúdaje!B217&gt;=$C$3)*(zdrovojéúdaje!B217&lt;=$C$4),1+COUNTIF($A$1:$A216,"&gt;0"),0)</f>
        <v>217</v>
      </c>
      <c r="B217" s="28" t="str">
        <f>IFERROR(INDEX(zdrovojéúdaje!$A:$G,MATCH(ROW()+137,$A:$A,0),COLUMN()-1),"")</f>
        <v>354/1494</v>
      </c>
      <c r="C217" s="14">
        <f>IFERROR(INDEX(zdrovojéúdaje!$A:$G,MATCH(ROW()+137,$A:$A,0),COLUMN()-1),"")</f>
        <v>39763</v>
      </c>
      <c r="D217" s="15">
        <f>IFERROR(INDEX(zdrovojéúdaje!$A:$G,MATCH(ROW()+137,$A:$A,0),COLUMN()-1),"")</f>
        <v>0.91666666666666663</v>
      </c>
      <c r="E217" s="13">
        <f>IFERROR(VALUE(TRIM(SUBSTITUTE(REPLACE(INDEX(zdrovojéúdaje!$A:$G,MATCH(ROW()+137,$A:$A,0),COLUMN()-1),1,4,""),".",",",1))),"")</f>
        <v>56.464799999999997</v>
      </c>
      <c r="F217" s="13">
        <f>IFERROR(VALUE(TRIM(SUBSTITUTE(REPLACE(INDEX(zdrovojéúdaje!$A:$G,MATCH(ROW()+137,$A:$A,0),COLUMN()-1),1,4,""),".",","))),"")</f>
        <v>16.978200000000001</v>
      </c>
      <c r="G217" s="12">
        <f>IFERROR(VALUE(TRIM(SUBSTITUTE(REPLACE(INDEX(zdrovojéúdaje!$A:$G,MATCH(ROW()+137,$A:$A,0),COLUMN()-1),1,4,""),".",","))),"")</f>
        <v>17.487200000000001</v>
      </c>
      <c r="I217" s="36" t="str">
        <f>IFERROR(INDEX(zdrovojéúdaje!$A:$G,MATCH(ROW()+213,$A:$A,0),COLUMN()-8),"")</f>
        <v>430/1494</v>
      </c>
      <c r="J217" s="37">
        <f>IFERROR(INDEX(zdrovojéúdaje!$A:$G,MATCH(ROW()+213,$A:$A,0),COLUMN()-8),"")</f>
        <v>39765</v>
      </c>
      <c r="K217" s="38">
        <f>IFERROR(INDEX(zdrovojéúdaje!$A:$G,MATCH(ROW()+213,$A:$A,0),COLUMN()-8),"")</f>
        <v>0.5</v>
      </c>
      <c r="L217" s="39">
        <f>IFERROR(VALUE(TRIM(SUBSTITUTE(REPLACE(INDEX(zdrovojéúdaje!$A:$G,MATCH(ROW()+213,$A:$A,0),COLUMN()-8),1,4,""),".",",",1))),"")</f>
        <v>56.005400000000002</v>
      </c>
      <c r="M217" s="39">
        <f>IFERROR(VALUE(TRIM(SUBSTITUTE(REPLACE(INDEX(zdrovojéúdaje!$A:$G,MATCH(ROW()+213,$A:$A,0),COLUMN()-8),1,4,""),".",","))),"")</f>
        <v>17.045200000000001</v>
      </c>
      <c r="N217" s="40">
        <f>IFERROR(VALUE(TRIM(SUBSTITUTE(REPLACE(INDEX(zdrovojéúdaje!$A:$G,MATCH(ROW()+213,$A:$A,0),COLUMN()-8),1,4,""),".",","))),"")</f>
        <v>17.3764</v>
      </c>
    </row>
    <row r="218" spans="1:14" s="29" customFormat="1" ht="13.15" customHeight="1">
      <c r="A218" s="47">
        <f>IF((zdrovojéúdaje!B218&gt;=$C$3)*(zdrovojéúdaje!B218&lt;=$C$4),1+COUNTIF($A$1:$A217,"&gt;0"),0)</f>
        <v>218</v>
      </c>
      <c r="B218" s="28" t="str">
        <f>IFERROR(INDEX(zdrovojéúdaje!$A:$G,MATCH(ROW()+137,$A:$A,0),COLUMN()-1),"")</f>
        <v>355/1494</v>
      </c>
      <c r="C218" s="14">
        <f>IFERROR(INDEX(zdrovojéúdaje!$A:$G,MATCH(ROW()+137,$A:$A,0),COLUMN()-1),"")</f>
        <v>39763</v>
      </c>
      <c r="D218" s="15">
        <f>IFERROR(INDEX(zdrovojéúdaje!$A:$G,MATCH(ROW()+137,$A:$A,0),COLUMN()-1),"")</f>
        <v>0.9375</v>
      </c>
      <c r="E218" s="13">
        <f>IFERROR(VALUE(TRIM(SUBSTITUTE(REPLACE(INDEX(zdrovojéúdaje!$A:$G,MATCH(ROW()+137,$A:$A,0),COLUMN()-1),1,4,""),".",",",1))),"")</f>
        <v>56.643999999999998</v>
      </c>
      <c r="F218" s="13">
        <f>IFERROR(VALUE(TRIM(SUBSTITUTE(REPLACE(INDEX(zdrovojéúdaje!$A:$G,MATCH(ROW()+137,$A:$A,0),COLUMN()-1),1,4,""),".",","))),"")</f>
        <v>16.944700000000001</v>
      </c>
      <c r="G218" s="12">
        <f>IFERROR(VALUE(TRIM(SUBSTITUTE(REPLACE(INDEX(zdrovojéúdaje!$A:$G,MATCH(ROW()+137,$A:$A,0),COLUMN()-1),1,4,""),".",","))),"")</f>
        <v>17.450299999999999</v>
      </c>
      <c r="I218" s="36" t="str">
        <f>IFERROR(INDEX(zdrovojéúdaje!$A:$G,MATCH(ROW()+213,$A:$A,0),COLUMN()-8),"")</f>
        <v>431/1494</v>
      </c>
      <c r="J218" s="37">
        <f>IFERROR(INDEX(zdrovojéúdaje!$A:$G,MATCH(ROW()+213,$A:$A,0),COLUMN()-8),"")</f>
        <v>39765</v>
      </c>
      <c r="K218" s="38">
        <f>IFERROR(INDEX(zdrovojéúdaje!$A:$G,MATCH(ROW()+213,$A:$A,0),COLUMN()-8),"")</f>
        <v>0.52083333333333337</v>
      </c>
      <c r="L218" s="39">
        <f>IFERROR(VALUE(TRIM(SUBSTITUTE(REPLACE(INDEX(zdrovojéúdaje!$A:$G,MATCH(ROW()+213,$A:$A,0),COLUMN()-8),1,4,""),".",",",1))),"")</f>
        <v>55.6571</v>
      </c>
      <c r="M218" s="39">
        <f>IFERROR(VALUE(TRIM(SUBSTITUTE(REPLACE(INDEX(zdrovojéúdaje!$A:$G,MATCH(ROW()+213,$A:$A,0),COLUMN()-8),1,4,""),".",","))),"")</f>
        <v>17.112300000000001</v>
      </c>
      <c r="N218" s="40">
        <f>IFERROR(VALUE(TRIM(SUBSTITUTE(REPLACE(INDEX(zdrovojéúdaje!$A:$G,MATCH(ROW()+213,$A:$A,0),COLUMN()-8),1,4,""),".",","))),"")</f>
        <v>17.4133</v>
      </c>
    </row>
    <row r="219" spans="1:14" s="29" customFormat="1" ht="13.15" customHeight="1">
      <c r="A219" s="47">
        <f>IF((zdrovojéúdaje!B219&gt;=$C$3)*(zdrovojéúdaje!B219&lt;=$C$4),1+COUNTIF($A$1:$A218,"&gt;0"),0)</f>
        <v>219</v>
      </c>
      <c r="B219" s="28" t="str">
        <f>IFERROR(INDEX(zdrovojéúdaje!$A:$G,MATCH(ROW()+137,$A:$A,0),COLUMN()-1),"")</f>
        <v>356/1494</v>
      </c>
      <c r="C219" s="14">
        <f>IFERROR(INDEX(zdrovojéúdaje!$A:$G,MATCH(ROW()+137,$A:$A,0),COLUMN()-1),"")</f>
        <v>39763</v>
      </c>
      <c r="D219" s="15">
        <f>IFERROR(INDEX(zdrovojéúdaje!$A:$G,MATCH(ROW()+137,$A:$A,0),COLUMN()-1),"")</f>
        <v>0.95833333333333337</v>
      </c>
      <c r="E219" s="13">
        <f>IFERROR(VALUE(TRIM(SUBSTITUTE(REPLACE(INDEX(zdrovojéúdaje!$A:$G,MATCH(ROW()+137,$A:$A,0),COLUMN()-1),1,4,""),".",",",1))),"")</f>
        <v>56.770200000000003</v>
      </c>
      <c r="F219" s="13">
        <f>IFERROR(VALUE(TRIM(SUBSTITUTE(REPLACE(INDEX(zdrovojéúdaje!$A:$G,MATCH(ROW()+137,$A:$A,0),COLUMN()-1),1,4,""),".",","))),"")</f>
        <v>16.911200000000001</v>
      </c>
      <c r="G219" s="12">
        <f>IFERROR(VALUE(TRIM(SUBSTITUTE(REPLACE(INDEX(zdrovojéúdaje!$A:$G,MATCH(ROW()+137,$A:$A,0),COLUMN()-1),1,4,""),".",","))),"")</f>
        <v>17.450299999999999</v>
      </c>
      <c r="I219" s="36" t="str">
        <f>IFERROR(INDEX(zdrovojéúdaje!$A:$G,MATCH(ROW()+213,$A:$A,0),COLUMN()-8),"")</f>
        <v>432/1494</v>
      </c>
      <c r="J219" s="37">
        <f>IFERROR(INDEX(zdrovojéúdaje!$A:$G,MATCH(ROW()+213,$A:$A,0),COLUMN()-8),"")</f>
        <v>39765</v>
      </c>
      <c r="K219" s="38">
        <f>IFERROR(INDEX(zdrovojéúdaje!$A:$G,MATCH(ROW()+213,$A:$A,0),COLUMN()-8),"")</f>
        <v>0.54166666666666663</v>
      </c>
      <c r="L219" s="39">
        <f>IFERROR(VALUE(TRIM(SUBSTITUTE(REPLACE(INDEX(zdrovojéúdaje!$A:$G,MATCH(ROW()+213,$A:$A,0),COLUMN()-8),1,4,""),".",",",1))),"")</f>
        <v>55.712600000000002</v>
      </c>
      <c r="M219" s="39">
        <f>IFERROR(VALUE(TRIM(SUBSTITUTE(REPLACE(INDEX(zdrovojéúdaje!$A:$G,MATCH(ROW()+213,$A:$A,0),COLUMN()-8),1,4,""),".",","))),"")</f>
        <v>17.179300000000001</v>
      </c>
      <c r="N219" s="40">
        <f>IFERROR(VALUE(TRIM(SUBSTITUTE(REPLACE(INDEX(zdrovojéúdaje!$A:$G,MATCH(ROW()+213,$A:$A,0),COLUMN()-8),1,4,""),".",","))),"")</f>
        <v>17.487200000000001</v>
      </c>
    </row>
    <row r="220" spans="1:14" s="29" customFormat="1" ht="13.15" customHeight="1">
      <c r="A220" s="47">
        <f>IF((zdrovojéúdaje!B220&gt;=$C$3)*(zdrovojéúdaje!B220&lt;=$C$4),1+COUNTIF($A$1:$A219,"&gt;0"),0)</f>
        <v>220</v>
      </c>
      <c r="B220" s="28" t="str">
        <f>IFERROR(INDEX(zdrovojéúdaje!$A:$G,MATCH(ROW()+137,$A:$A,0),COLUMN()-1),"")</f>
        <v>357/1494</v>
      </c>
      <c r="C220" s="14">
        <f>IFERROR(INDEX(zdrovojéúdaje!$A:$G,MATCH(ROW()+137,$A:$A,0),COLUMN()-1),"")</f>
        <v>39763</v>
      </c>
      <c r="D220" s="15">
        <f>IFERROR(INDEX(zdrovojéúdaje!$A:$G,MATCH(ROW()+137,$A:$A,0),COLUMN()-1),"")</f>
        <v>0.97916666666666663</v>
      </c>
      <c r="E220" s="13">
        <f>IFERROR(VALUE(TRIM(SUBSTITUTE(REPLACE(INDEX(zdrovojéúdaje!$A:$G,MATCH(ROW()+137,$A:$A,0),COLUMN()-1),1,4,""),".",",",1))),"")</f>
        <v>56.858499999999999</v>
      </c>
      <c r="F220" s="13">
        <f>IFERROR(VALUE(TRIM(SUBSTITUTE(REPLACE(INDEX(zdrovojéúdaje!$A:$G,MATCH(ROW()+137,$A:$A,0),COLUMN()-1),1,4,""),".",","))),"")</f>
        <v>16.877700000000001</v>
      </c>
      <c r="G220" s="12">
        <f>IFERROR(VALUE(TRIM(SUBSTITUTE(REPLACE(INDEX(zdrovojéúdaje!$A:$G,MATCH(ROW()+137,$A:$A,0),COLUMN()-1),1,4,""),".",","))),"")</f>
        <v>17.4133</v>
      </c>
      <c r="I220" s="36" t="str">
        <f>IFERROR(INDEX(zdrovojéúdaje!$A:$G,MATCH(ROW()+213,$A:$A,0),COLUMN()-8),"")</f>
        <v>433/1494</v>
      </c>
      <c r="J220" s="37">
        <f>IFERROR(INDEX(zdrovojéúdaje!$A:$G,MATCH(ROW()+213,$A:$A,0),COLUMN()-8),"")</f>
        <v>39765</v>
      </c>
      <c r="K220" s="38">
        <f>IFERROR(INDEX(zdrovojéúdaje!$A:$G,MATCH(ROW()+213,$A:$A,0),COLUMN()-8),"")</f>
        <v>0.5625</v>
      </c>
      <c r="L220" s="39">
        <f>IFERROR(VALUE(TRIM(SUBSTITUTE(REPLACE(INDEX(zdrovojéúdaje!$A:$G,MATCH(ROW()+213,$A:$A,0),COLUMN()-8),1,4,""),".",",",1))),"")</f>
        <v>55.677300000000002</v>
      </c>
      <c r="M220" s="39">
        <f>IFERROR(VALUE(TRIM(SUBSTITUTE(REPLACE(INDEX(zdrovojéúdaje!$A:$G,MATCH(ROW()+213,$A:$A,0),COLUMN()-8),1,4,""),".",","))),"")</f>
        <v>17.279900000000001</v>
      </c>
      <c r="N220" s="40">
        <f>IFERROR(VALUE(TRIM(SUBSTITUTE(REPLACE(INDEX(zdrovojéúdaje!$A:$G,MATCH(ROW()+213,$A:$A,0),COLUMN()-8),1,4,""),".",","))),"")</f>
        <v>17.598099999999999</v>
      </c>
    </row>
    <row r="221" spans="1:14" s="29" customFormat="1" ht="13.15" customHeight="1">
      <c r="A221" s="47">
        <f>IF((zdrovojéúdaje!B221&gt;=$C$3)*(zdrovojéúdaje!B221&lt;=$C$4),1+COUNTIF($A$1:$A220,"&gt;0"),0)</f>
        <v>221</v>
      </c>
      <c r="B221" s="28" t="str">
        <f>IFERROR(INDEX(zdrovojéúdaje!$A:$G,MATCH(ROW()+137,$A:$A,0),COLUMN()-1),"")</f>
        <v>358/1494</v>
      </c>
      <c r="C221" s="14">
        <f>IFERROR(INDEX(zdrovojéúdaje!$A:$G,MATCH(ROW()+137,$A:$A,0),COLUMN()-1),"")</f>
        <v>39764</v>
      </c>
      <c r="D221" s="15">
        <f>IFERROR(INDEX(zdrovojéúdaje!$A:$G,MATCH(ROW()+137,$A:$A,0),COLUMN()-1),"")</f>
        <v>0</v>
      </c>
      <c r="E221" s="13">
        <f>IFERROR(VALUE(TRIM(SUBSTITUTE(REPLACE(INDEX(zdrovojéúdaje!$A:$G,MATCH(ROW()+137,$A:$A,0),COLUMN()-1),1,4,""),".",",",1))),"")</f>
        <v>56.964500000000001</v>
      </c>
      <c r="F221" s="13">
        <f>IFERROR(VALUE(TRIM(SUBSTITUTE(REPLACE(INDEX(zdrovojéúdaje!$A:$G,MATCH(ROW()+137,$A:$A,0),COLUMN()-1),1,4,""),".",","))),"")</f>
        <v>16.877700000000001</v>
      </c>
      <c r="G221" s="12">
        <f>IFERROR(VALUE(TRIM(SUBSTITUTE(REPLACE(INDEX(zdrovojéúdaje!$A:$G,MATCH(ROW()+137,$A:$A,0),COLUMN()-1),1,4,""),".",","))),"")</f>
        <v>17.4133</v>
      </c>
      <c r="I221" s="36" t="str">
        <f>IFERROR(INDEX(zdrovojéúdaje!$A:$G,MATCH(ROW()+213,$A:$A,0),COLUMN()-8),"")</f>
        <v>434/1494</v>
      </c>
      <c r="J221" s="37">
        <f>IFERROR(INDEX(zdrovojéúdaje!$A:$G,MATCH(ROW()+213,$A:$A,0),COLUMN()-8),"")</f>
        <v>39765</v>
      </c>
      <c r="K221" s="38">
        <f>IFERROR(INDEX(zdrovojéúdaje!$A:$G,MATCH(ROW()+213,$A:$A,0),COLUMN()-8),"")</f>
        <v>0.58333333333333337</v>
      </c>
      <c r="L221" s="39">
        <f>IFERROR(VALUE(TRIM(SUBSTITUTE(REPLACE(INDEX(zdrovojéúdaje!$A:$G,MATCH(ROW()+213,$A:$A,0),COLUMN()-8),1,4,""),".",",",1))),"")</f>
        <v>55.5334</v>
      </c>
      <c r="M221" s="39">
        <f>IFERROR(VALUE(TRIM(SUBSTITUTE(REPLACE(INDEX(zdrovojéúdaje!$A:$G,MATCH(ROW()+213,$A:$A,0),COLUMN()-8),1,4,""),".",","))),"")</f>
        <v>17.279900000000001</v>
      </c>
      <c r="N221" s="40">
        <f>IFERROR(VALUE(TRIM(SUBSTITUTE(REPLACE(INDEX(zdrovojéúdaje!$A:$G,MATCH(ROW()+213,$A:$A,0),COLUMN()-8),1,4,""),".",","))),"")</f>
        <v>17.5611</v>
      </c>
    </row>
    <row r="222" spans="1:14" s="29" customFormat="1" ht="13.15" customHeight="1">
      <c r="A222" s="47">
        <f>IF((zdrovojéúdaje!B222&gt;=$C$3)*(zdrovojéúdaje!B222&lt;=$C$4),1+COUNTIF($A$1:$A221,"&gt;0"),0)</f>
        <v>222</v>
      </c>
      <c r="B222" s="28" t="str">
        <f>IFERROR(INDEX(zdrovojéúdaje!$A:$G,MATCH(ROW()+137,$A:$A,0),COLUMN()-1),"")</f>
        <v>359/1494</v>
      </c>
      <c r="C222" s="14">
        <f>IFERROR(INDEX(zdrovojéúdaje!$A:$G,MATCH(ROW()+137,$A:$A,0),COLUMN()-1),"")</f>
        <v>39764</v>
      </c>
      <c r="D222" s="15">
        <f>IFERROR(INDEX(zdrovojéúdaje!$A:$G,MATCH(ROW()+137,$A:$A,0),COLUMN()-1),"")</f>
        <v>2.0833333333333332E-2</v>
      </c>
      <c r="E222" s="13">
        <f>IFERROR(VALUE(TRIM(SUBSTITUTE(REPLACE(INDEX(zdrovojéúdaje!$A:$G,MATCH(ROW()+137,$A:$A,0),COLUMN()-1),1,4,""),".",",",1))),"")</f>
        <v>57.012500000000003</v>
      </c>
      <c r="F222" s="13">
        <f>IFERROR(VALUE(TRIM(SUBSTITUTE(REPLACE(INDEX(zdrovojéúdaje!$A:$G,MATCH(ROW()+137,$A:$A,0),COLUMN()-1),1,4,""),".",","))),"")</f>
        <v>16.844200000000001</v>
      </c>
      <c r="G222" s="12">
        <f>IFERROR(VALUE(TRIM(SUBSTITUTE(REPLACE(INDEX(zdrovojéúdaje!$A:$G,MATCH(ROW()+137,$A:$A,0),COLUMN()-1),1,4,""),".",","))),"")</f>
        <v>17.339500000000001</v>
      </c>
      <c r="I222" s="36" t="str">
        <f>IFERROR(INDEX(zdrovojéúdaje!$A:$G,MATCH(ROW()+213,$A:$A,0),COLUMN()-8),"")</f>
        <v>435/1494</v>
      </c>
      <c r="J222" s="37">
        <f>IFERROR(INDEX(zdrovojéúdaje!$A:$G,MATCH(ROW()+213,$A:$A,0),COLUMN()-8),"")</f>
        <v>39765</v>
      </c>
      <c r="K222" s="38">
        <f>IFERROR(INDEX(zdrovojéúdaje!$A:$G,MATCH(ROW()+213,$A:$A,0),COLUMN()-8),"")</f>
        <v>0.60416666666666663</v>
      </c>
      <c r="L222" s="39">
        <f>IFERROR(VALUE(TRIM(SUBSTITUTE(REPLACE(INDEX(zdrovojéúdaje!$A:$G,MATCH(ROW()+213,$A:$A,0),COLUMN()-8),1,4,""),".",",",1))),"")</f>
        <v>55.053899999999999</v>
      </c>
      <c r="M222" s="39">
        <f>IFERROR(VALUE(TRIM(SUBSTITUTE(REPLACE(INDEX(zdrovojéúdaje!$A:$G,MATCH(ROW()+213,$A:$A,0),COLUMN()-8),1,4,""),".",","))),"")</f>
        <v>17.313500000000001</v>
      </c>
      <c r="N222" s="40">
        <f>IFERROR(VALUE(TRIM(SUBSTITUTE(REPLACE(INDEX(zdrovojéúdaje!$A:$G,MATCH(ROW()+213,$A:$A,0),COLUMN()-8),1,4,""),".",","))),"")</f>
        <v>17.487200000000001</v>
      </c>
    </row>
    <row r="223" spans="1:14" s="29" customFormat="1" ht="13.15" customHeight="1">
      <c r="A223" s="47">
        <f>IF((zdrovojéúdaje!B223&gt;=$C$3)*(zdrovojéúdaje!B223&lt;=$C$4),1+COUNTIF($A$1:$A222,"&gt;0"),0)</f>
        <v>223</v>
      </c>
      <c r="B223" s="28" t="str">
        <f>IFERROR(INDEX(zdrovojéúdaje!$A:$G,MATCH(ROW()+137,$A:$A,0),COLUMN()-1),"")</f>
        <v>360/1494</v>
      </c>
      <c r="C223" s="14">
        <f>IFERROR(INDEX(zdrovojéúdaje!$A:$G,MATCH(ROW()+137,$A:$A,0),COLUMN()-1),"")</f>
        <v>39764</v>
      </c>
      <c r="D223" s="15">
        <f>IFERROR(INDEX(zdrovojéúdaje!$A:$G,MATCH(ROW()+137,$A:$A,0),COLUMN()-1),"")</f>
        <v>4.1666666666666664E-2</v>
      </c>
      <c r="E223" s="13">
        <f>IFERROR(VALUE(TRIM(SUBSTITUTE(REPLACE(INDEX(zdrovojéúdaje!$A:$G,MATCH(ROW()+137,$A:$A,0),COLUMN()-1),1,4,""),".",",",1))),"")</f>
        <v>57.194200000000002</v>
      </c>
      <c r="F223" s="13">
        <f>IFERROR(VALUE(TRIM(SUBSTITUTE(REPLACE(INDEX(zdrovojéúdaje!$A:$G,MATCH(ROW()+137,$A:$A,0),COLUMN()-1),1,4,""),".",","))),"")</f>
        <v>16.810700000000001</v>
      </c>
      <c r="G223" s="12">
        <f>IFERROR(VALUE(TRIM(SUBSTITUTE(REPLACE(INDEX(zdrovojéúdaje!$A:$G,MATCH(ROW()+137,$A:$A,0),COLUMN()-1),1,4,""),".",","))),"")</f>
        <v>17.302499999999998</v>
      </c>
      <c r="I223" s="36" t="str">
        <f>IFERROR(INDEX(zdrovojéúdaje!$A:$G,MATCH(ROW()+213,$A:$A,0),COLUMN()-8),"")</f>
        <v>436/1494</v>
      </c>
      <c r="J223" s="37">
        <f>IFERROR(INDEX(zdrovojéúdaje!$A:$G,MATCH(ROW()+213,$A:$A,0),COLUMN()-8),"")</f>
        <v>39765</v>
      </c>
      <c r="K223" s="38">
        <f>IFERROR(INDEX(zdrovojéúdaje!$A:$G,MATCH(ROW()+213,$A:$A,0),COLUMN()-8),"")</f>
        <v>0.625</v>
      </c>
      <c r="L223" s="39">
        <f>IFERROR(VALUE(TRIM(SUBSTITUTE(REPLACE(INDEX(zdrovojéúdaje!$A:$G,MATCH(ROW()+213,$A:$A,0),COLUMN()-8),1,4,""),".",",",1))),"")</f>
        <v>55.2836</v>
      </c>
      <c r="M223" s="39">
        <f>IFERROR(VALUE(TRIM(SUBSTITUTE(REPLACE(INDEX(zdrovojéúdaje!$A:$G,MATCH(ROW()+213,$A:$A,0),COLUMN()-8),1,4,""),".",","))),"")</f>
        <v>17.313500000000001</v>
      </c>
      <c r="N223" s="40">
        <f>IFERROR(VALUE(TRIM(SUBSTITUTE(REPLACE(INDEX(zdrovojéúdaje!$A:$G,MATCH(ROW()+213,$A:$A,0),COLUMN()-8),1,4,""),".",","))),"")</f>
        <v>17.5611</v>
      </c>
    </row>
    <row r="224" spans="1:14" s="29" customFormat="1" ht="13.15" customHeight="1">
      <c r="A224" s="47">
        <f>IF((zdrovojéúdaje!B224&gt;=$C$3)*(zdrovojéúdaje!B224&lt;=$C$4),1+COUNTIF($A$1:$A223,"&gt;0"),0)</f>
        <v>224</v>
      </c>
      <c r="B224" s="28" t="str">
        <f>IFERROR(INDEX(zdrovojéúdaje!$A:$G,MATCH(ROW()+213,$A:$A,0),COLUMN()-1),"")</f>
        <v>437/1494</v>
      </c>
      <c r="C224" s="14">
        <f>IFERROR(INDEX(zdrovojéúdaje!$A:$G,MATCH(ROW()+213,$A:$A,0),COLUMN()-1),"")</f>
        <v>39765</v>
      </c>
      <c r="D224" s="15">
        <f>IFERROR(INDEX(zdrovojéúdaje!$A:$G,MATCH(ROW()+213,$A:$A,0),COLUMN()-1),"")</f>
        <v>0.64583333333333337</v>
      </c>
      <c r="E224" s="13">
        <f>IFERROR(VALUE(TRIM(SUBSTITUTE(REPLACE(INDEX(zdrovojéúdaje!$A:$G,MATCH(ROW()+213,$A:$A,0),COLUMN()-1),1,4,""),".",",",1))),"")</f>
        <v>55.011000000000003</v>
      </c>
      <c r="F224" s="13">
        <f>IFERROR(VALUE(TRIM(SUBSTITUTE(REPLACE(INDEX(zdrovojéúdaje!$A:$G,MATCH(ROW()+213,$A:$A,0),COLUMN()-1),1,4,""),".",","))),"")</f>
        <v>17.347000000000001</v>
      </c>
      <c r="G224" s="12">
        <f>IFERROR(VALUE(TRIM(SUBSTITUTE(REPLACE(INDEX(zdrovojéúdaje!$A:$G,MATCH(ROW()+213,$A:$A,0),COLUMN()-1),1,4,""),".",","))),"")</f>
        <v>17.598099999999999</v>
      </c>
      <c r="I224" s="36" t="str">
        <f>IFERROR(INDEX(zdrovojéúdaje!$A:$G,MATCH(ROW()+289,$A:$A,0),COLUMN()-8),"")</f>
        <v>513/1494</v>
      </c>
      <c r="J224" s="37">
        <f>IFERROR(INDEX(zdrovojéúdaje!$A:$G,MATCH(ROW()+289,$A:$A,0),COLUMN()-8),"")</f>
        <v>39767</v>
      </c>
      <c r="K224" s="38">
        <f>IFERROR(INDEX(zdrovojéúdaje!$A:$G,MATCH(ROW()+289,$A:$A,0),COLUMN()-8),"")</f>
        <v>0.22916666666666666</v>
      </c>
      <c r="L224" s="39">
        <f>IFERROR(VALUE(TRIM(SUBSTITUTE(REPLACE(INDEX(zdrovojéúdaje!$A:$G,MATCH(ROW()+289,$A:$A,0),COLUMN()-8),1,4,""),".",",",1))),"")</f>
        <v>60.003399999999999</v>
      </c>
      <c r="M224" s="39">
        <f>IFERROR(VALUE(TRIM(SUBSTITUTE(REPLACE(INDEX(zdrovojéúdaje!$A:$G,MATCH(ROW()+289,$A:$A,0),COLUMN()-8),1,4,""),".",","))),"")</f>
        <v>15.875</v>
      </c>
      <c r="N224" s="40">
        <f>IFERROR(VALUE(TRIM(SUBSTITUTE(REPLACE(INDEX(zdrovojéúdaje!$A:$G,MATCH(ROW()+289,$A:$A,0),COLUMN()-8),1,4,""),".",","))),"")</f>
        <v>16.343699999999998</v>
      </c>
    </row>
    <row r="225" spans="1:14" s="29" customFormat="1" ht="13.15" customHeight="1">
      <c r="A225" s="47">
        <f>IF((zdrovojéúdaje!B225&gt;=$C$3)*(zdrovojéúdaje!B225&lt;=$C$4),1+COUNTIF($A$1:$A224,"&gt;0"),0)</f>
        <v>225</v>
      </c>
      <c r="B225" s="28" t="str">
        <f>IFERROR(INDEX(zdrovojéúdaje!$A:$G,MATCH(ROW()+213,$A:$A,0),COLUMN()-1),"")</f>
        <v>438/1494</v>
      </c>
      <c r="C225" s="14">
        <f>IFERROR(INDEX(zdrovojéúdaje!$A:$G,MATCH(ROW()+213,$A:$A,0),COLUMN()-1),"")</f>
        <v>39765</v>
      </c>
      <c r="D225" s="15">
        <f>IFERROR(INDEX(zdrovojéúdaje!$A:$G,MATCH(ROW()+213,$A:$A,0),COLUMN()-1),"")</f>
        <v>0.66666666666666663</v>
      </c>
      <c r="E225" s="13">
        <f>IFERROR(VALUE(TRIM(SUBSTITUTE(REPLACE(INDEX(zdrovojéúdaje!$A:$G,MATCH(ROW()+213,$A:$A,0),COLUMN()-1),1,4,""),".",",",1))),"")</f>
        <v>55.255800000000001</v>
      </c>
      <c r="F225" s="13">
        <f>IFERROR(VALUE(TRIM(SUBSTITUTE(REPLACE(INDEX(zdrovojéúdaje!$A:$G,MATCH(ROW()+213,$A:$A,0),COLUMN()-1),1,4,""),".",","))),"")</f>
        <v>17.347000000000001</v>
      </c>
      <c r="G225" s="12">
        <f>IFERROR(VALUE(TRIM(SUBSTITUTE(REPLACE(INDEX(zdrovojéúdaje!$A:$G,MATCH(ROW()+213,$A:$A,0),COLUMN()-1),1,4,""),".",","))),"")</f>
        <v>17.598099999999999</v>
      </c>
      <c r="I225" s="36" t="str">
        <f>IFERROR(INDEX(zdrovojéúdaje!$A:$G,MATCH(ROW()+289,$A:$A,0),COLUMN()-8),"")</f>
        <v>514/1494</v>
      </c>
      <c r="J225" s="37">
        <f>IFERROR(INDEX(zdrovojéúdaje!$A:$G,MATCH(ROW()+289,$A:$A,0),COLUMN()-8),"")</f>
        <v>39767</v>
      </c>
      <c r="K225" s="38">
        <f>IFERROR(INDEX(zdrovojéúdaje!$A:$G,MATCH(ROW()+289,$A:$A,0),COLUMN()-8),"")</f>
        <v>0.25</v>
      </c>
      <c r="L225" s="39">
        <f>IFERROR(VALUE(TRIM(SUBSTITUTE(REPLACE(INDEX(zdrovojéúdaje!$A:$G,MATCH(ROW()+289,$A:$A,0),COLUMN()-8),1,4,""),".",",",1))),"")</f>
        <v>60.182600000000001</v>
      </c>
      <c r="M225" s="39">
        <f>IFERROR(VALUE(TRIM(SUBSTITUTE(REPLACE(INDEX(zdrovojéúdaje!$A:$G,MATCH(ROW()+289,$A:$A,0),COLUMN()-8),1,4,""),".",","))),"")</f>
        <v>15.808299999999999</v>
      </c>
      <c r="N225" s="40">
        <f>IFERROR(VALUE(TRIM(SUBSTITUTE(REPLACE(INDEX(zdrovojéúdaje!$A:$G,MATCH(ROW()+289,$A:$A,0),COLUMN()-8),1,4,""),".",","))),"")</f>
        <v>16.196400000000001</v>
      </c>
    </row>
    <row r="226" spans="1:14" s="29" customFormat="1" ht="13.15" customHeight="1">
      <c r="A226" s="47">
        <f>IF((zdrovojéúdaje!B226&gt;=$C$3)*(zdrovojéúdaje!B226&lt;=$C$4),1+COUNTIF($A$1:$A225,"&gt;0"),0)</f>
        <v>226</v>
      </c>
      <c r="B226" s="28" t="str">
        <f>IFERROR(INDEX(zdrovojéúdaje!$A:$G,MATCH(ROW()+213,$A:$A,0),COLUMN()-1),"")</f>
        <v>439/1494</v>
      </c>
      <c r="C226" s="14">
        <f>IFERROR(INDEX(zdrovojéúdaje!$A:$G,MATCH(ROW()+213,$A:$A,0),COLUMN()-1),"")</f>
        <v>39765</v>
      </c>
      <c r="D226" s="15">
        <f>IFERROR(INDEX(zdrovojéúdaje!$A:$G,MATCH(ROW()+213,$A:$A,0),COLUMN()-1),"")</f>
        <v>0.6875</v>
      </c>
      <c r="E226" s="13">
        <f>IFERROR(VALUE(TRIM(SUBSTITUTE(REPLACE(INDEX(zdrovojéúdaje!$A:$G,MATCH(ROW()+213,$A:$A,0),COLUMN()-1),1,4,""),".",",",1))),"")</f>
        <v>55.17</v>
      </c>
      <c r="F226" s="13">
        <f>IFERROR(VALUE(TRIM(SUBSTITUTE(REPLACE(INDEX(zdrovojéúdaje!$A:$G,MATCH(ROW()+213,$A:$A,0),COLUMN()-1),1,4,""),".",","))),"")</f>
        <v>17.313500000000001</v>
      </c>
      <c r="G226" s="12">
        <f>IFERROR(VALUE(TRIM(SUBSTITUTE(REPLACE(INDEX(zdrovojéúdaje!$A:$G,MATCH(ROW()+213,$A:$A,0),COLUMN()-1),1,4,""),".",","))),"")</f>
        <v>17.5242</v>
      </c>
      <c r="I226" s="36" t="str">
        <f>IFERROR(INDEX(zdrovojéúdaje!$A:$G,MATCH(ROW()+289,$A:$A,0),COLUMN()-8),"")</f>
        <v>515/1494</v>
      </c>
      <c r="J226" s="37">
        <f>IFERROR(INDEX(zdrovojéúdaje!$A:$G,MATCH(ROW()+289,$A:$A,0),COLUMN()-8),"")</f>
        <v>39767</v>
      </c>
      <c r="K226" s="38">
        <f>IFERROR(INDEX(zdrovojéúdaje!$A:$G,MATCH(ROW()+289,$A:$A,0),COLUMN()-8),"")</f>
        <v>0.27083333333333331</v>
      </c>
      <c r="L226" s="39">
        <f>IFERROR(VALUE(TRIM(SUBSTITUTE(REPLACE(INDEX(zdrovojéúdaje!$A:$G,MATCH(ROW()+289,$A:$A,0),COLUMN()-8),1,4,""),".",",",1))),"")</f>
        <v>60.182600000000001</v>
      </c>
      <c r="M226" s="39">
        <f>IFERROR(VALUE(TRIM(SUBSTITUTE(REPLACE(INDEX(zdrovojéúdaje!$A:$G,MATCH(ROW()+289,$A:$A,0),COLUMN()-8),1,4,""),".",","))),"")</f>
        <v>15.775</v>
      </c>
      <c r="N226" s="40">
        <f>IFERROR(VALUE(TRIM(SUBSTITUTE(REPLACE(INDEX(zdrovojéúdaje!$A:$G,MATCH(ROW()+289,$A:$A,0),COLUMN()-8),1,4,""),".",","))),"")</f>
        <v>16.159600000000001</v>
      </c>
    </row>
    <row r="227" spans="1:14" s="29" customFormat="1" ht="13.15" customHeight="1">
      <c r="A227" s="47">
        <f>IF((zdrovojéúdaje!B227&gt;=$C$3)*(zdrovojéúdaje!B227&lt;=$C$4),1+COUNTIF($A$1:$A226,"&gt;0"),0)</f>
        <v>227</v>
      </c>
      <c r="B227" s="28" t="str">
        <f>IFERROR(INDEX(zdrovojéúdaje!$A:$G,MATCH(ROW()+213,$A:$A,0),COLUMN()-1),"")</f>
        <v>440/1494</v>
      </c>
      <c r="C227" s="14">
        <f>IFERROR(INDEX(zdrovojéúdaje!$A:$G,MATCH(ROW()+213,$A:$A,0),COLUMN()-1),"")</f>
        <v>39765</v>
      </c>
      <c r="D227" s="15">
        <f>IFERROR(INDEX(zdrovojéúdaje!$A:$G,MATCH(ROW()+213,$A:$A,0),COLUMN()-1),"")</f>
        <v>0.70833333333333337</v>
      </c>
      <c r="E227" s="13">
        <f>IFERROR(VALUE(TRIM(SUBSTITUTE(REPLACE(INDEX(zdrovojéúdaje!$A:$G,MATCH(ROW()+213,$A:$A,0),COLUMN()-1),1,4,""),".",",",1))),"")</f>
        <v>55.013500000000001</v>
      </c>
      <c r="F227" s="13">
        <f>IFERROR(VALUE(TRIM(SUBSTITUTE(REPLACE(INDEX(zdrovojéúdaje!$A:$G,MATCH(ROW()+213,$A:$A,0),COLUMN()-1),1,4,""),".",","))),"")</f>
        <v>17.279900000000001</v>
      </c>
      <c r="G227" s="12">
        <f>IFERROR(VALUE(TRIM(SUBSTITUTE(REPLACE(INDEX(zdrovojéúdaje!$A:$G,MATCH(ROW()+213,$A:$A,0),COLUMN()-1),1,4,""),".",","))),"")</f>
        <v>17.598099999999999</v>
      </c>
      <c r="I227" s="36" t="str">
        <f>IFERROR(INDEX(zdrovojéúdaje!$A:$G,MATCH(ROW()+289,$A:$A,0),COLUMN()-8),"")</f>
        <v>516/1494</v>
      </c>
      <c r="J227" s="37">
        <f>IFERROR(INDEX(zdrovojéúdaje!$A:$G,MATCH(ROW()+289,$A:$A,0),COLUMN()-8),"")</f>
        <v>39767</v>
      </c>
      <c r="K227" s="38">
        <f>IFERROR(INDEX(zdrovojéúdaje!$A:$G,MATCH(ROW()+289,$A:$A,0),COLUMN()-8),"")</f>
        <v>0.29166666666666669</v>
      </c>
      <c r="L227" s="39">
        <f>IFERROR(VALUE(TRIM(SUBSTITUTE(REPLACE(INDEX(zdrovojéúdaje!$A:$G,MATCH(ROW()+289,$A:$A,0),COLUMN()-8),1,4,""),".",",",1))),"")</f>
        <v>60.270899999999997</v>
      </c>
      <c r="M227" s="39">
        <f>IFERROR(VALUE(TRIM(SUBSTITUTE(REPLACE(INDEX(zdrovojéúdaje!$A:$G,MATCH(ROW()+289,$A:$A,0),COLUMN()-8),1,4,""),".",","))),"")</f>
        <v>15.708299999999999</v>
      </c>
      <c r="N227" s="40">
        <f>IFERROR(VALUE(TRIM(SUBSTITUTE(REPLACE(INDEX(zdrovojéúdaje!$A:$G,MATCH(ROW()+289,$A:$A,0),COLUMN()-8),1,4,""),".",","))),"")</f>
        <v>16.122800000000002</v>
      </c>
    </row>
    <row r="228" spans="1:14" s="29" customFormat="1" ht="13.15" customHeight="1">
      <c r="A228" s="47">
        <f>IF((zdrovojéúdaje!B228&gt;=$C$3)*(zdrovojéúdaje!B228&lt;=$C$4),1+COUNTIF($A$1:$A227,"&gt;0"),0)</f>
        <v>228</v>
      </c>
      <c r="B228" s="28" t="str">
        <f>IFERROR(INDEX(zdrovojéúdaje!$A:$G,MATCH(ROW()+213,$A:$A,0),COLUMN()-1),"")</f>
        <v>441/1494</v>
      </c>
      <c r="C228" s="14">
        <f>IFERROR(INDEX(zdrovojéúdaje!$A:$G,MATCH(ROW()+213,$A:$A,0),COLUMN()-1),"")</f>
        <v>39765</v>
      </c>
      <c r="D228" s="15">
        <f>IFERROR(INDEX(zdrovojéúdaje!$A:$G,MATCH(ROW()+213,$A:$A,0),COLUMN()-1),"")</f>
        <v>0.72916666666666663</v>
      </c>
      <c r="E228" s="13">
        <f>IFERROR(VALUE(TRIM(SUBSTITUTE(REPLACE(INDEX(zdrovojéúdaje!$A:$G,MATCH(ROW()+213,$A:$A,0),COLUMN()-1),1,4,""),".",",",1))),"")</f>
        <v>55.2331</v>
      </c>
      <c r="F228" s="13">
        <f>IFERROR(VALUE(TRIM(SUBSTITUTE(REPLACE(INDEX(zdrovojéúdaje!$A:$G,MATCH(ROW()+213,$A:$A,0),COLUMN()-1),1,4,""),".",","))),"")</f>
        <v>17.246400000000001</v>
      </c>
      <c r="G228" s="12">
        <f>IFERROR(VALUE(TRIM(SUBSTITUTE(REPLACE(INDEX(zdrovojéúdaje!$A:$G,MATCH(ROW()+213,$A:$A,0),COLUMN()-1),1,4,""),".",","))),"")</f>
        <v>17.598099999999999</v>
      </c>
      <c r="I228" s="36" t="str">
        <f>IFERROR(INDEX(zdrovojéúdaje!$A:$G,MATCH(ROW()+289,$A:$A,0),COLUMN()-8),"")</f>
        <v>517/1494</v>
      </c>
      <c r="J228" s="37">
        <f>IFERROR(INDEX(zdrovojéúdaje!$A:$G,MATCH(ROW()+289,$A:$A,0),COLUMN()-8),"")</f>
        <v>39767</v>
      </c>
      <c r="K228" s="38">
        <f>IFERROR(INDEX(zdrovojéúdaje!$A:$G,MATCH(ROW()+289,$A:$A,0),COLUMN()-8),"")</f>
        <v>0.3125</v>
      </c>
      <c r="L228" s="39">
        <f>IFERROR(VALUE(TRIM(SUBSTITUTE(REPLACE(INDEX(zdrovojéúdaje!$A:$G,MATCH(ROW()+289,$A:$A,0),COLUMN()-8),1,4,""),".",",",1))),"")</f>
        <v>60.240600000000001</v>
      </c>
      <c r="M228" s="39">
        <f>IFERROR(VALUE(TRIM(SUBSTITUTE(REPLACE(INDEX(zdrovojéúdaje!$A:$G,MATCH(ROW()+289,$A:$A,0),COLUMN()-8),1,4,""),".",","))),"")</f>
        <v>15.675000000000001</v>
      </c>
      <c r="N228" s="40">
        <f>IFERROR(VALUE(TRIM(SUBSTITUTE(REPLACE(INDEX(zdrovojéúdaje!$A:$G,MATCH(ROW()+289,$A:$A,0),COLUMN()-8),1,4,""),".",","))),"")</f>
        <v>16.085999999999999</v>
      </c>
    </row>
    <row r="229" spans="1:14" s="29" customFormat="1" ht="13.15" customHeight="1">
      <c r="A229" s="47">
        <f>IF((zdrovojéúdaje!B229&gt;=$C$3)*(zdrovojéúdaje!B229&lt;=$C$4),1+COUNTIF($A$1:$A228,"&gt;0"),0)</f>
        <v>229</v>
      </c>
      <c r="B229" s="28" t="str">
        <f>IFERROR(INDEX(zdrovojéúdaje!$A:$G,MATCH(ROW()+213,$A:$A,0),COLUMN()-1),"")</f>
        <v>442/1494</v>
      </c>
      <c r="C229" s="14">
        <f>IFERROR(INDEX(zdrovojéúdaje!$A:$G,MATCH(ROW()+213,$A:$A,0),COLUMN()-1),"")</f>
        <v>39765</v>
      </c>
      <c r="D229" s="15">
        <f>IFERROR(INDEX(zdrovojéúdaje!$A:$G,MATCH(ROW()+213,$A:$A,0),COLUMN()-1),"")</f>
        <v>0.75</v>
      </c>
      <c r="E229" s="13">
        <f>IFERROR(VALUE(TRIM(SUBSTITUTE(REPLACE(INDEX(zdrovojéúdaje!$A:$G,MATCH(ROW()+213,$A:$A,0),COLUMN()-1),1,4,""),".",",",1))),"")</f>
        <v>55.303800000000003</v>
      </c>
      <c r="F229" s="13">
        <f>IFERROR(VALUE(TRIM(SUBSTITUTE(REPLACE(INDEX(zdrovojéúdaje!$A:$G,MATCH(ROW()+213,$A:$A,0),COLUMN()-1),1,4,""),".",","))),"")</f>
        <v>17.246400000000001</v>
      </c>
      <c r="G229" s="12">
        <f>IFERROR(VALUE(TRIM(SUBSTITUTE(REPLACE(INDEX(zdrovojéúdaje!$A:$G,MATCH(ROW()+213,$A:$A,0),COLUMN()-1),1,4,""),".",","))),"")</f>
        <v>17.598099999999999</v>
      </c>
      <c r="I229" s="36" t="str">
        <f>IFERROR(INDEX(zdrovojéúdaje!$A:$G,MATCH(ROW()+289,$A:$A,0),COLUMN()-8),"")</f>
        <v>518/1494</v>
      </c>
      <c r="J229" s="37">
        <f>IFERROR(INDEX(zdrovojéúdaje!$A:$G,MATCH(ROW()+289,$A:$A,0),COLUMN()-8),"")</f>
        <v>39767</v>
      </c>
      <c r="K229" s="38">
        <f>IFERROR(INDEX(zdrovojéúdaje!$A:$G,MATCH(ROW()+289,$A:$A,0),COLUMN()-8),"")</f>
        <v>0.33333333333333331</v>
      </c>
      <c r="L229" s="39">
        <f>IFERROR(VALUE(TRIM(SUBSTITUTE(REPLACE(INDEX(zdrovojéúdaje!$A:$G,MATCH(ROW()+289,$A:$A,0),COLUMN()-8),1,4,""),".",",",1))),"")</f>
        <v>60.243099999999998</v>
      </c>
      <c r="M229" s="39">
        <f>IFERROR(VALUE(TRIM(SUBSTITUTE(REPLACE(INDEX(zdrovojéúdaje!$A:$G,MATCH(ROW()+289,$A:$A,0),COLUMN()-8),1,4,""),".",","))),"")</f>
        <v>15.6083</v>
      </c>
      <c r="N229" s="40">
        <f>IFERROR(VALUE(TRIM(SUBSTITUTE(REPLACE(INDEX(zdrovojéúdaje!$A:$G,MATCH(ROW()+289,$A:$A,0),COLUMN()-8),1,4,""),".",","))),"")</f>
        <v>15.9756</v>
      </c>
    </row>
    <row r="230" spans="1:14" s="29" customFormat="1" ht="13.15" customHeight="1">
      <c r="A230" s="47">
        <f>IF((zdrovojéúdaje!B230&gt;=$C$3)*(zdrovojéúdaje!B230&lt;=$C$4),1+COUNTIF($A$1:$A229,"&gt;0"),0)</f>
        <v>230</v>
      </c>
      <c r="B230" s="28" t="str">
        <f>IFERROR(INDEX(zdrovojéúdaje!$A:$G,MATCH(ROW()+213,$A:$A,0),COLUMN()-1),"")</f>
        <v>443/1494</v>
      </c>
      <c r="C230" s="14">
        <f>IFERROR(INDEX(zdrovojéúdaje!$A:$G,MATCH(ROW()+213,$A:$A,0),COLUMN()-1),"")</f>
        <v>39765</v>
      </c>
      <c r="D230" s="15">
        <f>IFERROR(INDEX(zdrovojéúdaje!$A:$G,MATCH(ROW()+213,$A:$A,0),COLUMN()-1),"")</f>
        <v>0.77083333333333337</v>
      </c>
      <c r="E230" s="13">
        <f>IFERROR(VALUE(TRIM(SUBSTITUTE(REPLACE(INDEX(zdrovojéúdaje!$A:$G,MATCH(ROW()+213,$A:$A,0),COLUMN()-1),1,4,""),".",",",1))),"")</f>
        <v>55.558700000000002</v>
      </c>
      <c r="F230" s="13">
        <f>IFERROR(VALUE(TRIM(SUBSTITUTE(REPLACE(INDEX(zdrovojéúdaje!$A:$G,MATCH(ROW()+213,$A:$A,0),COLUMN()-1),1,4,""),".",","))),"")</f>
        <v>17.212800000000001</v>
      </c>
      <c r="G230" s="12">
        <f>IFERROR(VALUE(TRIM(SUBSTITUTE(REPLACE(INDEX(zdrovojéúdaje!$A:$G,MATCH(ROW()+213,$A:$A,0),COLUMN()-1),1,4,""),".",","))),"")</f>
        <v>17.5611</v>
      </c>
      <c r="I230" s="36" t="str">
        <f>IFERROR(INDEX(zdrovojéúdaje!$A:$G,MATCH(ROW()+289,$A:$A,0),COLUMN()-8),"")</f>
        <v>519/1494</v>
      </c>
      <c r="J230" s="37">
        <f>IFERROR(INDEX(zdrovojéúdaje!$A:$G,MATCH(ROW()+289,$A:$A,0),COLUMN()-8),"")</f>
        <v>39767</v>
      </c>
      <c r="K230" s="38">
        <f>IFERROR(INDEX(zdrovojéúdaje!$A:$G,MATCH(ROW()+289,$A:$A,0),COLUMN()-8),"")</f>
        <v>0.35416666666666669</v>
      </c>
      <c r="L230" s="39">
        <f>IFERROR(VALUE(TRIM(SUBSTITUTE(REPLACE(INDEX(zdrovojéúdaje!$A:$G,MATCH(ROW()+289,$A:$A,0),COLUMN()-8),1,4,""),".",",",1))),"")</f>
        <v>59.957900000000002</v>
      </c>
      <c r="M230" s="39">
        <f>IFERROR(VALUE(TRIM(SUBSTITUTE(REPLACE(INDEX(zdrovojéúdaje!$A:$G,MATCH(ROW()+289,$A:$A,0),COLUMN()-8),1,4,""),".",","))),"")</f>
        <v>15.675000000000001</v>
      </c>
      <c r="N230" s="40">
        <f>IFERROR(VALUE(TRIM(SUBSTITUTE(REPLACE(INDEX(zdrovojéúdaje!$A:$G,MATCH(ROW()+289,$A:$A,0),COLUMN()-8),1,4,""),".",","))),"")</f>
        <v>16.0124</v>
      </c>
    </row>
    <row r="231" spans="1:14" s="29" customFormat="1" ht="13.15" customHeight="1">
      <c r="A231" s="47">
        <f>IF((zdrovojéúdaje!B231&gt;=$C$3)*(zdrovojéúdaje!B231&lt;=$C$4),1+COUNTIF($A$1:$A230,"&gt;0"),0)</f>
        <v>231</v>
      </c>
      <c r="B231" s="28" t="str">
        <f>IFERROR(INDEX(zdrovojéúdaje!$A:$G,MATCH(ROW()+213,$A:$A,0),COLUMN()-1),"")</f>
        <v>444/1494</v>
      </c>
      <c r="C231" s="14">
        <f>IFERROR(INDEX(zdrovojéúdaje!$A:$G,MATCH(ROW()+213,$A:$A,0),COLUMN()-1),"")</f>
        <v>39765</v>
      </c>
      <c r="D231" s="15">
        <f>IFERROR(INDEX(zdrovojéúdaje!$A:$G,MATCH(ROW()+213,$A:$A,0),COLUMN()-1),"")</f>
        <v>0.79166666666666663</v>
      </c>
      <c r="E231" s="13">
        <f>IFERROR(VALUE(TRIM(SUBSTITUTE(REPLACE(INDEX(zdrovojéúdaje!$A:$G,MATCH(ROW()+213,$A:$A,0),COLUMN()-1),1,4,""),".",",",1))),"")</f>
        <v>56.113999999999997</v>
      </c>
      <c r="F231" s="13">
        <f>IFERROR(VALUE(TRIM(SUBSTITUTE(REPLACE(INDEX(zdrovojéúdaje!$A:$G,MATCH(ROW()+213,$A:$A,0),COLUMN()-1),1,4,""),".",","))),"")</f>
        <v>17.078700000000001</v>
      </c>
      <c r="G231" s="12">
        <f>IFERROR(VALUE(TRIM(SUBSTITUTE(REPLACE(INDEX(zdrovojéúdaje!$A:$G,MATCH(ROW()+213,$A:$A,0),COLUMN()-1),1,4,""),".",","))),"")</f>
        <v>17.487200000000001</v>
      </c>
      <c r="I231" s="36" t="str">
        <f>IFERROR(INDEX(zdrovojéúdaje!$A:$G,MATCH(ROW()+289,$A:$A,0),COLUMN()-8),"")</f>
        <v>520/1494</v>
      </c>
      <c r="J231" s="37">
        <f>IFERROR(INDEX(zdrovojéúdaje!$A:$G,MATCH(ROW()+289,$A:$A,0),COLUMN()-8),"")</f>
        <v>39767</v>
      </c>
      <c r="K231" s="38">
        <f>IFERROR(INDEX(zdrovojéúdaje!$A:$G,MATCH(ROW()+289,$A:$A,0),COLUMN()-8),"")</f>
        <v>0.375</v>
      </c>
      <c r="L231" s="39">
        <f>IFERROR(VALUE(TRIM(SUBSTITUTE(REPLACE(INDEX(zdrovojéúdaje!$A:$G,MATCH(ROW()+289,$A:$A,0),COLUMN()-8),1,4,""),".",",",1))),"")</f>
        <v>58.706099999999999</v>
      </c>
      <c r="M231" s="39">
        <f>IFERROR(VALUE(TRIM(SUBSTITUTE(REPLACE(INDEX(zdrovojéúdaje!$A:$G,MATCH(ROW()+289,$A:$A,0),COLUMN()-8),1,4,""),".",","))),"")</f>
        <v>16.041799999999999</v>
      </c>
      <c r="N231" s="40">
        <f>IFERROR(VALUE(TRIM(SUBSTITUTE(REPLACE(INDEX(zdrovojéúdaje!$A:$G,MATCH(ROW()+289,$A:$A,0),COLUMN()-8),1,4,""),".",","))),"")</f>
        <v>16.2332</v>
      </c>
    </row>
    <row r="232" spans="1:14" s="29" customFormat="1" ht="13.15" customHeight="1">
      <c r="A232" s="47">
        <f>IF((zdrovojéúdaje!B232&gt;=$C$3)*(zdrovojéúdaje!B232&lt;=$C$4),1+COUNTIF($A$1:$A231,"&gt;0"),0)</f>
        <v>232</v>
      </c>
      <c r="B232" s="28" t="str">
        <f>IFERROR(INDEX(zdrovojéúdaje!$A:$G,MATCH(ROW()+213,$A:$A,0),COLUMN()-1),"")</f>
        <v>445/1494</v>
      </c>
      <c r="C232" s="14">
        <f>IFERROR(INDEX(zdrovojéúdaje!$A:$G,MATCH(ROW()+213,$A:$A,0),COLUMN()-1),"")</f>
        <v>39765</v>
      </c>
      <c r="D232" s="15">
        <f>IFERROR(INDEX(zdrovojéúdaje!$A:$G,MATCH(ROW()+213,$A:$A,0),COLUMN()-1),"")</f>
        <v>0.8125</v>
      </c>
      <c r="E232" s="13">
        <f>IFERROR(VALUE(TRIM(SUBSTITUTE(REPLACE(INDEX(zdrovojéúdaje!$A:$G,MATCH(ROW()+213,$A:$A,0),COLUMN()-1),1,4,""),".",",",1))),"")</f>
        <v>56.419400000000003</v>
      </c>
      <c r="F232" s="13">
        <f>IFERROR(VALUE(TRIM(SUBSTITUTE(REPLACE(INDEX(zdrovojéúdaje!$A:$G,MATCH(ROW()+213,$A:$A,0),COLUMN()-1),1,4,""),".",","))),"")</f>
        <v>16.978200000000001</v>
      </c>
      <c r="G232" s="12">
        <f>IFERROR(VALUE(TRIM(SUBSTITUTE(REPLACE(INDEX(zdrovojéúdaje!$A:$G,MATCH(ROW()+213,$A:$A,0),COLUMN()-1),1,4,""),".",","))),"")</f>
        <v>17.4133</v>
      </c>
      <c r="I232" s="36" t="str">
        <f>IFERROR(INDEX(zdrovojéúdaje!$A:$G,MATCH(ROW()+289,$A:$A,0),COLUMN()-8),"")</f>
        <v>521/1494</v>
      </c>
      <c r="J232" s="37">
        <f>IFERROR(INDEX(zdrovojéúdaje!$A:$G,MATCH(ROW()+289,$A:$A,0),COLUMN()-8),"")</f>
        <v>39767</v>
      </c>
      <c r="K232" s="38">
        <f>IFERROR(INDEX(zdrovojéúdaje!$A:$G,MATCH(ROW()+289,$A:$A,0),COLUMN()-8),"")</f>
        <v>0.39583333333333331</v>
      </c>
      <c r="L232" s="39">
        <f>IFERROR(VALUE(TRIM(SUBSTITUTE(REPLACE(INDEX(zdrovojéúdaje!$A:$G,MATCH(ROW()+289,$A:$A,0),COLUMN()-8),1,4,""),".",",",1))),"")</f>
        <v>57.386000000000003</v>
      </c>
      <c r="M232" s="39">
        <f>IFERROR(VALUE(TRIM(SUBSTITUTE(REPLACE(INDEX(zdrovojéúdaje!$A:$G,MATCH(ROW()+289,$A:$A,0),COLUMN()-8),1,4,""),".",","))),"")</f>
        <v>16.476099999999999</v>
      </c>
      <c r="N232" s="40">
        <f>IFERROR(VALUE(TRIM(SUBSTITUTE(REPLACE(INDEX(zdrovojéúdaje!$A:$G,MATCH(ROW()+289,$A:$A,0),COLUMN()-8),1,4,""),".",","))),"")</f>
        <v>16.601600000000001</v>
      </c>
    </row>
    <row r="233" spans="1:14" s="29" customFormat="1" ht="13.15" customHeight="1">
      <c r="A233" s="47">
        <f>IF((zdrovojéúdaje!B233&gt;=$C$3)*(zdrovojéúdaje!B233&lt;=$C$4),1+COUNTIF($A$1:$A232,"&gt;0"),0)</f>
        <v>233</v>
      </c>
      <c r="B233" s="28" t="str">
        <f>IFERROR(INDEX(zdrovojéúdaje!$A:$G,MATCH(ROW()+213,$A:$A,0),COLUMN()-1),"")</f>
        <v>446/1494</v>
      </c>
      <c r="C233" s="14">
        <f>IFERROR(INDEX(zdrovojéúdaje!$A:$G,MATCH(ROW()+213,$A:$A,0),COLUMN()-1),"")</f>
        <v>39765</v>
      </c>
      <c r="D233" s="15">
        <f>IFERROR(INDEX(zdrovojéúdaje!$A:$G,MATCH(ROW()+213,$A:$A,0),COLUMN()-1),"")</f>
        <v>0.83333333333333337</v>
      </c>
      <c r="E233" s="13">
        <f>IFERROR(VALUE(TRIM(SUBSTITUTE(REPLACE(INDEX(zdrovojéúdaje!$A:$G,MATCH(ROW()+213,$A:$A,0),COLUMN()-1),1,4,""),".",",",1))),"")</f>
        <v>56.755000000000003</v>
      </c>
      <c r="F233" s="13">
        <f>IFERROR(VALUE(TRIM(SUBSTITUTE(REPLACE(INDEX(zdrovojéúdaje!$A:$G,MATCH(ROW()+213,$A:$A,0),COLUMN()-1),1,4,""),".",","))),"")</f>
        <v>16.877700000000001</v>
      </c>
      <c r="G233" s="12">
        <f>IFERROR(VALUE(TRIM(SUBSTITUTE(REPLACE(INDEX(zdrovojéúdaje!$A:$G,MATCH(ROW()+213,$A:$A,0),COLUMN()-1),1,4,""),".",","))),"")</f>
        <v>17.3764</v>
      </c>
      <c r="I233" s="36" t="str">
        <f>IFERROR(INDEX(zdrovojéúdaje!$A:$G,MATCH(ROW()+289,$A:$A,0),COLUMN()-8),"")</f>
        <v>522/1494</v>
      </c>
      <c r="J233" s="37">
        <f>IFERROR(INDEX(zdrovojéúdaje!$A:$G,MATCH(ROW()+289,$A:$A,0),COLUMN()-8),"")</f>
        <v>39767</v>
      </c>
      <c r="K233" s="38">
        <f>IFERROR(INDEX(zdrovojéúdaje!$A:$G,MATCH(ROW()+289,$A:$A,0),COLUMN()-8),"")</f>
        <v>0.41666666666666669</v>
      </c>
      <c r="L233" s="39">
        <f>IFERROR(VALUE(TRIM(SUBSTITUTE(REPLACE(INDEX(zdrovojéúdaje!$A:$G,MATCH(ROW()+289,$A:$A,0),COLUMN()-8),1,4,""),".",",",1))),"")</f>
        <v>56.722200000000001</v>
      </c>
      <c r="M233" s="39">
        <f>IFERROR(VALUE(TRIM(SUBSTITUTE(REPLACE(INDEX(zdrovojéúdaje!$A:$G,MATCH(ROW()+289,$A:$A,0),COLUMN()-8),1,4,""),".",","))),"")</f>
        <v>16.7438</v>
      </c>
      <c r="N233" s="40">
        <f>IFERROR(VALUE(TRIM(SUBSTITUTE(REPLACE(INDEX(zdrovojéúdaje!$A:$G,MATCH(ROW()+289,$A:$A,0),COLUMN()-8),1,4,""),".",","))),"")</f>
        <v>16.822800000000001</v>
      </c>
    </row>
    <row r="234" spans="1:14" s="29" customFormat="1" ht="13.15" customHeight="1">
      <c r="A234" s="47">
        <f>IF((zdrovojéúdaje!B234&gt;=$C$3)*(zdrovojéúdaje!B234&lt;=$C$4),1+COUNTIF($A$1:$A233,"&gt;0"),0)</f>
        <v>234</v>
      </c>
      <c r="B234" s="28" t="str">
        <f>IFERROR(INDEX(zdrovojéúdaje!$A:$G,MATCH(ROW()+213,$A:$A,0),COLUMN()-1),"")</f>
        <v>447/1494</v>
      </c>
      <c r="C234" s="14">
        <f>IFERROR(INDEX(zdrovojéúdaje!$A:$G,MATCH(ROW()+213,$A:$A,0),COLUMN()-1),"")</f>
        <v>39765</v>
      </c>
      <c r="D234" s="15">
        <f>IFERROR(INDEX(zdrovojéúdaje!$A:$G,MATCH(ROW()+213,$A:$A,0),COLUMN()-1),"")</f>
        <v>0.85416666666666663</v>
      </c>
      <c r="E234" s="13">
        <f>IFERROR(VALUE(TRIM(SUBSTITUTE(REPLACE(INDEX(zdrovojéúdaje!$A:$G,MATCH(ROW()+213,$A:$A,0),COLUMN()-1),1,4,""),".",",",1))),"")</f>
        <v>56.906500000000001</v>
      </c>
      <c r="F234" s="13">
        <f>IFERROR(VALUE(TRIM(SUBSTITUTE(REPLACE(INDEX(zdrovojéúdaje!$A:$G,MATCH(ROW()+213,$A:$A,0),COLUMN()-1),1,4,""),".",","))),"")</f>
        <v>16.844200000000001</v>
      </c>
      <c r="G234" s="12">
        <f>IFERROR(VALUE(TRIM(SUBSTITUTE(REPLACE(INDEX(zdrovojéúdaje!$A:$G,MATCH(ROW()+213,$A:$A,0),COLUMN()-1),1,4,""),".",","))),"")</f>
        <v>17.339500000000001</v>
      </c>
      <c r="I234" s="36" t="str">
        <f>IFERROR(INDEX(zdrovojéúdaje!$A:$G,MATCH(ROW()+289,$A:$A,0),COLUMN()-8),"")</f>
        <v>523/1494</v>
      </c>
      <c r="J234" s="37">
        <f>IFERROR(INDEX(zdrovojéúdaje!$A:$G,MATCH(ROW()+289,$A:$A,0),COLUMN()-8),"")</f>
        <v>39767</v>
      </c>
      <c r="K234" s="38">
        <f>IFERROR(INDEX(zdrovojéúdaje!$A:$G,MATCH(ROW()+289,$A:$A,0),COLUMN()-8),"")</f>
        <v>0.4375</v>
      </c>
      <c r="L234" s="39">
        <f>IFERROR(VALUE(TRIM(SUBSTITUTE(REPLACE(INDEX(zdrovojéúdaje!$A:$G,MATCH(ROW()+289,$A:$A,0),COLUMN()-8),1,4,""),".",",",1))),"")</f>
        <v>56.101300000000002</v>
      </c>
      <c r="M234" s="39">
        <f>IFERROR(VALUE(TRIM(SUBSTITUTE(REPLACE(INDEX(zdrovojéúdaje!$A:$G,MATCH(ROW()+289,$A:$A,0),COLUMN()-8),1,4,""),".",","))),"")</f>
        <v>17.078700000000001</v>
      </c>
      <c r="N234" s="40">
        <f>IFERROR(VALUE(TRIM(SUBSTITUTE(REPLACE(INDEX(zdrovojéúdaje!$A:$G,MATCH(ROW()+289,$A:$A,0),COLUMN()-8),1,4,""),".",","))),"")</f>
        <v>17.0441</v>
      </c>
    </row>
    <row r="235" spans="1:14" s="29" customFormat="1" ht="13.15" customHeight="1">
      <c r="A235" s="47">
        <f>IF((zdrovojéúdaje!B235&gt;=$C$3)*(zdrovojéúdaje!B235&lt;=$C$4),1+COUNTIF($A$1:$A234,"&gt;0"),0)</f>
        <v>235</v>
      </c>
      <c r="B235" s="28" t="str">
        <f>IFERROR(INDEX(zdrovojéúdaje!$A:$G,MATCH(ROW()+213,$A:$A,0),COLUMN()-1),"")</f>
        <v>448/1494</v>
      </c>
      <c r="C235" s="14">
        <f>IFERROR(INDEX(zdrovojéúdaje!$A:$G,MATCH(ROW()+213,$A:$A,0),COLUMN()-1),"")</f>
        <v>39765</v>
      </c>
      <c r="D235" s="15">
        <f>IFERROR(INDEX(zdrovojéúdaje!$A:$G,MATCH(ROW()+213,$A:$A,0),COLUMN()-1),"")</f>
        <v>0.875</v>
      </c>
      <c r="E235" s="13">
        <f>IFERROR(VALUE(TRIM(SUBSTITUTE(REPLACE(INDEX(zdrovojéúdaje!$A:$G,MATCH(ROW()+213,$A:$A,0),COLUMN()-1),1,4,""),".",",",1))),"")</f>
        <v>57.151299999999999</v>
      </c>
      <c r="F235" s="13">
        <f>IFERROR(VALUE(TRIM(SUBSTITUTE(REPLACE(INDEX(zdrovojéúdaje!$A:$G,MATCH(ROW()+213,$A:$A,0),COLUMN()-1),1,4,""),".",","))),"")</f>
        <v>16.777200000000001</v>
      </c>
      <c r="G235" s="12">
        <f>IFERROR(VALUE(TRIM(SUBSTITUTE(REPLACE(INDEX(zdrovojéúdaje!$A:$G,MATCH(ROW()+213,$A:$A,0),COLUMN()-1),1,4,""),".",","))),"")</f>
        <v>17.302499999999998</v>
      </c>
      <c r="I235" s="36" t="str">
        <f>IFERROR(INDEX(zdrovojéúdaje!$A:$G,MATCH(ROW()+289,$A:$A,0),COLUMN()-8),"")</f>
        <v>524/1494</v>
      </c>
      <c r="J235" s="37">
        <f>IFERROR(INDEX(zdrovojéúdaje!$A:$G,MATCH(ROW()+289,$A:$A,0),COLUMN()-8),"")</f>
        <v>39767</v>
      </c>
      <c r="K235" s="38">
        <f>IFERROR(INDEX(zdrovojéúdaje!$A:$G,MATCH(ROW()+289,$A:$A,0),COLUMN()-8),"")</f>
        <v>0.45833333333333331</v>
      </c>
      <c r="L235" s="39">
        <f>IFERROR(VALUE(TRIM(SUBSTITUTE(REPLACE(INDEX(zdrovojéúdaje!$A:$G,MATCH(ROW()+289,$A:$A,0),COLUMN()-8),1,4,""),".",",",1))),"")</f>
        <v>55.318899999999999</v>
      </c>
      <c r="M235" s="39">
        <f>IFERROR(VALUE(TRIM(SUBSTITUTE(REPLACE(INDEX(zdrovojéúdaje!$A:$G,MATCH(ROW()+289,$A:$A,0),COLUMN()-8),1,4,""),".",","))),"")</f>
        <v>17.347000000000001</v>
      </c>
      <c r="N235" s="40">
        <f>IFERROR(VALUE(TRIM(SUBSTITUTE(REPLACE(INDEX(zdrovojéúdaje!$A:$G,MATCH(ROW()+289,$A:$A,0),COLUMN()-8),1,4,""),".",","))),"")</f>
        <v>17.265599999999999</v>
      </c>
    </row>
    <row r="236" spans="1:14" s="29" customFormat="1" ht="13.15" customHeight="1">
      <c r="A236" s="47">
        <f>IF((zdrovojéúdaje!B236&gt;=$C$3)*(zdrovojéúdaje!B236&lt;=$C$4),1+COUNTIF($A$1:$A235,"&gt;0"),0)</f>
        <v>236</v>
      </c>
      <c r="B236" s="28" t="str">
        <f>IFERROR(INDEX(zdrovojéúdaje!$A:$G,MATCH(ROW()+213,$A:$A,0),COLUMN()-1),"")</f>
        <v>449/1494</v>
      </c>
      <c r="C236" s="14">
        <f>IFERROR(INDEX(zdrovojéúdaje!$A:$G,MATCH(ROW()+213,$A:$A,0),COLUMN()-1),"")</f>
        <v>39765</v>
      </c>
      <c r="D236" s="15">
        <f>IFERROR(INDEX(zdrovojéúdaje!$A:$G,MATCH(ROW()+213,$A:$A,0),COLUMN()-1),"")</f>
        <v>0.89583333333333337</v>
      </c>
      <c r="E236" s="13">
        <f>IFERROR(VALUE(TRIM(SUBSTITUTE(REPLACE(INDEX(zdrovojéúdaje!$A:$G,MATCH(ROW()+213,$A:$A,0),COLUMN()-1),1,4,""),".",",",1))),"")</f>
        <v>57.332999999999998</v>
      </c>
      <c r="F236" s="13">
        <f>IFERROR(VALUE(TRIM(SUBSTITUTE(REPLACE(INDEX(zdrovojéúdaje!$A:$G,MATCH(ROW()+213,$A:$A,0),COLUMN()-1),1,4,""),".",","))),"")</f>
        <v>16.7103</v>
      </c>
      <c r="G236" s="12">
        <f>IFERROR(VALUE(TRIM(SUBSTITUTE(REPLACE(INDEX(zdrovojéúdaje!$A:$G,MATCH(ROW()+213,$A:$A,0),COLUMN()-1),1,4,""),".",","))),"")</f>
        <v>17.2287</v>
      </c>
      <c r="I236" s="36" t="str">
        <f>IFERROR(INDEX(zdrovojéúdaje!$A:$G,MATCH(ROW()+289,$A:$A,0),COLUMN()-8),"")</f>
        <v>525/1494</v>
      </c>
      <c r="J236" s="37">
        <f>IFERROR(INDEX(zdrovojéúdaje!$A:$G,MATCH(ROW()+289,$A:$A,0),COLUMN()-8),"")</f>
        <v>39767</v>
      </c>
      <c r="K236" s="38">
        <f>IFERROR(INDEX(zdrovojéúdaje!$A:$G,MATCH(ROW()+289,$A:$A,0),COLUMN()-8),"")</f>
        <v>0.47916666666666669</v>
      </c>
      <c r="L236" s="39">
        <f>IFERROR(VALUE(TRIM(SUBSTITUTE(REPLACE(INDEX(zdrovojéúdaje!$A:$G,MATCH(ROW()+289,$A:$A,0),COLUMN()-8),1,4,""),".",",",1))),"")</f>
        <v>54.970599999999997</v>
      </c>
      <c r="M236" s="39">
        <f>IFERROR(VALUE(TRIM(SUBSTITUTE(REPLACE(INDEX(zdrovojéúdaje!$A:$G,MATCH(ROW()+289,$A:$A,0),COLUMN()-8),1,4,""),".",","))),"")</f>
        <v>17.447700000000001</v>
      </c>
      <c r="N236" s="40">
        <f>IFERROR(VALUE(TRIM(SUBSTITUTE(REPLACE(INDEX(zdrovojéúdaje!$A:$G,MATCH(ROW()+289,$A:$A,0),COLUMN()-8),1,4,""),".",","))),"")</f>
        <v>17.3764</v>
      </c>
    </row>
    <row r="237" spans="1:14" s="29" customFormat="1" ht="13.15" customHeight="1">
      <c r="A237" s="47">
        <f>IF((zdrovojéúdaje!B237&gt;=$C$3)*(zdrovojéúdaje!B237&lt;=$C$4),1+COUNTIF($A$1:$A236,"&gt;0"),0)</f>
        <v>237</v>
      </c>
      <c r="B237" s="28" t="str">
        <f>IFERROR(INDEX(zdrovojéúdaje!$A:$G,MATCH(ROW()+213,$A:$A,0),COLUMN()-1),"")</f>
        <v>450/1494</v>
      </c>
      <c r="C237" s="14">
        <f>IFERROR(INDEX(zdrovojéúdaje!$A:$G,MATCH(ROW()+213,$A:$A,0),COLUMN()-1),"")</f>
        <v>39765</v>
      </c>
      <c r="D237" s="15">
        <f>IFERROR(INDEX(zdrovojéúdaje!$A:$G,MATCH(ROW()+213,$A:$A,0),COLUMN()-1),"")</f>
        <v>0.91666666666666663</v>
      </c>
      <c r="E237" s="13">
        <f>IFERROR(VALUE(TRIM(SUBSTITUTE(REPLACE(INDEX(zdrovojéúdaje!$A:$G,MATCH(ROW()+213,$A:$A,0),COLUMN()-1),1,4,""),".",",",1))),"")</f>
        <v>57.484499999999997</v>
      </c>
      <c r="F237" s="13">
        <f>IFERROR(VALUE(TRIM(SUBSTITUTE(REPLACE(INDEX(zdrovojéúdaje!$A:$G,MATCH(ROW()+213,$A:$A,0),COLUMN()-1),1,4,""),".",","))),"")</f>
        <v>16.6768</v>
      </c>
      <c r="G237" s="12">
        <f>IFERROR(VALUE(TRIM(SUBSTITUTE(REPLACE(INDEX(zdrovojéúdaje!$A:$G,MATCH(ROW()+213,$A:$A,0),COLUMN()-1),1,4,""),".",","))),"")</f>
        <v>17.191800000000001</v>
      </c>
      <c r="I237" s="36" t="str">
        <f>IFERROR(INDEX(zdrovojéúdaje!$A:$G,MATCH(ROW()+289,$A:$A,0),COLUMN()-8),"")</f>
        <v>526/1494</v>
      </c>
      <c r="J237" s="37">
        <f>IFERROR(INDEX(zdrovojéúdaje!$A:$G,MATCH(ROW()+289,$A:$A,0),COLUMN()-8),"")</f>
        <v>39767</v>
      </c>
      <c r="K237" s="38">
        <f>IFERROR(INDEX(zdrovojéúdaje!$A:$G,MATCH(ROW()+289,$A:$A,0),COLUMN()-8),"")</f>
        <v>0.5</v>
      </c>
      <c r="L237" s="39">
        <f>IFERROR(VALUE(TRIM(SUBSTITUTE(REPLACE(INDEX(zdrovojéúdaje!$A:$G,MATCH(ROW()+289,$A:$A,0),COLUMN()-8),1,4,""),".",",",1))),"")</f>
        <v>54.829300000000003</v>
      </c>
      <c r="M237" s="39">
        <f>IFERROR(VALUE(TRIM(SUBSTITUTE(REPLACE(INDEX(zdrovojéúdaje!$A:$G,MATCH(ROW()+289,$A:$A,0),COLUMN()-8),1,4,""),".",","))),"")</f>
        <v>17.548400000000001</v>
      </c>
      <c r="N237" s="40">
        <f>IFERROR(VALUE(TRIM(SUBSTITUTE(REPLACE(INDEX(zdrovojéúdaje!$A:$G,MATCH(ROW()+289,$A:$A,0),COLUMN()-8),1,4,""),".",","))),"")</f>
        <v>17.450299999999999</v>
      </c>
    </row>
    <row r="238" spans="1:14" s="29" customFormat="1" ht="13.15" customHeight="1">
      <c r="A238" s="47">
        <f>IF((zdrovojéúdaje!B238&gt;=$C$3)*(zdrovojéúdaje!B238&lt;=$C$4),1+COUNTIF($A$1:$A237,"&gt;0"),0)</f>
        <v>238</v>
      </c>
      <c r="B238" s="28" t="str">
        <f>IFERROR(INDEX(zdrovojéúdaje!$A:$G,MATCH(ROW()+213,$A:$A,0),COLUMN()-1),"")</f>
        <v>451/1494</v>
      </c>
      <c r="C238" s="14">
        <f>IFERROR(INDEX(zdrovojéúdaje!$A:$G,MATCH(ROW()+213,$A:$A,0),COLUMN()-1),"")</f>
        <v>39765</v>
      </c>
      <c r="D238" s="15">
        <f>IFERROR(INDEX(zdrovojéúdaje!$A:$G,MATCH(ROW()+213,$A:$A,0),COLUMN()-1),"")</f>
        <v>0.9375</v>
      </c>
      <c r="E238" s="13">
        <f>IFERROR(VALUE(TRIM(SUBSTITUTE(REPLACE(INDEX(zdrovojéúdaje!$A:$G,MATCH(ROW()+213,$A:$A,0),COLUMN()-1),1,4,""),".",",",1))),"")</f>
        <v>57.517299999999999</v>
      </c>
      <c r="F238" s="13">
        <f>IFERROR(VALUE(TRIM(SUBSTITUTE(REPLACE(INDEX(zdrovojéúdaje!$A:$G,MATCH(ROW()+213,$A:$A,0),COLUMN()-1),1,4,""),".",","))),"")</f>
        <v>16.6434</v>
      </c>
      <c r="G238" s="12">
        <f>IFERROR(VALUE(TRIM(SUBSTITUTE(REPLACE(INDEX(zdrovojéúdaje!$A:$G,MATCH(ROW()+213,$A:$A,0),COLUMN()-1),1,4,""),".",","))),"")</f>
        <v>17.191800000000001</v>
      </c>
      <c r="I238" s="36" t="str">
        <f>IFERROR(INDEX(zdrovojéúdaje!$A:$G,MATCH(ROW()+289,$A:$A,0),COLUMN()-8),"")</f>
        <v>527/1494</v>
      </c>
      <c r="J238" s="37">
        <f>IFERROR(INDEX(zdrovojéúdaje!$A:$G,MATCH(ROW()+289,$A:$A,0),COLUMN()-8),"")</f>
        <v>39767</v>
      </c>
      <c r="K238" s="38">
        <f>IFERROR(INDEX(zdrovojéúdaje!$A:$G,MATCH(ROW()+289,$A:$A,0),COLUMN()-8),"")</f>
        <v>0.52083333333333337</v>
      </c>
      <c r="L238" s="39">
        <f>IFERROR(VALUE(TRIM(SUBSTITUTE(REPLACE(INDEX(zdrovojéúdaje!$A:$G,MATCH(ROW()+289,$A:$A,0),COLUMN()-8),1,4,""),".",",",1))),"")</f>
        <v>54.899900000000002</v>
      </c>
      <c r="M238" s="39">
        <f>IFERROR(VALUE(TRIM(SUBSTITUTE(REPLACE(INDEX(zdrovojéúdaje!$A:$G,MATCH(ROW()+289,$A:$A,0),COLUMN()-8),1,4,""),".",","))),"")</f>
        <v>17.548400000000001</v>
      </c>
      <c r="N238" s="40">
        <f>IFERROR(VALUE(TRIM(SUBSTITUTE(REPLACE(INDEX(zdrovojéúdaje!$A:$G,MATCH(ROW()+289,$A:$A,0),COLUMN()-8),1,4,""),".",","))),"")</f>
        <v>17.5242</v>
      </c>
    </row>
    <row r="239" spans="1:14" s="29" customFormat="1" ht="13.15" customHeight="1">
      <c r="A239" s="47">
        <f>IF((zdrovojéúdaje!B239&gt;=$C$3)*(zdrovojéúdaje!B239&lt;=$C$4),1+COUNTIF($A$1:$A238,"&gt;0"),0)</f>
        <v>239</v>
      </c>
      <c r="B239" s="28" t="str">
        <f>IFERROR(INDEX(zdrovojéúdaje!$A:$G,MATCH(ROW()+213,$A:$A,0),COLUMN()-1),"")</f>
        <v>452/1494</v>
      </c>
      <c r="C239" s="14">
        <f>IFERROR(INDEX(zdrovojéúdaje!$A:$G,MATCH(ROW()+213,$A:$A,0),COLUMN()-1),"")</f>
        <v>39765</v>
      </c>
      <c r="D239" s="15">
        <f>IFERROR(INDEX(zdrovojéúdaje!$A:$G,MATCH(ROW()+213,$A:$A,0),COLUMN()-1),"")</f>
        <v>0.95833333333333337</v>
      </c>
      <c r="E239" s="13">
        <f>IFERROR(VALUE(TRIM(SUBSTITUTE(REPLACE(INDEX(zdrovojéúdaje!$A:$G,MATCH(ROW()+213,$A:$A,0),COLUMN()-1),1,4,""),".",",",1))),"")</f>
        <v>57.719200000000001</v>
      </c>
      <c r="F239" s="13">
        <f>IFERROR(VALUE(TRIM(SUBSTITUTE(REPLACE(INDEX(zdrovojéúdaje!$A:$G,MATCH(ROW()+213,$A:$A,0),COLUMN()-1),1,4,""),".",","))),"")</f>
        <v>16.6099</v>
      </c>
      <c r="G239" s="12">
        <f>IFERROR(VALUE(TRIM(SUBSTITUTE(REPLACE(INDEX(zdrovojéúdaje!$A:$G,MATCH(ROW()+213,$A:$A,0),COLUMN()-1),1,4,""),".",","))),"")</f>
        <v>17.117899999999999</v>
      </c>
      <c r="I239" s="36" t="str">
        <f>IFERROR(INDEX(zdrovojéúdaje!$A:$G,MATCH(ROW()+289,$A:$A,0),COLUMN()-8),"")</f>
        <v>528/1494</v>
      </c>
      <c r="J239" s="37">
        <f>IFERROR(INDEX(zdrovojéúdaje!$A:$G,MATCH(ROW()+289,$A:$A,0),COLUMN()-8),"")</f>
        <v>39767</v>
      </c>
      <c r="K239" s="38">
        <f>IFERROR(INDEX(zdrovojéúdaje!$A:$G,MATCH(ROW()+289,$A:$A,0),COLUMN()-8),"")</f>
        <v>0.54166666666666663</v>
      </c>
      <c r="L239" s="39">
        <f>IFERROR(VALUE(TRIM(SUBSTITUTE(REPLACE(INDEX(zdrovojéúdaje!$A:$G,MATCH(ROW()+289,$A:$A,0),COLUMN()-8),1,4,""),".",",",1))),"")</f>
        <v>55.005899999999997</v>
      </c>
      <c r="M239" s="39">
        <f>IFERROR(VALUE(TRIM(SUBSTITUTE(REPLACE(INDEX(zdrovojéúdaje!$A:$G,MATCH(ROW()+289,$A:$A,0),COLUMN()-8),1,4,""),".",","))),"")</f>
        <v>17.582000000000001</v>
      </c>
      <c r="N239" s="40">
        <f>IFERROR(VALUE(TRIM(SUBSTITUTE(REPLACE(INDEX(zdrovojéúdaje!$A:$G,MATCH(ROW()+289,$A:$A,0),COLUMN()-8),1,4,""),".",","))),"")</f>
        <v>17.5611</v>
      </c>
    </row>
    <row r="240" spans="1:14" s="29" customFormat="1" ht="13.15" customHeight="1">
      <c r="A240" s="47">
        <f>IF((zdrovojéúdaje!B240&gt;=$C$3)*(zdrovojéúdaje!B240&lt;=$C$4),1+COUNTIF($A$1:$A239,"&gt;0"),0)</f>
        <v>240</v>
      </c>
      <c r="B240" s="28" t="str">
        <f>IFERROR(INDEX(zdrovojéúdaje!$A:$G,MATCH(ROW()+213,$A:$A,0),COLUMN()-1),"")</f>
        <v>453/1494</v>
      </c>
      <c r="C240" s="14">
        <f>IFERROR(INDEX(zdrovojéúdaje!$A:$G,MATCH(ROW()+213,$A:$A,0),COLUMN()-1),"")</f>
        <v>39765</v>
      </c>
      <c r="D240" s="15">
        <f>IFERROR(INDEX(zdrovojéúdaje!$A:$G,MATCH(ROW()+213,$A:$A,0),COLUMN()-1),"")</f>
        <v>0.97916666666666663</v>
      </c>
      <c r="E240" s="13">
        <f>IFERROR(VALUE(TRIM(SUBSTITUTE(REPLACE(INDEX(zdrovojéúdaje!$A:$G,MATCH(ROW()+213,$A:$A,0),COLUMN()-1),1,4,""),".",",",1))),"")</f>
        <v>57.759599999999999</v>
      </c>
      <c r="F240" s="13">
        <f>IFERROR(VALUE(TRIM(SUBSTITUTE(REPLACE(INDEX(zdrovojéúdaje!$A:$G,MATCH(ROW()+213,$A:$A,0),COLUMN()-1),1,4,""),".",","))),"")</f>
        <v>16.6099</v>
      </c>
      <c r="G240" s="12">
        <f>IFERROR(VALUE(TRIM(SUBSTITUTE(REPLACE(INDEX(zdrovojéúdaje!$A:$G,MATCH(ROW()+213,$A:$A,0),COLUMN()-1),1,4,""),".",","))),"")</f>
        <v>17.154900000000001</v>
      </c>
      <c r="I240" s="36" t="str">
        <f>IFERROR(INDEX(zdrovojéúdaje!$A:$G,MATCH(ROW()+289,$A:$A,0),COLUMN()-8),"")</f>
        <v>529/1494</v>
      </c>
      <c r="J240" s="37">
        <f>IFERROR(INDEX(zdrovojéúdaje!$A:$G,MATCH(ROW()+289,$A:$A,0),COLUMN()-8),"")</f>
        <v>39767</v>
      </c>
      <c r="K240" s="38">
        <f>IFERROR(INDEX(zdrovojéúdaje!$A:$G,MATCH(ROW()+289,$A:$A,0),COLUMN()-8),"")</f>
        <v>0.5625</v>
      </c>
      <c r="L240" s="39">
        <f>IFERROR(VALUE(TRIM(SUBSTITUTE(REPLACE(INDEX(zdrovojéúdaje!$A:$G,MATCH(ROW()+289,$A:$A,0),COLUMN()-8),1,4,""),".",",",1))),"")</f>
        <v>54.960500000000003</v>
      </c>
      <c r="M240" s="39">
        <f>IFERROR(VALUE(TRIM(SUBSTITUTE(REPLACE(INDEX(zdrovojéúdaje!$A:$G,MATCH(ROW()+289,$A:$A,0),COLUMN()-8),1,4,""),".",","))),"")</f>
        <v>17.582000000000001</v>
      </c>
      <c r="N240" s="40">
        <f>IFERROR(VALUE(TRIM(SUBSTITUTE(REPLACE(INDEX(zdrovojéúdaje!$A:$G,MATCH(ROW()+289,$A:$A,0),COLUMN()-8),1,4,""),".",","))),"")</f>
        <v>17.635000000000002</v>
      </c>
    </row>
    <row r="241" spans="1:14" s="29" customFormat="1" ht="13.15" customHeight="1">
      <c r="A241" s="47">
        <f>IF((zdrovojéúdaje!B241&gt;=$C$3)*(zdrovojéúdaje!B241&lt;=$C$4),1+COUNTIF($A$1:$A240,"&gt;0"),0)</f>
        <v>241</v>
      </c>
      <c r="B241" s="28" t="str">
        <f>IFERROR(INDEX(zdrovojéúdaje!$A:$G,MATCH(ROW()+213,$A:$A,0),COLUMN()-1),"")</f>
        <v>454/1494</v>
      </c>
      <c r="C241" s="14">
        <f>IFERROR(INDEX(zdrovojéúdaje!$A:$G,MATCH(ROW()+213,$A:$A,0),COLUMN()-1),"")</f>
        <v>39766</v>
      </c>
      <c r="D241" s="15">
        <f>IFERROR(INDEX(zdrovojéúdaje!$A:$G,MATCH(ROW()+213,$A:$A,0),COLUMN()-1),"")</f>
        <v>0</v>
      </c>
      <c r="E241" s="13">
        <f>IFERROR(VALUE(TRIM(SUBSTITUTE(REPLACE(INDEX(zdrovojéúdaje!$A:$G,MATCH(ROW()+213,$A:$A,0),COLUMN()-1),1,4,""),".",",",1))),"")</f>
        <v>57.8782</v>
      </c>
      <c r="F241" s="13">
        <f>IFERROR(VALUE(TRIM(SUBSTITUTE(REPLACE(INDEX(zdrovojéúdaje!$A:$G,MATCH(ROW()+213,$A:$A,0),COLUMN()-1),1,4,""),".",","))),"")</f>
        <v>16.576499999999999</v>
      </c>
      <c r="G241" s="12">
        <f>IFERROR(VALUE(TRIM(SUBSTITUTE(REPLACE(INDEX(zdrovojéúdaje!$A:$G,MATCH(ROW()+213,$A:$A,0),COLUMN()-1),1,4,""),".",","))),"")</f>
        <v>17.117899999999999</v>
      </c>
      <c r="I241" s="36" t="str">
        <f>IFERROR(INDEX(zdrovojéúdaje!$A:$G,MATCH(ROW()+289,$A:$A,0),COLUMN()-8),"")</f>
        <v>530/1494</v>
      </c>
      <c r="J241" s="37">
        <f>IFERROR(INDEX(zdrovojéúdaje!$A:$G,MATCH(ROW()+289,$A:$A,0),COLUMN()-8),"")</f>
        <v>39767</v>
      </c>
      <c r="K241" s="38">
        <f>IFERROR(INDEX(zdrovojéúdaje!$A:$G,MATCH(ROW()+289,$A:$A,0),COLUMN()-8),"")</f>
        <v>0.58333333333333337</v>
      </c>
      <c r="L241" s="39">
        <f>IFERROR(VALUE(TRIM(SUBSTITUTE(REPLACE(INDEX(zdrovojéúdaje!$A:$G,MATCH(ROW()+289,$A:$A,0),COLUMN()-8),1,4,""),".",",",1))),"")</f>
        <v>54.9681</v>
      </c>
      <c r="M241" s="39">
        <f>IFERROR(VALUE(TRIM(SUBSTITUTE(REPLACE(INDEX(zdrovojéúdaje!$A:$G,MATCH(ROW()+289,$A:$A,0),COLUMN()-8),1,4,""),".",","))),"")</f>
        <v>17.582000000000001</v>
      </c>
      <c r="N241" s="40">
        <f>IFERROR(VALUE(TRIM(SUBSTITUTE(REPLACE(INDEX(zdrovojéúdaje!$A:$G,MATCH(ROW()+289,$A:$A,0),COLUMN()-8),1,4,""),".",","))),"")</f>
        <v>17.635000000000002</v>
      </c>
    </row>
    <row r="242" spans="1:14" s="29" customFormat="1" ht="13.15" customHeight="1">
      <c r="A242" s="47">
        <f>IF((zdrovojéúdaje!B242&gt;=$C$3)*(zdrovojéúdaje!B242&lt;=$C$4),1+COUNTIF($A$1:$A241,"&gt;0"),0)</f>
        <v>242</v>
      </c>
      <c r="B242" s="28" t="str">
        <f>IFERROR(INDEX(zdrovojéúdaje!$A:$G,MATCH(ROW()+213,$A:$A,0),COLUMN()-1),"")</f>
        <v>455/1494</v>
      </c>
      <c r="C242" s="14">
        <f>IFERROR(INDEX(zdrovojéúdaje!$A:$G,MATCH(ROW()+213,$A:$A,0),COLUMN()-1),"")</f>
        <v>39766</v>
      </c>
      <c r="D242" s="15">
        <f>IFERROR(INDEX(zdrovojéúdaje!$A:$G,MATCH(ROW()+213,$A:$A,0),COLUMN()-1),"")</f>
        <v>2.0833333333333332E-2</v>
      </c>
      <c r="E242" s="13">
        <f>IFERROR(VALUE(TRIM(SUBSTITUTE(REPLACE(INDEX(zdrovojéúdaje!$A:$G,MATCH(ROW()+213,$A:$A,0),COLUMN()-1),1,4,""),".",",",1))),"")</f>
        <v>57.908499999999997</v>
      </c>
      <c r="F242" s="13">
        <f>IFERROR(VALUE(TRIM(SUBSTITUTE(REPLACE(INDEX(zdrovojéúdaje!$A:$G,MATCH(ROW()+213,$A:$A,0),COLUMN()-1),1,4,""),".",","))),"")</f>
        <v>16.576499999999999</v>
      </c>
      <c r="G242" s="12">
        <f>IFERROR(VALUE(TRIM(SUBSTITUTE(REPLACE(INDEX(zdrovojéúdaje!$A:$G,MATCH(ROW()+213,$A:$A,0),COLUMN()-1),1,4,""),".",","))),"")</f>
        <v>17.117899999999999</v>
      </c>
      <c r="I242" s="36" t="str">
        <f>IFERROR(INDEX(zdrovojéúdaje!$A:$G,MATCH(ROW()+289,$A:$A,0),COLUMN()-8),"")</f>
        <v>531/1494</v>
      </c>
      <c r="J242" s="37">
        <f>IFERROR(INDEX(zdrovojéúdaje!$A:$G,MATCH(ROW()+289,$A:$A,0),COLUMN()-8),"")</f>
        <v>39767</v>
      </c>
      <c r="K242" s="38">
        <f>IFERROR(INDEX(zdrovojéúdaje!$A:$G,MATCH(ROW()+289,$A:$A,0),COLUMN()-8),"")</f>
        <v>0.60416666666666663</v>
      </c>
      <c r="L242" s="39">
        <f>IFERROR(VALUE(TRIM(SUBSTITUTE(REPLACE(INDEX(zdrovojéúdaje!$A:$G,MATCH(ROW()+289,$A:$A,0),COLUMN()-8),1,4,""),".",",",1))),"")</f>
        <v>55.099299999999999</v>
      </c>
      <c r="M242" s="39">
        <f>IFERROR(VALUE(TRIM(SUBSTITUTE(REPLACE(INDEX(zdrovojéúdaje!$A:$G,MATCH(ROW()+289,$A:$A,0),COLUMN()-8),1,4,""),".",","))),"")</f>
        <v>17.582000000000001</v>
      </c>
      <c r="N242" s="40">
        <f>IFERROR(VALUE(TRIM(SUBSTITUTE(REPLACE(INDEX(zdrovojéúdaje!$A:$G,MATCH(ROW()+289,$A:$A,0),COLUMN()-8),1,4,""),".",","))),"")</f>
        <v>17.672000000000001</v>
      </c>
    </row>
    <row r="243" spans="1:14" s="29" customFormat="1" ht="13.15" customHeight="1">
      <c r="A243" s="47">
        <f>IF((zdrovojéúdaje!B243&gt;=$C$3)*(zdrovojéúdaje!B243&lt;=$C$4),1+COUNTIF($A$1:$A242,"&gt;0"),0)</f>
        <v>243</v>
      </c>
      <c r="B243" s="28" t="str">
        <f>IFERROR(INDEX(zdrovojéúdaje!$A:$G,MATCH(ROW()+213,$A:$A,0),COLUMN()-1),"")</f>
        <v>456/1494</v>
      </c>
      <c r="C243" s="14">
        <f>IFERROR(INDEX(zdrovojéúdaje!$A:$G,MATCH(ROW()+213,$A:$A,0),COLUMN()-1),"")</f>
        <v>39766</v>
      </c>
      <c r="D243" s="15">
        <f>IFERROR(INDEX(zdrovojéúdaje!$A:$G,MATCH(ROW()+213,$A:$A,0),COLUMN()-1),"")</f>
        <v>4.1666666666666664E-2</v>
      </c>
      <c r="E243" s="13">
        <f>IFERROR(VALUE(TRIM(SUBSTITUTE(REPLACE(INDEX(zdrovojéúdaje!$A:$G,MATCH(ROW()+213,$A:$A,0),COLUMN()-1),1,4,""),".",",",1))),"")</f>
        <v>58.054900000000004</v>
      </c>
      <c r="F243" s="13">
        <f>IFERROR(VALUE(TRIM(SUBSTITUTE(REPLACE(INDEX(zdrovojéúdaje!$A:$G,MATCH(ROW()+213,$A:$A,0),COLUMN()-1),1,4,""),".",","))),"")</f>
        <v>16.542999999999999</v>
      </c>
      <c r="G243" s="12">
        <f>IFERROR(VALUE(TRIM(SUBSTITUTE(REPLACE(INDEX(zdrovojéúdaje!$A:$G,MATCH(ROW()+213,$A:$A,0),COLUMN()-1),1,4,""),".",","))),"")</f>
        <v>17.081</v>
      </c>
      <c r="I243" s="36" t="str">
        <f>IFERROR(INDEX(zdrovojéúdaje!$A:$G,MATCH(ROW()+289,$A:$A,0),COLUMN()-8),"")</f>
        <v>532/1494</v>
      </c>
      <c r="J243" s="37">
        <f>IFERROR(INDEX(zdrovojéúdaje!$A:$G,MATCH(ROW()+289,$A:$A,0),COLUMN()-8),"")</f>
        <v>39767</v>
      </c>
      <c r="K243" s="38">
        <f>IFERROR(INDEX(zdrovojéúdaje!$A:$G,MATCH(ROW()+289,$A:$A,0),COLUMN()-8),"")</f>
        <v>0.625</v>
      </c>
      <c r="L243" s="39">
        <f>IFERROR(VALUE(TRIM(SUBSTITUTE(REPLACE(INDEX(zdrovojéúdaje!$A:$G,MATCH(ROW()+289,$A:$A,0),COLUMN()-8),1,4,""),".",",",1))),"")</f>
        <v>55.1877</v>
      </c>
      <c r="M243" s="39">
        <f>IFERROR(VALUE(TRIM(SUBSTITUTE(REPLACE(INDEX(zdrovojéúdaje!$A:$G,MATCH(ROW()+289,$A:$A,0),COLUMN()-8),1,4,""),".",","))),"")</f>
        <v>17.615600000000001</v>
      </c>
      <c r="N243" s="40">
        <f>IFERROR(VALUE(TRIM(SUBSTITUTE(REPLACE(INDEX(zdrovojéúdaje!$A:$G,MATCH(ROW()+289,$A:$A,0),COLUMN()-8),1,4,""),".",","))),"")</f>
        <v>17.672000000000001</v>
      </c>
    </row>
    <row r="244" spans="1:14" s="29" customFormat="1" ht="13.15" customHeight="1">
      <c r="A244" s="47">
        <f>IF((zdrovojéúdaje!B244&gt;=$C$3)*(zdrovojéúdaje!B244&lt;=$C$4),1+COUNTIF($A$1:$A243,"&gt;0"),0)</f>
        <v>244</v>
      </c>
      <c r="B244" s="28" t="str">
        <f>IFERROR(INDEX(zdrovojéúdaje!$A:$G,MATCH(ROW()+213,$A:$A,0),COLUMN()-1),"")</f>
        <v>457/1494</v>
      </c>
      <c r="C244" s="14">
        <f>IFERROR(INDEX(zdrovojéúdaje!$A:$G,MATCH(ROW()+213,$A:$A,0),COLUMN()-1),"")</f>
        <v>39766</v>
      </c>
      <c r="D244" s="15">
        <f>IFERROR(INDEX(zdrovojéúdaje!$A:$G,MATCH(ROW()+213,$A:$A,0),COLUMN()-1),"")</f>
        <v>6.25E-2</v>
      </c>
      <c r="E244" s="13">
        <f>IFERROR(VALUE(TRIM(SUBSTITUTE(REPLACE(INDEX(zdrovojéúdaje!$A:$G,MATCH(ROW()+213,$A:$A,0),COLUMN()-1),1,4,""),".",",",1))),"")</f>
        <v>58.105400000000003</v>
      </c>
      <c r="F244" s="13">
        <f>IFERROR(VALUE(TRIM(SUBSTITUTE(REPLACE(INDEX(zdrovojéúdaje!$A:$G,MATCH(ROW()+213,$A:$A,0),COLUMN()-1),1,4,""),".",","))),"")</f>
        <v>16.509599999999999</v>
      </c>
      <c r="G244" s="12">
        <f>IFERROR(VALUE(TRIM(SUBSTITUTE(REPLACE(INDEX(zdrovojéúdaje!$A:$G,MATCH(ROW()+213,$A:$A,0),COLUMN()-1),1,4,""),".",","))),"")</f>
        <v>17.007200000000001</v>
      </c>
      <c r="I244" s="36" t="str">
        <f>IFERROR(INDEX(zdrovojéúdaje!$A:$G,MATCH(ROW()+289,$A:$A,0),COLUMN()-8),"")</f>
        <v>533/1494</v>
      </c>
      <c r="J244" s="37">
        <f>IFERROR(INDEX(zdrovojéúdaje!$A:$G,MATCH(ROW()+289,$A:$A,0),COLUMN()-8),"")</f>
        <v>39767</v>
      </c>
      <c r="K244" s="38">
        <f>IFERROR(INDEX(zdrovojéúdaje!$A:$G,MATCH(ROW()+289,$A:$A,0),COLUMN()-8),"")</f>
        <v>0.64583333333333337</v>
      </c>
      <c r="L244" s="39">
        <f>IFERROR(VALUE(TRIM(SUBSTITUTE(REPLACE(INDEX(zdrovojéúdaje!$A:$G,MATCH(ROW()+289,$A:$A,0),COLUMN()-8),1,4,""),".",",",1))),"")</f>
        <v>55.399700000000003</v>
      </c>
      <c r="M244" s="39">
        <f>IFERROR(VALUE(TRIM(SUBSTITUTE(REPLACE(INDEX(zdrovojéúdaje!$A:$G,MATCH(ROW()+289,$A:$A,0),COLUMN()-8),1,4,""),".",","))),"")</f>
        <v>17.548400000000001</v>
      </c>
      <c r="N244" s="40">
        <f>IFERROR(VALUE(TRIM(SUBSTITUTE(REPLACE(INDEX(zdrovojéúdaje!$A:$G,MATCH(ROW()+289,$A:$A,0),COLUMN()-8),1,4,""),".",","))),"")</f>
        <v>17.672000000000001</v>
      </c>
    </row>
    <row r="245" spans="1:14" s="29" customFormat="1" ht="13.15" customHeight="1">
      <c r="A245" s="47">
        <f>IF((zdrovojéúdaje!B245&gt;=$C$3)*(zdrovojéúdaje!B245&lt;=$C$4),1+COUNTIF($A$1:$A244,"&gt;0"),0)</f>
        <v>245</v>
      </c>
      <c r="B245" s="28" t="str">
        <f>IFERROR(INDEX(zdrovojéúdaje!$A:$G,MATCH(ROW()+213,$A:$A,0),COLUMN()-1),"")</f>
        <v>458/1494</v>
      </c>
      <c r="C245" s="14">
        <f>IFERROR(INDEX(zdrovojéúdaje!$A:$G,MATCH(ROW()+213,$A:$A,0),COLUMN()-1),"")</f>
        <v>39766</v>
      </c>
      <c r="D245" s="15">
        <f>IFERROR(INDEX(zdrovojéúdaje!$A:$G,MATCH(ROW()+213,$A:$A,0),COLUMN()-1),"")</f>
        <v>8.3333333333333329E-2</v>
      </c>
      <c r="E245" s="13">
        <f>IFERROR(VALUE(TRIM(SUBSTITUTE(REPLACE(INDEX(zdrovojéúdaje!$A:$G,MATCH(ROW()+213,$A:$A,0),COLUMN()-1),1,4,""),".",",",1))),"")</f>
        <v>58.2164</v>
      </c>
      <c r="F245" s="13">
        <f>IFERROR(VALUE(TRIM(SUBSTITUTE(REPLACE(INDEX(zdrovojéúdaje!$A:$G,MATCH(ROW()+213,$A:$A,0),COLUMN()-1),1,4,""),".",","))),"")</f>
        <v>16.476099999999999</v>
      </c>
      <c r="G245" s="12">
        <f>IFERROR(VALUE(TRIM(SUBSTITUTE(REPLACE(INDEX(zdrovojéúdaje!$A:$G,MATCH(ROW()+213,$A:$A,0),COLUMN()-1),1,4,""),".",","))),"")</f>
        <v>17.007200000000001</v>
      </c>
      <c r="I245" s="36" t="str">
        <f>IFERROR(INDEX(zdrovojéúdaje!$A:$G,MATCH(ROW()+289,$A:$A,0),COLUMN()-8),"")</f>
        <v>534/1494</v>
      </c>
      <c r="J245" s="37">
        <f>IFERROR(INDEX(zdrovojéúdaje!$A:$G,MATCH(ROW()+289,$A:$A,0),COLUMN()-8),"")</f>
        <v>39767</v>
      </c>
      <c r="K245" s="38">
        <f>IFERROR(INDEX(zdrovojéúdaje!$A:$G,MATCH(ROW()+289,$A:$A,0),COLUMN()-8),"")</f>
        <v>0.66666666666666663</v>
      </c>
      <c r="L245" s="39">
        <f>IFERROR(VALUE(TRIM(SUBSTITUTE(REPLACE(INDEX(zdrovojéúdaje!$A:$G,MATCH(ROW()+289,$A:$A,0),COLUMN()-8),1,4,""),".",",",1))),"")</f>
        <v>55.636899999999997</v>
      </c>
      <c r="M245" s="39">
        <f>IFERROR(VALUE(TRIM(SUBSTITUTE(REPLACE(INDEX(zdrovojéúdaje!$A:$G,MATCH(ROW()+289,$A:$A,0),COLUMN()-8),1,4,""),".",","))),"")</f>
        <v>17.481300000000001</v>
      </c>
      <c r="N245" s="40">
        <f>IFERROR(VALUE(TRIM(SUBSTITUTE(REPLACE(INDEX(zdrovojéúdaje!$A:$G,MATCH(ROW()+289,$A:$A,0),COLUMN()-8),1,4,""),".",","))),"")</f>
        <v>17.635000000000002</v>
      </c>
    </row>
    <row r="246" spans="1:14" s="29" customFormat="1" ht="13.15" customHeight="1">
      <c r="A246" s="47">
        <f>IF((zdrovojéúdaje!B246&gt;=$C$3)*(zdrovojéúdaje!B246&lt;=$C$4),1+COUNTIF($A$1:$A245,"&gt;0"),0)</f>
        <v>246</v>
      </c>
      <c r="B246" s="28" t="str">
        <f>IFERROR(INDEX(zdrovojéúdaje!$A:$G,MATCH(ROW()+213,$A:$A,0),COLUMN()-1),"")</f>
        <v>459/1494</v>
      </c>
      <c r="C246" s="14">
        <f>IFERROR(INDEX(zdrovojéúdaje!$A:$G,MATCH(ROW()+213,$A:$A,0),COLUMN()-1),"")</f>
        <v>39766</v>
      </c>
      <c r="D246" s="15">
        <f>IFERROR(INDEX(zdrovojéúdaje!$A:$G,MATCH(ROW()+213,$A:$A,0),COLUMN()-1),"")</f>
        <v>0.10416666666666667</v>
      </c>
      <c r="E246" s="13">
        <f>IFERROR(VALUE(TRIM(SUBSTITUTE(REPLACE(INDEX(zdrovojéúdaje!$A:$G,MATCH(ROW()+213,$A:$A,0),COLUMN()-1),1,4,""),".",",",1))),"")</f>
        <v>58.236600000000003</v>
      </c>
      <c r="F246" s="13">
        <f>IFERROR(VALUE(TRIM(SUBSTITUTE(REPLACE(INDEX(zdrovojéúdaje!$A:$G,MATCH(ROW()+213,$A:$A,0),COLUMN()-1),1,4,""),".",","))),"")</f>
        <v>16.442699999999999</v>
      </c>
      <c r="G246" s="12">
        <f>IFERROR(VALUE(TRIM(SUBSTITUTE(REPLACE(INDEX(zdrovojéúdaje!$A:$G,MATCH(ROW()+213,$A:$A,0),COLUMN()-1),1,4,""),".",","))),"")</f>
        <v>16.933399999999999</v>
      </c>
      <c r="I246" s="36" t="str">
        <f>IFERROR(INDEX(zdrovojéúdaje!$A:$G,MATCH(ROW()+289,$A:$A,0),COLUMN()-8),"")</f>
        <v>535/1494</v>
      </c>
      <c r="J246" s="37">
        <f>IFERROR(INDEX(zdrovojéúdaje!$A:$G,MATCH(ROW()+289,$A:$A,0),COLUMN()-8),"")</f>
        <v>39767</v>
      </c>
      <c r="K246" s="38">
        <f>IFERROR(INDEX(zdrovojéúdaje!$A:$G,MATCH(ROW()+289,$A:$A,0),COLUMN()-8),"")</f>
        <v>0.6875</v>
      </c>
      <c r="L246" s="39">
        <f>IFERROR(VALUE(TRIM(SUBSTITUTE(REPLACE(INDEX(zdrovojéúdaje!$A:$G,MATCH(ROW()+289,$A:$A,0),COLUMN()-8),1,4,""),".",",",1))),"")</f>
        <v>55.96</v>
      </c>
      <c r="M246" s="39">
        <f>IFERROR(VALUE(TRIM(SUBSTITUTE(REPLACE(INDEX(zdrovojéúdaje!$A:$G,MATCH(ROW()+289,$A:$A,0),COLUMN()-8),1,4,""),".",","))),"")</f>
        <v>17.380600000000001</v>
      </c>
      <c r="N246" s="40">
        <f>IFERROR(VALUE(TRIM(SUBSTITUTE(REPLACE(INDEX(zdrovojéúdaje!$A:$G,MATCH(ROW()+289,$A:$A,0),COLUMN()-8),1,4,""),".",","))),"")</f>
        <v>17.598099999999999</v>
      </c>
    </row>
    <row r="247" spans="1:14" s="29" customFormat="1" ht="13.15" customHeight="1">
      <c r="A247" s="47">
        <f>IF((zdrovojéúdaje!B247&gt;=$C$3)*(zdrovojéúdaje!B247&lt;=$C$4),1+COUNTIF($A$1:$A246,"&gt;0"),0)</f>
        <v>247</v>
      </c>
      <c r="B247" s="28" t="str">
        <f>IFERROR(INDEX(zdrovojéúdaje!$A:$G,MATCH(ROW()+213,$A:$A,0),COLUMN()-1),"")</f>
        <v>460/1494</v>
      </c>
      <c r="C247" s="14">
        <f>IFERROR(INDEX(zdrovojéúdaje!$A:$G,MATCH(ROW()+213,$A:$A,0),COLUMN()-1),"")</f>
        <v>39766</v>
      </c>
      <c r="D247" s="15">
        <f>IFERROR(INDEX(zdrovojéúdaje!$A:$G,MATCH(ROW()+213,$A:$A,0),COLUMN()-1),"")</f>
        <v>0.125</v>
      </c>
      <c r="E247" s="13">
        <f>IFERROR(VALUE(TRIM(SUBSTITUTE(REPLACE(INDEX(zdrovojéúdaje!$A:$G,MATCH(ROW()+213,$A:$A,0),COLUMN()-1),1,4,""),".",",",1))),"")</f>
        <v>58.335000000000001</v>
      </c>
      <c r="F247" s="13">
        <f>IFERROR(VALUE(TRIM(SUBSTITUTE(REPLACE(INDEX(zdrovojéúdaje!$A:$G,MATCH(ROW()+213,$A:$A,0),COLUMN()-1),1,4,""),".",","))),"")</f>
        <v>16.442699999999999</v>
      </c>
      <c r="G247" s="12">
        <f>IFERROR(VALUE(TRIM(SUBSTITUTE(REPLACE(INDEX(zdrovojéúdaje!$A:$G,MATCH(ROW()+213,$A:$A,0),COLUMN()-1),1,4,""),".",","))),"")</f>
        <v>16.896599999999999</v>
      </c>
      <c r="I247" s="36" t="str">
        <f>IFERROR(INDEX(zdrovojéúdaje!$A:$G,MATCH(ROW()+289,$A:$A,0),COLUMN()-8),"")</f>
        <v>536/1494</v>
      </c>
      <c r="J247" s="37">
        <f>IFERROR(INDEX(zdrovojéúdaje!$A:$G,MATCH(ROW()+289,$A:$A,0),COLUMN()-8),"")</f>
        <v>39767</v>
      </c>
      <c r="K247" s="38">
        <f>IFERROR(INDEX(zdrovojéúdaje!$A:$G,MATCH(ROW()+289,$A:$A,0),COLUMN()-8),"")</f>
        <v>0.70833333333333337</v>
      </c>
      <c r="L247" s="39">
        <f>IFERROR(VALUE(TRIM(SUBSTITUTE(REPLACE(INDEX(zdrovojéúdaje!$A:$G,MATCH(ROW()+289,$A:$A,0),COLUMN()-8),1,4,""),".",",",1))),"")</f>
        <v>56.575800000000001</v>
      </c>
      <c r="M247" s="39">
        <f>IFERROR(VALUE(TRIM(SUBSTITUTE(REPLACE(INDEX(zdrovojéúdaje!$A:$G,MATCH(ROW()+289,$A:$A,0),COLUMN()-8),1,4,""),".",","))),"")</f>
        <v>17.212800000000001</v>
      </c>
      <c r="N247" s="40">
        <f>IFERROR(VALUE(TRIM(SUBSTITUTE(REPLACE(INDEX(zdrovojéúdaje!$A:$G,MATCH(ROW()+289,$A:$A,0),COLUMN()-8),1,4,""),".",","))),"")</f>
        <v>17.450299999999999</v>
      </c>
    </row>
    <row r="248" spans="1:14" s="29" customFormat="1" ht="13.15" customHeight="1">
      <c r="A248" s="47">
        <f>IF((zdrovojéúdaje!B248&gt;=$C$3)*(zdrovojéúdaje!B248&lt;=$C$4),1+COUNTIF($A$1:$A247,"&gt;0"),0)</f>
        <v>248</v>
      </c>
      <c r="B248" s="28" t="str">
        <f>IFERROR(INDEX(zdrovojéúdaje!$A:$G,MATCH(ROW()+213,$A:$A,0),COLUMN()-1),"")</f>
        <v>461/1494</v>
      </c>
      <c r="C248" s="14">
        <f>IFERROR(INDEX(zdrovojéúdaje!$A:$G,MATCH(ROW()+213,$A:$A,0),COLUMN()-1),"")</f>
        <v>39766</v>
      </c>
      <c r="D248" s="15">
        <f>IFERROR(INDEX(zdrovojéúdaje!$A:$G,MATCH(ROW()+213,$A:$A,0),COLUMN()-1),"")</f>
        <v>0.14583333333333334</v>
      </c>
      <c r="E248" s="13">
        <f>IFERROR(VALUE(TRIM(SUBSTITUTE(REPLACE(INDEX(zdrovojéúdaje!$A:$G,MATCH(ROW()+213,$A:$A,0),COLUMN()-1),1,4,""),".",",",1))),"")</f>
        <v>58.408200000000001</v>
      </c>
      <c r="F248" s="13">
        <f>IFERROR(VALUE(TRIM(SUBSTITUTE(REPLACE(INDEX(zdrovojéúdaje!$A:$G,MATCH(ROW()+213,$A:$A,0),COLUMN()-1),1,4,""),".",","))),"")</f>
        <v>16.442699999999999</v>
      </c>
      <c r="G248" s="12">
        <f>IFERROR(VALUE(TRIM(SUBSTITUTE(REPLACE(INDEX(zdrovojéúdaje!$A:$G,MATCH(ROW()+213,$A:$A,0),COLUMN()-1),1,4,""),".",","))),"")</f>
        <v>16.933399999999999</v>
      </c>
      <c r="I248" s="36" t="str">
        <f>IFERROR(INDEX(zdrovojéúdaje!$A:$G,MATCH(ROW()+289,$A:$A,0),COLUMN()-8),"")</f>
        <v>537/1494</v>
      </c>
      <c r="J248" s="37">
        <f>IFERROR(INDEX(zdrovojéúdaje!$A:$G,MATCH(ROW()+289,$A:$A,0),COLUMN()-8),"")</f>
        <v>39767</v>
      </c>
      <c r="K248" s="38">
        <f>IFERROR(INDEX(zdrovojéúdaje!$A:$G,MATCH(ROW()+289,$A:$A,0),COLUMN()-8),"")</f>
        <v>0.72916666666666663</v>
      </c>
      <c r="L248" s="39">
        <f>IFERROR(VALUE(TRIM(SUBSTITUTE(REPLACE(INDEX(zdrovojéúdaje!$A:$G,MATCH(ROW()+289,$A:$A,0),COLUMN()-8),1,4,""),".",",",1))),"")</f>
        <v>57.252299999999998</v>
      </c>
      <c r="M248" s="39">
        <f>IFERROR(VALUE(TRIM(SUBSTITUTE(REPLACE(INDEX(zdrovojéúdaje!$A:$G,MATCH(ROW()+289,$A:$A,0),COLUMN()-8),1,4,""),".",","))),"")</f>
        <v>16.944700000000001</v>
      </c>
      <c r="N248" s="40">
        <f>IFERROR(VALUE(TRIM(SUBSTITUTE(REPLACE(INDEX(zdrovojéúdaje!$A:$G,MATCH(ROW()+289,$A:$A,0),COLUMN()-8),1,4,""),".",","))),"")</f>
        <v>17.265599999999999</v>
      </c>
    </row>
    <row r="249" spans="1:14" s="29" customFormat="1" ht="13.15" customHeight="1">
      <c r="A249" s="47">
        <f>IF((zdrovojéúdaje!B249&gt;=$C$3)*(zdrovojéúdaje!B249&lt;=$C$4),1+COUNTIF($A$1:$A248,"&gt;0"),0)</f>
        <v>249</v>
      </c>
      <c r="B249" s="28" t="str">
        <f>IFERROR(INDEX(zdrovojéúdaje!$A:$G,MATCH(ROW()+213,$A:$A,0),COLUMN()-1),"")</f>
        <v>462/1494</v>
      </c>
      <c r="C249" s="14">
        <f>IFERROR(INDEX(zdrovojéúdaje!$A:$G,MATCH(ROW()+213,$A:$A,0),COLUMN()-1),"")</f>
        <v>39766</v>
      </c>
      <c r="D249" s="15">
        <f>IFERROR(INDEX(zdrovojéúdaje!$A:$G,MATCH(ROW()+213,$A:$A,0),COLUMN()-1),"")</f>
        <v>0.16666666666666666</v>
      </c>
      <c r="E249" s="13">
        <f>IFERROR(VALUE(TRIM(SUBSTITUTE(REPLACE(INDEX(zdrovojéúdaje!$A:$G,MATCH(ROW()+213,$A:$A,0),COLUMN()-1),1,4,""),".",",",1))),"")</f>
        <v>58.443600000000004</v>
      </c>
      <c r="F249" s="13">
        <f>IFERROR(VALUE(TRIM(SUBSTITUTE(REPLACE(INDEX(zdrovojéúdaje!$A:$G,MATCH(ROW()+213,$A:$A,0),COLUMN()-1),1,4,""),".",","))),"")</f>
        <v>16.409300000000002</v>
      </c>
      <c r="G249" s="12">
        <f>IFERROR(VALUE(TRIM(SUBSTITUTE(REPLACE(INDEX(zdrovojéúdaje!$A:$G,MATCH(ROW()+213,$A:$A,0),COLUMN()-1),1,4,""),".",","))),"")</f>
        <v>16.933399999999999</v>
      </c>
      <c r="I249" s="36" t="str">
        <f>IFERROR(INDEX(zdrovojéúdaje!$A:$G,MATCH(ROW()+289,$A:$A,0),COLUMN()-8),"")</f>
        <v>538/1494</v>
      </c>
      <c r="J249" s="37">
        <f>IFERROR(INDEX(zdrovojéúdaje!$A:$G,MATCH(ROW()+289,$A:$A,0),COLUMN()-8),"")</f>
        <v>39767</v>
      </c>
      <c r="K249" s="38">
        <f>IFERROR(INDEX(zdrovojéúdaje!$A:$G,MATCH(ROW()+289,$A:$A,0),COLUMN()-8),"")</f>
        <v>0.75</v>
      </c>
      <c r="L249" s="39">
        <f>IFERROR(VALUE(TRIM(SUBSTITUTE(REPLACE(INDEX(zdrovojéúdaje!$A:$G,MATCH(ROW()+289,$A:$A,0),COLUMN()-8),1,4,""),".",",",1))),"")</f>
        <v>57.921100000000003</v>
      </c>
      <c r="M249" s="39">
        <f>IFERROR(VALUE(TRIM(SUBSTITUTE(REPLACE(INDEX(zdrovojéúdaje!$A:$G,MATCH(ROW()+289,$A:$A,0),COLUMN()-8),1,4,""),".",","))),"")</f>
        <v>16.7438</v>
      </c>
      <c r="N249" s="40">
        <f>IFERROR(VALUE(TRIM(SUBSTITUTE(REPLACE(INDEX(zdrovojéúdaje!$A:$G,MATCH(ROW()+289,$A:$A,0),COLUMN()-8),1,4,""),".",","))),"")</f>
        <v>17.081</v>
      </c>
    </row>
    <row r="250" spans="1:14" s="29" customFormat="1" ht="13.15" customHeight="1">
      <c r="A250" s="47">
        <f>IF((zdrovojéúdaje!B250&gt;=$C$3)*(zdrovojéúdaje!B250&lt;=$C$4),1+COUNTIF($A$1:$A249,"&gt;0"),0)</f>
        <v>250</v>
      </c>
      <c r="B250" s="28" t="str">
        <f>IFERROR(INDEX(zdrovojéúdaje!$A:$G,MATCH(ROW()+213,$A:$A,0),COLUMN()-1),"")</f>
        <v>463/1494</v>
      </c>
      <c r="C250" s="14">
        <f>IFERROR(INDEX(zdrovojéúdaje!$A:$G,MATCH(ROW()+213,$A:$A,0),COLUMN()-1),"")</f>
        <v>39766</v>
      </c>
      <c r="D250" s="15">
        <f>IFERROR(INDEX(zdrovojéúdaje!$A:$G,MATCH(ROW()+213,$A:$A,0),COLUMN()-1),"")</f>
        <v>0.1875</v>
      </c>
      <c r="E250" s="13">
        <f>IFERROR(VALUE(TRIM(SUBSTITUTE(REPLACE(INDEX(zdrovojéúdaje!$A:$G,MATCH(ROW()+213,$A:$A,0),COLUMN()-1),1,4,""),".",",",1))),"")</f>
        <v>58.494</v>
      </c>
      <c r="F250" s="13">
        <f>IFERROR(VALUE(TRIM(SUBSTITUTE(REPLACE(INDEX(zdrovojéúdaje!$A:$G,MATCH(ROW()+213,$A:$A,0),COLUMN()-1),1,4,""),".",","))),"")</f>
        <v>16.409300000000002</v>
      </c>
      <c r="G250" s="12">
        <f>IFERROR(VALUE(TRIM(SUBSTITUTE(REPLACE(INDEX(zdrovojéúdaje!$A:$G,MATCH(ROW()+213,$A:$A,0),COLUMN()-1),1,4,""),".",","))),"")</f>
        <v>16.896599999999999</v>
      </c>
      <c r="I250" s="36" t="str">
        <f>IFERROR(INDEX(zdrovojéúdaje!$A:$G,MATCH(ROW()+289,$A:$A,0),COLUMN()-8),"")</f>
        <v>539/1494</v>
      </c>
      <c r="J250" s="37">
        <f>IFERROR(INDEX(zdrovojéúdaje!$A:$G,MATCH(ROW()+289,$A:$A,0),COLUMN()-8),"")</f>
        <v>39767</v>
      </c>
      <c r="K250" s="38">
        <f>IFERROR(INDEX(zdrovojéúdaje!$A:$G,MATCH(ROW()+289,$A:$A,0),COLUMN()-8),"")</f>
        <v>0.77083333333333337</v>
      </c>
      <c r="L250" s="39">
        <f>IFERROR(VALUE(TRIM(SUBSTITUTE(REPLACE(INDEX(zdrovojéúdaje!$A:$G,MATCH(ROW()+289,$A:$A,0),COLUMN()-8),1,4,""),".",",",1))),"")</f>
        <v>58.342599999999997</v>
      </c>
      <c r="M250" s="39">
        <f>IFERROR(VALUE(TRIM(SUBSTITUTE(REPLACE(INDEX(zdrovojéúdaje!$A:$G,MATCH(ROW()+289,$A:$A,0),COLUMN()-8),1,4,""),".",","))),"")</f>
        <v>16.6099</v>
      </c>
      <c r="N250" s="40">
        <f>IFERROR(VALUE(TRIM(SUBSTITUTE(REPLACE(INDEX(zdrovojéúdaje!$A:$G,MATCH(ROW()+289,$A:$A,0),COLUMN()-8),1,4,""),".",","))),"")</f>
        <v>17.007200000000001</v>
      </c>
    </row>
    <row r="251" spans="1:14" s="29" customFormat="1" ht="13.15" customHeight="1">
      <c r="A251" s="47">
        <f>IF((zdrovojéúdaje!B251&gt;=$C$3)*(zdrovojéúdaje!B251&lt;=$C$4),1+COUNTIF($A$1:$A250,"&gt;0"),0)</f>
        <v>251</v>
      </c>
      <c r="B251" s="28" t="str">
        <f>IFERROR(INDEX(zdrovojéúdaje!$A:$G,MATCH(ROW()+213,$A:$A,0),COLUMN()-1),"")</f>
        <v>464/1494</v>
      </c>
      <c r="C251" s="14">
        <f>IFERROR(INDEX(zdrovojéúdaje!$A:$G,MATCH(ROW()+213,$A:$A,0),COLUMN()-1),"")</f>
        <v>39766</v>
      </c>
      <c r="D251" s="15">
        <f>IFERROR(INDEX(zdrovojéúdaje!$A:$G,MATCH(ROW()+213,$A:$A,0),COLUMN()-1),"")</f>
        <v>0.20833333333333334</v>
      </c>
      <c r="E251" s="13">
        <f>IFERROR(VALUE(TRIM(SUBSTITUTE(REPLACE(INDEX(zdrovojéúdaje!$A:$G,MATCH(ROW()+213,$A:$A,0),COLUMN()-1),1,4,""),".",",",1))),"")</f>
        <v>58.549599999999998</v>
      </c>
      <c r="F251" s="13">
        <f>IFERROR(VALUE(TRIM(SUBSTITUTE(REPLACE(INDEX(zdrovojéúdaje!$A:$G,MATCH(ROW()+213,$A:$A,0),COLUMN()-1),1,4,""),".",","))),"")</f>
        <v>16.409300000000002</v>
      </c>
      <c r="G251" s="12">
        <f>IFERROR(VALUE(TRIM(SUBSTITUTE(REPLACE(INDEX(zdrovojéúdaje!$A:$G,MATCH(ROW()+213,$A:$A,0),COLUMN()-1),1,4,""),".",","))),"")</f>
        <v>16.896599999999999</v>
      </c>
      <c r="I251" s="36" t="str">
        <f>IFERROR(INDEX(zdrovojéúdaje!$A:$G,MATCH(ROW()+289,$A:$A,0),COLUMN()-8),"")</f>
        <v>540/1494</v>
      </c>
      <c r="J251" s="37">
        <f>IFERROR(INDEX(zdrovojéúdaje!$A:$G,MATCH(ROW()+289,$A:$A,0),COLUMN()-8),"")</f>
        <v>39767</v>
      </c>
      <c r="K251" s="38">
        <f>IFERROR(INDEX(zdrovojéúdaje!$A:$G,MATCH(ROW()+289,$A:$A,0),COLUMN()-8),"")</f>
        <v>0.79166666666666663</v>
      </c>
      <c r="L251" s="39">
        <f>IFERROR(VALUE(TRIM(SUBSTITUTE(REPLACE(INDEX(zdrovojéúdaje!$A:$G,MATCH(ROW()+289,$A:$A,0),COLUMN()-8),1,4,""),".",",",1))),"")</f>
        <v>58.6051</v>
      </c>
      <c r="M251" s="39">
        <f>IFERROR(VALUE(TRIM(SUBSTITUTE(REPLACE(INDEX(zdrovojéúdaje!$A:$G,MATCH(ROW()+289,$A:$A,0),COLUMN()-8),1,4,""),".",","))),"")</f>
        <v>16.442699999999999</v>
      </c>
      <c r="N251" s="40">
        <f>IFERROR(VALUE(TRIM(SUBSTITUTE(REPLACE(INDEX(zdrovojéúdaje!$A:$G,MATCH(ROW()+289,$A:$A,0),COLUMN()-8),1,4,""),".",","))),"")</f>
        <v>16.785900000000002</v>
      </c>
    </row>
    <row r="252" spans="1:14" s="29" customFormat="1" ht="13.15" customHeight="1">
      <c r="A252" s="47">
        <f>IF((zdrovojéúdaje!B252&gt;=$C$3)*(zdrovojéúdaje!B252&lt;=$C$4),1+COUNTIF($A$1:$A251,"&gt;0"),0)</f>
        <v>252</v>
      </c>
      <c r="B252" s="28" t="str">
        <f>IFERROR(INDEX(zdrovojéúdaje!$A:$G,MATCH(ROW()+213,$A:$A,0),COLUMN()-1),"")</f>
        <v>465/1494</v>
      </c>
      <c r="C252" s="14">
        <f>IFERROR(INDEX(zdrovojéúdaje!$A:$G,MATCH(ROW()+213,$A:$A,0),COLUMN()-1),"")</f>
        <v>39766</v>
      </c>
      <c r="D252" s="15">
        <f>IFERROR(INDEX(zdrovojéúdaje!$A:$G,MATCH(ROW()+213,$A:$A,0),COLUMN()-1),"")</f>
        <v>0.22916666666666666</v>
      </c>
      <c r="E252" s="13">
        <f>IFERROR(VALUE(TRIM(SUBSTITUTE(REPLACE(INDEX(zdrovojéúdaje!$A:$G,MATCH(ROW()+213,$A:$A,0),COLUMN()-1),1,4,""),".",",",1))),"")</f>
        <v>58.653100000000002</v>
      </c>
      <c r="F252" s="13">
        <f>IFERROR(VALUE(TRIM(SUBSTITUTE(REPLACE(INDEX(zdrovojéúdaje!$A:$G,MATCH(ROW()+213,$A:$A,0),COLUMN()-1),1,4,""),".",","))),"")</f>
        <v>16.375800000000002</v>
      </c>
      <c r="G252" s="12">
        <f>IFERROR(VALUE(TRIM(SUBSTITUTE(REPLACE(INDEX(zdrovojéúdaje!$A:$G,MATCH(ROW()+213,$A:$A,0),COLUMN()-1),1,4,""),".",","))),"")</f>
        <v>16.8597</v>
      </c>
      <c r="I252" s="36" t="str">
        <f>IFERROR(INDEX(zdrovojéúdaje!$A:$G,MATCH(ROW()+289,$A:$A,0),COLUMN()-8),"")</f>
        <v>541/1494</v>
      </c>
      <c r="J252" s="37">
        <f>IFERROR(INDEX(zdrovojéúdaje!$A:$G,MATCH(ROW()+289,$A:$A,0),COLUMN()-8),"")</f>
        <v>39767</v>
      </c>
      <c r="K252" s="38">
        <f>IFERROR(INDEX(zdrovojéúdaje!$A:$G,MATCH(ROW()+289,$A:$A,0),COLUMN()-8),"")</f>
        <v>0.8125</v>
      </c>
      <c r="L252" s="39">
        <f>IFERROR(VALUE(TRIM(SUBSTITUTE(REPLACE(INDEX(zdrovojéúdaje!$A:$G,MATCH(ROW()+289,$A:$A,0),COLUMN()-8),1,4,""),".",",",1))),"")</f>
        <v>58.8247</v>
      </c>
      <c r="M252" s="39">
        <f>IFERROR(VALUE(TRIM(SUBSTITUTE(REPLACE(INDEX(zdrovojéúdaje!$A:$G,MATCH(ROW()+289,$A:$A,0),COLUMN()-8),1,4,""),".",","))),"")</f>
        <v>16.342400000000001</v>
      </c>
      <c r="N252" s="40">
        <f>IFERROR(VALUE(TRIM(SUBSTITUTE(REPLACE(INDEX(zdrovojéúdaje!$A:$G,MATCH(ROW()+289,$A:$A,0),COLUMN()-8),1,4,""),".",","))),"")</f>
        <v>16.6753</v>
      </c>
    </row>
    <row r="253" spans="1:14" s="29" customFormat="1" ht="13.15" customHeight="1">
      <c r="A253" s="47">
        <f>IF((zdrovojéúdaje!B253&gt;=$C$3)*(zdrovojéúdaje!B253&lt;=$C$4),1+COUNTIF($A$1:$A252,"&gt;0"),0)</f>
        <v>253</v>
      </c>
      <c r="B253" s="28" t="str">
        <f>IFERROR(INDEX(zdrovojéúdaje!$A:$G,MATCH(ROW()+213,$A:$A,0),COLUMN()-1),"")</f>
        <v>466/1494</v>
      </c>
      <c r="C253" s="14">
        <f>IFERROR(INDEX(zdrovojéúdaje!$A:$G,MATCH(ROW()+213,$A:$A,0),COLUMN()-1),"")</f>
        <v>39766</v>
      </c>
      <c r="D253" s="15">
        <f>IFERROR(INDEX(zdrovojéúdaje!$A:$G,MATCH(ROW()+213,$A:$A,0),COLUMN()-1),"")</f>
        <v>0.25</v>
      </c>
      <c r="E253" s="13">
        <f>IFERROR(VALUE(TRIM(SUBSTITUTE(REPLACE(INDEX(zdrovojéúdaje!$A:$G,MATCH(ROW()+213,$A:$A,0),COLUMN()-1),1,4,""),".",",",1))),"")</f>
        <v>58.660600000000002</v>
      </c>
      <c r="F253" s="13">
        <f>IFERROR(VALUE(TRIM(SUBSTITUTE(REPLACE(INDEX(zdrovojéúdaje!$A:$G,MATCH(ROW()+213,$A:$A,0),COLUMN()-1),1,4,""),".",","))),"")</f>
        <v>16.375800000000002</v>
      </c>
      <c r="G253" s="12">
        <f>IFERROR(VALUE(TRIM(SUBSTITUTE(REPLACE(INDEX(zdrovojéúdaje!$A:$G,MATCH(ROW()+213,$A:$A,0),COLUMN()-1),1,4,""),".",","))),"")</f>
        <v>16.896599999999999</v>
      </c>
      <c r="I253" s="36" t="str">
        <f>IFERROR(INDEX(zdrovojéúdaje!$A:$G,MATCH(ROW()+289,$A:$A,0),COLUMN()-8),"")</f>
        <v>542/1494</v>
      </c>
      <c r="J253" s="37">
        <f>IFERROR(INDEX(zdrovojéúdaje!$A:$G,MATCH(ROW()+289,$A:$A,0),COLUMN()-8),"")</f>
        <v>39767</v>
      </c>
      <c r="K253" s="38">
        <f>IFERROR(INDEX(zdrovojéúdaje!$A:$G,MATCH(ROW()+289,$A:$A,0),COLUMN()-8),"")</f>
        <v>0.83333333333333337</v>
      </c>
      <c r="L253" s="39">
        <f>IFERROR(VALUE(TRIM(SUBSTITUTE(REPLACE(INDEX(zdrovojéúdaje!$A:$G,MATCH(ROW()+289,$A:$A,0),COLUMN()-8),1,4,""),".",",",1))),"")</f>
        <v>59.067</v>
      </c>
      <c r="M253" s="39">
        <f>IFERROR(VALUE(TRIM(SUBSTITUTE(REPLACE(INDEX(zdrovojéúdaje!$A:$G,MATCH(ROW()+289,$A:$A,0),COLUMN()-8),1,4,""),".",","))),"")</f>
        <v>16.2088</v>
      </c>
      <c r="N253" s="40">
        <f>IFERROR(VALUE(TRIM(SUBSTITUTE(REPLACE(INDEX(zdrovojéúdaje!$A:$G,MATCH(ROW()+289,$A:$A,0),COLUMN()-8),1,4,""),".",","))),"")</f>
        <v>16.564699999999998</v>
      </c>
    </row>
    <row r="254" spans="1:14" s="29" customFormat="1" ht="13.15" customHeight="1">
      <c r="A254" s="47">
        <f>IF((zdrovojéúdaje!B254&gt;=$C$3)*(zdrovojéúdaje!B254&lt;=$C$4),1+COUNTIF($A$1:$A253,"&gt;0"),0)</f>
        <v>254</v>
      </c>
      <c r="B254" s="28" t="str">
        <f>IFERROR(INDEX(zdrovojéúdaje!$A:$G,MATCH(ROW()+213,$A:$A,0),COLUMN()-1),"")</f>
        <v>467/1494</v>
      </c>
      <c r="C254" s="14">
        <f>IFERROR(INDEX(zdrovojéúdaje!$A:$G,MATCH(ROW()+213,$A:$A,0),COLUMN()-1),"")</f>
        <v>39766</v>
      </c>
      <c r="D254" s="15">
        <f>IFERROR(INDEX(zdrovojéúdaje!$A:$G,MATCH(ROW()+213,$A:$A,0),COLUMN()-1),"")</f>
        <v>0.27083333333333331</v>
      </c>
      <c r="E254" s="13">
        <f>IFERROR(VALUE(TRIM(SUBSTITUTE(REPLACE(INDEX(zdrovojéúdaje!$A:$G,MATCH(ROW()+213,$A:$A,0),COLUMN()-1),1,4,""),".",",",1))),"")</f>
        <v>58.784300000000002</v>
      </c>
      <c r="F254" s="13">
        <f>IFERROR(VALUE(TRIM(SUBSTITUTE(REPLACE(INDEX(zdrovojéúdaje!$A:$G,MATCH(ROW()+213,$A:$A,0),COLUMN()-1),1,4,""),".",","))),"")</f>
        <v>16.342400000000001</v>
      </c>
      <c r="G254" s="12">
        <f>IFERROR(VALUE(TRIM(SUBSTITUTE(REPLACE(INDEX(zdrovojéúdaje!$A:$G,MATCH(ROW()+213,$A:$A,0),COLUMN()-1),1,4,""),".",","))),"")</f>
        <v>16.896599999999999</v>
      </c>
      <c r="I254" s="36" t="str">
        <f>IFERROR(INDEX(zdrovojéúdaje!$A:$G,MATCH(ROW()+289,$A:$A,0),COLUMN()-8),"")</f>
        <v>543/1494</v>
      </c>
      <c r="J254" s="37">
        <f>IFERROR(INDEX(zdrovojéúdaje!$A:$G,MATCH(ROW()+289,$A:$A,0),COLUMN()-8),"")</f>
        <v>39767</v>
      </c>
      <c r="K254" s="38">
        <f>IFERROR(INDEX(zdrovojéúdaje!$A:$G,MATCH(ROW()+289,$A:$A,0),COLUMN()-8),"")</f>
        <v>0.85416666666666663</v>
      </c>
      <c r="L254" s="39">
        <f>IFERROR(VALUE(TRIM(SUBSTITUTE(REPLACE(INDEX(zdrovojéúdaje!$A:$G,MATCH(ROW()+289,$A:$A,0),COLUMN()-8),1,4,""),".",",",1))),"")</f>
        <v>59.188099999999999</v>
      </c>
      <c r="M254" s="39">
        <f>IFERROR(VALUE(TRIM(SUBSTITUTE(REPLACE(INDEX(zdrovojéúdaje!$A:$G,MATCH(ROW()+289,$A:$A,0),COLUMN()-8),1,4,""),".",","))),"")</f>
        <v>16.108599999999999</v>
      </c>
      <c r="N254" s="40">
        <f>IFERROR(VALUE(TRIM(SUBSTITUTE(REPLACE(INDEX(zdrovojéúdaje!$A:$G,MATCH(ROW()+289,$A:$A,0),COLUMN()-8),1,4,""),".",","))),"")</f>
        <v>16.491099999999999</v>
      </c>
    </row>
    <row r="255" spans="1:14" s="29" customFormat="1" ht="13.15" customHeight="1">
      <c r="A255" s="47">
        <f>IF((zdrovojéúdaje!B255&gt;=$C$3)*(zdrovojéúdaje!B255&lt;=$C$4),1+COUNTIF($A$1:$A254,"&gt;0"),0)</f>
        <v>255</v>
      </c>
      <c r="B255" s="28" t="str">
        <f>IFERROR(INDEX(zdrovojéúdaje!$A:$G,MATCH(ROW()+213,$A:$A,0),COLUMN()-1),"")</f>
        <v>468/1494</v>
      </c>
      <c r="C255" s="14">
        <f>IFERROR(INDEX(zdrovojéúdaje!$A:$G,MATCH(ROW()+213,$A:$A,0),COLUMN()-1),"")</f>
        <v>39766</v>
      </c>
      <c r="D255" s="15">
        <f>IFERROR(INDEX(zdrovojéúdaje!$A:$G,MATCH(ROW()+213,$A:$A,0),COLUMN()-1),"")</f>
        <v>0.29166666666666669</v>
      </c>
      <c r="E255" s="13">
        <f>IFERROR(VALUE(TRIM(SUBSTITUTE(REPLACE(INDEX(zdrovojéúdaje!$A:$G,MATCH(ROW()+213,$A:$A,0),COLUMN()-1),1,4,""),".",",",1))),"")</f>
        <v>58.764099999999999</v>
      </c>
      <c r="F255" s="13">
        <f>IFERROR(VALUE(TRIM(SUBSTITUTE(REPLACE(INDEX(zdrovojéúdaje!$A:$G,MATCH(ROW()+213,$A:$A,0),COLUMN()-1),1,4,""),".",","))),"")</f>
        <v>16.309000000000001</v>
      </c>
      <c r="G255" s="12">
        <f>IFERROR(VALUE(TRIM(SUBSTITUTE(REPLACE(INDEX(zdrovojéúdaje!$A:$G,MATCH(ROW()+213,$A:$A,0),COLUMN()-1),1,4,""),".",","))),"")</f>
        <v>16.8597</v>
      </c>
      <c r="I255" s="36" t="str">
        <f>IFERROR(INDEX(zdrovojéúdaje!$A:$G,MATCH(ROW()+289,$A:$A,0),COLUMN()-8),"")</f>
        <v>544/1494</v>
      </c>
      <c r="J255" s="37">
        <f>IFERROR(INDEX(zdrovojéúdaje!$A:$G,MATCH(ROW()+289,$A:$A,0),COLUMN()-8),"")</f>
        <v>39767</v>
      </c>
      <c r="K255" s="38">
        <f>IFERROR(INDEX(zdrovojéúdaje!$A:$G,MATCH(ROW()+289,$A:$A,0),COLUMN()-8),"")</f>
        <v>0.875</v>
      </c>
      <c r="L255" s="39">
        <f>IFERROR(VALUE(TRIM(SUBSTITUTE(REPLACE(INDEX(zdrovojéúdaje!$A:$G,MATCH(ROW()+289,$A:$A,0),COLUMN()-8),1,4,""),".",",",1))),"")</f>
        <v>59.347099999999998</v>
      </c>
      <c r="M255" s="39">
        <f>IFERROR(VALUE(TRIM(SUBSTITUTE(REPLACE(INDEX(zdrovojéúdaje!$A:$G,MATCH(ROW()+289,$A:$A,0),COLUMN()-8),1,4,""),".",","))),"")</f>
        <v>16.041799999999999</v>
      </c>
      <c r="N255" s="40">
        <f>IFERROR(VALUE(TRIM(SUBSTITUTE(REPLACE(INDEX(zdrovojéúdaje!$A:$G,MATCH(ROW()+289,$A:$A,0),COLUMN()-8),1,4,""),".",","))),"")</f>
        <v>16.417400000000001</v>
      </c>
    </row>
    <row r="256" spans="1:14" s="29" customFormat="1" ht="13.15" customHeight="1">
      <c r="A256" s="47">
        <f>IF((zdrovojéúdaje!B256&gt;=$C$3)*(zdrovojéúdaje!B256&lt;=$C$4),1+COUNTIF($A$1:$A255,"&gt;0"),0)</f>
        <v>256</v>
      </c>
      <c r="B256" s="28" t="str">
        <f>IFERROR(INDEX(zdrovojéúdaje!$A:$G,MATCH(ROW()+213,$A:$A,0),COLUMN()-1),"")</f>
        <v>469/1494</v>
      </c>
      <c r="C256" s="14">
        <f>IFERROR(INDEX(zdrovojéúdaje!$A:$G,MATCH(ROW()+213,$A:$A,0),COLUMN()-1),"")</f>
        <v>39766</v>
      </c>
      <c r="D256" s="15">
        <f>IFERROR(INDEX(zdrovojéúdaje!$A:$G,MATCH(ROW()+213,$A:$A,0),COLUMN()-1),"")</f>
        <v>0.3125</v>
      </c>
      <c r="E256" s="13">
        <f>IFERROR(VALUE(TRIM(SUBSTITUTE(REPLACE(INDEX(zdrovojéúdaje!$A:$G,MATCH(ROW()+213,$A:$A,0),COLUMN()-1),1,4,""),".",",",1))),"")</f>
        <v>58.842300000000002</v>
      </c>
      <c r="F256" s="13">
        <f>IFERROR(VALUE(TRIM(SUBSTITUTE(REPLACE(INDEX(zdrovojéúdaje!$A:$G,MATCH(ROW()+213,$A:$A,0),COLUMN()-1),1,4,""),".",","))),"")</f>
        <v>16.309000000000001</v>
      </c>
      <c r="G256" s="12">
        <f>IFERROR(VALUE(TRIM(SUBSTITUTE(REPLACE(INDEX(zdrovojéúdaje!$A:$G,MATCH(ROW()+213,$A:$A,0),COLUMN()-1),1,4,""),".",","))),"")</f>
        <v>16.8597</v>
      </c>
      <c r="I256" s="36" t="str">
        <f>IFERROR(INDEX(zdrovojéúdaje!$A:$G,MATCH(ROW()+289,$A:$A,0),COLUMN()-8),"")</f>
        <v>545/1494</v>
      </c>
      <c r="J256" s="37">
        <f>IFERROR(INDEX(zdrovojéúdaje!$A:$G,MATCH(ROW()+289,$A:$A,0),COLUMN()-8),"")</f>
        <v>39767</v>
      </c>
      <c r="K256" s="38">
        <f>IFERROR(INDEX(zdrovojéúdaje!$A:$G,MATCH(ROW()+289,$A:$A,0),COLUMN()-8),"")</f>
        <v>0.89583333333333337</v>
      </c>
      <c r="L256" s="39">
        <f>IFERROR(VALUE(TRIM(SUBSTITUTE(REPLACE(INDEX(zdrovojéúdaje!$A:$G,MATCH(ROW()+289,$A:$A,0),COLUMN()-8),1,4,""),".",",",1))),"")</f>
        <v>59.395099999999999</v>
      </c>
      <c r="M256" s="39">
        <f>IFERROR(VALUE(TRIM(SUBSTITUTE(REPLACE(INDEX(zdrovojéúdaje!$A:$G,MATCH(ROW()+289,$A:$A,0),COLUMN()-8),1,4,""),".",","))),"")</f>
        <v>15.975099999999999</v>
      </c>
      <c r="N256" s="40">
        <f>IFERROR(VALUE(TRIM(SUBSTITUTE(REPLACE(INDEX(zdrovojéúdaje!$A:$G,MATCH(ROW()+289,$A:$A,0),COLUMN()-8),1,4,""),".",","))),"")</f>
        <v>16.343699999999998</v>
      </c>
    </row>
    <row r="257" spans="1:14" s="29" customFormat="1" ht="13.15" customHeight="1">
      <c r="A257" s="47">
        <f>IF((zdrovojéúdaje!B257&gt;=$C$3)*(zdrovojéúdaje!B257&lt;=$C$4),1+COUNTIF($A$1:$A256,"&gt;0"),0)</f>
        <v>257</v>
      </c>
      <c r="B257" s="28" t="str">
        <f>IFERROR(INDEX(zdrovojéúdaje!$A:$G,MATCH(ROW()+213,$A:$A,0),COLUMN()-1),"")</f>
        <v>470/1494</v>
      </c>
      <c r="C257" s="14">
        <f>IFERROR(INDEX(zdrovojéúdaje!$A:$G,MATCH(ROW()+213,$A:$A,0),COLUMN()-1),"")</f>
        <v>39766</v>
      </c>
      <c r="D257" s="15">
        <f>IFERROR(INDEX(zdrovojéúdaje!$A:$G,MATCH(ROW()+213,$A:$A,0),COLUMN()-1),"")</f>
        <v>0.33333333333333331</v>
      </c>
      <c r="E257" s="13">
        <f>IFERROR(VALUE(TRIM(SUBSTITUTE(REPLACE(INDEX(zdrovojéúdaje!$A:$G,MATCH(ROW()+213,$A:$A,0),COLUMN()-1),1,4,""),".",",",1))),"")</f>
        <v>58.887799999999999</v>
      </c>
      <c r="F257" s="13">
        <f>IFERROR(VALUE(TRIM(SUBSTITUTE(REPLACE(INDEX(zdrovojéúdaje!$A:$G,MATCH(ROW()+213,$A:$A,0),COLUMN()-1),1,4,""),".",","))),"")</f>
        <v>16.275600000000001</v>
      </c>
      <c r="G257" s="12">
        <f>IFERROR(VALUE(TRIM(SUBSTITUTE(REPLACE(INDEX(zdrovojéúdaje!$A:$G,MATCH(ROW()+213,$A:$A,0),COLUMN()-1),1,4,""),".",","))),"")</f>
        <v>16.785900000000002</v>
      </c>
      <c r="I257" s="36" t="str">
        <f>IFERROR(INDEX(zdrovojéúdaje!$A:$G,MATCH(ROW()+289,$A:$A,0),COLUMN()-8),"")</f>
        <v>546/1494</v>
      </c>
      <c r="J257" s="37">
        <f>IFERROR(INDEX(zdrovojéúdaje!$A:$G,MATCH(ROW()+289,$A:$A,0),COLUMN()-8),"")</f>
        <v>39767</v>
      </c>
      <c r="K257" s="38">
        <f>IFERROR(INDEX(zdrovojéúdaje!$A:$G,MATCH(ROW()+289,$A:$A,0),COLUMN()-8),"")</f>
        <v>0.91666666666666663</v>
      </c>
      <c r="L257" s="39">
        <f>IFERROR(VALUE(TRIM(SUBSTITUTE(REPLACE(INDEX(zdrovojéúdaje!$A:$G,MATCH(ROW()+289,$A:$A,0),COLUMN()-8),1,4,""),".",",",1))),"")</f>
        <v>59.438000000000002</v>
      </c>
      <c r="M257" s="39">
        <f>IFERROR(VALUE(TRIM(SUBSTITUTE(REPLACE(INDEX(zdrovojéúdaje!$A:$G,MATCH(ROW()+289,$A:$A,0),COLUMN()-8),1,4,""),".",","))),"")</f>
        <v>15.9084</v>
      </c>
      <c r="N257" s="40">
        <f>IFERROR(VALUE(TRIM(SUBSTITUTE(REPLACE(INDEX(zdrovojéúdaje!$A:$G,MATCH(ROW()+289,$A:$A,0),COLUMN()-8),1,4,""),".",","))),"")</f>
        <v>16.2332</v>
      </c>
    </row>
    <row r="258" spans="1:14" s="29" customFormat="1" ht="13.15" customHeight="1">
      <c r="A258" s="47">
        <f>IF((zdrovojéúdaje!B258&gt;=$C$3)*(zdrovojéúdaje!B258&lt;=$C$4),1+COUNTIF($A$1:$A257,"&gt;0"),0)</f>
        <v>258</v>
      </c>
      <c r="B258" s="28" t="str">
        <f>IFERROR(INDEX(zdrovojéúdaje!$A:$G,MATCH(ROW()+213,$A:$A,0),COLUMN()-1),"")</f>
        <v>471/1494</v>
      </c>
      <c r="C258" s="14">
        <f>IFERROR(INDEX(zdrovojéúdaje!$A:$G,MATCH(ROW()+213,$A:$A,0),COLUMN()-1),"")</f>
        <v>39766</v>
      </c>
      <c r="D258" s="15">
        <f>IFERROR(INDEX(zdrovojéúdaje!$A:$G,MATCH(ROW()+213,$A:$A,0),COLUMN()-1),"")</f>
        <v>0.35416666666666669</v>
      </c>
      <c r="E258" s="13">
        <f>IFERROR(VALUE(TRIM(SUBSTITUTE(REPLACE(INDEX(zdrovojéúdaje!$A:$G,MATCH(ROW()+213,$A:$A,0),COLUMN()-1),1,4,""),".",",",1))),"")</f>
        <v>58.852400000000003</v>
      </c>
      <c r="F258" s="13">
        <f>IFERROR(VALUE(TRIM(SUBSTITUTE(REPLACE(INDEX(zdrovojéúdaje!$A:$G,MATCH(ROW()+213,$A:$A,0),COLUMN()-1),1,4,""),".",","))),"")</f>
        <v>16.275600000000001</v>
      </c>
      <c r="G258" s="12">
        <f>IFERROR(VALUE(TRIM(SUBSTITUTE(REPLACE(INDEX(zdrovojéúdaje!$A:$G,MATCH(ROW()+213,$A:$A,0),COLUMN()-1),1,4,""),".",","))),"")</f>
        <v>16.785900000000002</v>
      </c>
      <c r="I258" s="36" t="str">
        <f>IFERROR(INDEX(zdrovojéúdaje!$A:$G,MATCH(ROW()+289,$A:$A,0),COLUMN()-8),"")</f>
        <v>547/1494</v>
      </c>
      <c r="J258" s="37">
        <f>IFERROR(INDEX(zdrovojéúdaje!$A:$G,MATCH(ROW()+289,$A:$A,0),COLUMN()-8),"")</f>
        <v>39767</v>
      </c>
      <c r="K258" s="38">
        <f>IFERROR(INDEX(zdrovojéúdaje!$A:$G,MATCH(ROW()+289,$A:$A,0),COLUMN()-8),"")</f>
        <v>0.9375</v>
      </c>
      <c r="L258" s="39">
        <f>IFERROR(VALUE(TRIM(SUBSTITUTE(REPLACE(INDEX(zdrovojéúdaje!$A:$G,MATCH(ROW()+289,$A:$A,0),COLUMN()-8),1,4,""),".",",",1))),"")</f>
        <v>59.443100000000001</v>
      </c>
      <c r="M258" s="39">
        <f>IFERROR(VALUE(TRIM(SUBSTITUTE(REPLACE(INDEX(zdrovojéúdaje!$A:$G,MATCH(ROW()+289,$A:$A,0),COLUMN()-8),1,4,""),".",","))),"")</f>
        <v>15.875</v>
      </c>
      <c r="N258" s="40">
        <f>IFERROR(VALUE(TRIM(SUBSTITUTE(REPLACE(INDEX(zdrovojéúdaje!$A:$G,MATCH(ROW()+289,$A:$A,0),COLUMN()-8),1,4,""),".",","))),"")</f>
        <v>16.196400000000001</v>
      </c>
    </row>
    <row r="259" spans="1:14" s="29" customFormat="1" ht="13.15" customHeight="1">
      <c r="A259" s="47">
        <f>IF((zdrovojéúdaje!B259&gt;=$C$3)*(zdrovojéúdaje!B259&lt;=$C$4),1+COUNTIF($A$1:$A258,"&gt;0"),0)</f>
        <v>259</v>
      </c>
      <c r="B259" s="28" t="str">
        <f>IFERROR(INDEX(zdrovojéúdaje!$A:$G,MATCH(ROW()+213,$A:$A,0),COLUMN()-1),"")</f>
        <v>472/1494</v>
      </c>
      <c r="C259" s="14">
        <f>IFERROR(INDEX(zdrovojéúdaje!$A:$G,MATCH(ROW()+213,$A:$A,0),COLUMN()-1),"")</f>
        <v>39766</v>
      </c>
      <c r="D259" s="15">
        <f>IFERROR(INDEX(zdrovojéúdaje!$A:$G,MATCH(ROW()+213,$A:$A,0),COLUMN()-1),"")</f>
        <v>0.375</v>
      </c>
      <c r="E259" s="13">
        <f>IFERROR(VALUE(TRIM(SUBSTITUTE(REPLACE(INDEX(zdrovojéúdaje!$A:$G,MATCH(ROW()+213,$A:$A,0),COLUMN()-1),1,4,""),".",",",1))),"")</f>
        <v>58.564700000000002</v>
      </c>
      <c r="F259" s="13">
        <f>IFERROR(VALUE(TRIM(SUBSTITUTE(REPLACE(INDEX(zdrovojéúdaje!$A:$G,MATCH(ROW()+213,$A:$A,0),COLUMN()-1),1,4,""),".",","))),"")</f>
        <v>16.375800000000002</v>
      </c>
      <c r="G259" s="12">
        <f>IFERROR(VALUE(TRIM(SUBSTITUTE(REPLACE(INDEX(zdrovojéúdaje!$A:$G,MATCH(ROW()+213,$A:$A,0),COLUMN()-1),1,4,""),".",","))),"")</f>
        <v>16.933399999999999</v>
      </c>
      <c r="I259" s="36" t="str">
        <f>IFERROR(INDEX(zdrovojéúdaje!$A:$G,MATCH(ROW()+289,$A:$A,0),COLUMN()-8),"")</f>
        <v>548/1494</v>
      </c>
      <c r="J259" s="37">
        <f>IFERROR(INDEX(zdrovojéúdaje!$A:$G,MATCH(ROW()+289,$A:$A,0),COLUMN()-8),"")</f>
        <v>39767</v>
      </c>
      <c r="K259" s="38">
        <f>IFERROR(INDEX(zdrovojéúdaje!$A:$G,MATCH(ROW()+289,$A:$A,0),COLUMN()-8),"")</f>
        <v>0.95833333333333337</v>
      </c>
      <c r="L259" s="39">
        <f>IFERROR(VALUE(TRIM(SUBSTITUTE(REPLACE(INDEX(zdrovojéúdaje!$A:$G,MATCH(ROW()+289,$A:$A,0),COLUMN()-8),1,4,""),".",",",1))),"")</f>
        <v>59.576799999999999</v>
      </c>
      <c r="M259" s="39">
        <f>IFERROR(VALUE(TRIM(SUBSTITUTE(REPLACE(INDEX(zdrovojéúdaje!$A:$G,MATCH(ROW()+289,$A:$A,0),COLUMN()-8),1,4,""),".",","))),"")</f>
        <v>15.808299999999999</v>
      </c>
      <c r="N259" s="40">
        <f>IFERROR(VALUE(TRIM(SUBSTITUTE(REPLACE(INDEX(zdrovojéúdaje!$A:$G,MATCH(ROW()+289,$A:$A,0),COLUMN()-8),1,4,""),".",","))),"")</f>
        <v>16.159600000000001</v>
      </c>
    </row>
    <row r="260" spans="1:14" s="29" customFormat="1" ht="13.15" customHeight="1">
      <c r="A260" s="47">
        <f>IF((zdrovojéúdaje!B260&gt;=$C$3)*(zdrovojéúdaje!B260&lt;=$C$4),1+COUNTIF($A$1:$A259,"&gt;0"),0)</f>
        <v>260</v>
      </c>
      <c r="B260" s="28" t="str">
        <f>IFERROR(INDEX(zdrovojéúdaje!$A:$G,MATCH(ROW()+213,$A:$A,0),COLUMN()-1),"")</f>
        <v>473/1494</v>
      </c>
      <c r="C260" s="14">
        <f>IFERROR(INDEX(zdrovojéúdaje!$A:$G,MATCH(ROW()+213,$A:$A,0),COLUMN()-1),"")</f>
        <v>39766</v>
      </c>
      <c r="D260" s="15">
        <f>IFERROR(INDEX(zdrovojéúdaje!$A:$G,MATCH(ROW()+213,$A:$A,0),COLUMN()-1),"")</f>
        <v>0.39583333333333331</v>
      </c>
      <c r="E260" s="13">
        <f>IFERROR(VALUE(TRIM(SUBSTITUTE(REPLACE(INDEX(zdrovojéúdaje!$A:$G,MATCH(ROW()+213,$A:$A,0),COLUMN()-1),1,4,""),".",",",1))),"")</f>
        <v>58.302199999999999</v>
      </c>
      <c r="F260" s="13">
        <f>IFERROR(VALUE(TRIM(SUBSTITUTE(REPLACE(INDEX(zdrovojéúdaje!$A:$G,MATCH(ROW()+213,$A:$A,0),COLUMN()-1),1,4,""),".",","))),"")</f>
        <v>16.509599999999999</v>
      </c>
      <c r="G260" s="12">
        <f>IFERROR(VALUE(TRIM(SUBSTITUTE(REPLACE(INDEX(zdrovojéúdaje!$A:$G,MATCH(ROW()+213,$A:$A,0),COLUMN()-1),1,4,""),".",","))),"")</f>
        <v>17.007200000000001</v>
      </c>
      <c r="I260" s="36" t="str">
        <f>IFERROR(INDEX(zdrovojéúdaje!$A:$G,MATCH(ROW()+289,$A:$A,0),COLUMN()-8),"")</f>
        <v>549/1494</v>
      </c>
      <c r="J260" s="37">
        <f>IFERROR(INDEX(zdrovojéúdaje!$A:$G,MATCH(ROW()+289,$A:$A,0),COLUMN()-8),"")</f>
        <v>39767</v>
      </c>
      <c r="K260" s="38">
        <f>IFERROR(INDEX(zdrovojéúdaje!$A:$G,MATCH(ROW()+289,$A:$A,0),COLUMN()-8),"")</f>
        <v>0.97916666666666663</v>
      </c>
      <c r="L260" s="39">
        <f>IFERROR(VALUE(TRIM(SUBSTITUTE(REPLACE(INDEX(zdrovojéúdaje!$A:$G,MATCH(ROW()+289,$A:$A,0),COLUMN()-8),1,4,""),".",",",1))),"")</f>
        <v>59.556600000000003</v>
      </c>
      <c r="M260" s="39">
        <f>IFERROR(VALUE(TRIM(SUBSTITUTE(REPLACE(INDEX(zdrovojéúdaje!$A:$G,MATCH(ROW()+289,$A:$A,0),COLUMN()-8),1,4,""),".",","))),"")</f>
        <v>15.7416</v>
      </c>
      <c r="N260" s="40">
        <f>IFERROR(VALUE(TRIM(SUBSTITUTE(REPLACE(INDEX(zdrovojéúdaje!$A:$G,MATCH(ROW()+289,$A:$A,0),COLUMN()-8),1,4,""),".",","))),"")</f>
        <v>16.122800000000002</v>
      </c>
    </row>
    <row r="261" spans="1:14" s="29" customFormat="1" ht="13.15" customHeight="1">
      <c r="A261" s="47">
        <f>IF((zdrovojéúdaje!B261&gt;=$C$3)*(zdrovojéúdaje!B261&lt;=$C$4),1+COUNTIF($A$1:$A260,"&gt;0"),0)</f>
        <v>261</v>
      </c>
      <c r="B261" s="28" t="str">
        <f>IFERROR(INDEX(zdrovojéúdaje!$A:$G,MATCH(ROW()+213,$A:$A,0),COLUMN()-1),"")</f>
        <v>474/1494</v>
      </c>
      <c r="C261" s="14">
        <f>IFERROR(INDEX(zdrovojéúdaje!$A:$G,MATCH(ROW()+213,$A:$A,0),COLUMN()-1),"")</f>
        <v>39766</v>
      </c>
      <c r="D261" s="15">
        <f>IFERROR(INDEX(zdrovojéúdaje!$A:$G,MATCH(ROW()+213,$A:$A,0),COLUMN()-1),"")</f>
        <v>0.41666666666666669</v>
      </c>
      <c r="E261" s="13">
        <f>IFERROR(VALUE(TRIM(SUBSTITUTE(REPLACE(INDEX(zdrovojéúdaje!$A:$G,MATCH(ROW()+213,$A:$A,0),COLUMN()-1),1,4,""),".",",",1))),"")</f>
        <v>57.959000000000003</v>
      </c>
      <c r="F261" s="13">
        <f>IFERROR(VALUE(TRIM(SUBSTITUTE(REPLACE(INDEX(zdrovojéúdaje!$A:$G,MATCH(ROW()+213,$A:$A,0),COLUMN()-1),1,4,""),".",","))),"")</f>
        <v>16.6434</v>
      </c>
      <c r="G261" s="12">
        <f>IFERROR(VALUE(TRIM(SUBSTITUTE(REPLACE(INDEX(zdrovojéúdaje!$A:$G,MATCH(ROW()+213,$A:$A,0),COLUMN()-1),1,4,""),".",","))),"")</f>
        <v>17.0441</v>
      </c>
      <c r="I261" s="36" t="str">
        <f>IFERROR(INDEX(zdrovojéúdaje!$A:$G,MATCH(ROW()+289,$A:$A,0),COLUMN()-8),"")</f>
        <v>550/1494</v>
      </c>
      <c r="J261" s="37">
        <f>IFERROR(INDEX(zdrovojéúdaje!$A:$G,MATCH(ROW()+289,$A:$A,0),COLUMN()-8),"")</f>
        <v>39768</v>
      </c>
      <c r="K261" s="38">
        <f>IFERROR(INDEX(zdrovojéúdaje!$A:$G,MATCH(ROW()+289,$A:$A,0),COLUMN()-8),"")</f>
        <v>0</v>
      </c>
      <c r="L261" s="39">
        <f>IFERROR(VALUE(TRIM(SUBSTITUTE(REPLACE(INDEX(zdrovojéúdaje!$A:$G,MATCH(ROW()+289,$A:$A,0),COLUMN()-8),1,4,""),".",",",1))),"")</f>
        <v>59.710599999999999</v>
      </c>
      <c r="M261" s="39">
        <f>IFERROR(VALUE(TRIM(SUBSTITUTE(REPLACE(INDEX(zdrovojéúdaje!$A:$G,MATCH(ROW()+289,$A:$A,0),COLUMN()-8),1,4,""),".",","))),"")</f>
        <v>15.708299999999999</v>
      </c>
      <c r="N261" s="40">
        <f>IFERROR(VALUE(TRIM(SUBSTITUTE(REPLACE(INDEX(zdrovojéúdaje!$A:$G,MATCH(ROW()+289,$A:$A,0),COLUMN()-8),1,4,""),".",","))),"")</f>
        <v>16.122800000000002</v>
      </c>
    </row>
    <row r="262" spans="1:14" s="29" customFormat="1" ht="13.15" customHeight="1">
      <c r="A262" s="47">
        <f>IF((zdrovojéúdaje!B262&gt;=$C$3)*(zdrovojéúdaje!B262&lt;=$C$4),1+COUNTIF($A$1:$A261,"&gt;0"),0)</f>
        <v>262</v>
      </c>
      <c r="B262" s="28" t="str">
        <f>IFERROR(INDEX(zdrovojéúdaje!$A:$G,MATCH(ROW()+213,$A:$A,0),COLUMN()-1),"")</f>
        <v>475/1494</v>
      </c>
      <c r="C262" s="14">
        <f>IFERROR(INDEX(zdrovojéúdaje!$A:$G,MATCH(ROW()+213,$A:$A,0),COLUMN()-1),"")</f>
        <v>39766</v>
      </c>
      <c r="D262" s="15">
        <f>IFERROR(INDEX(zdrovojéúdaje!$A:$G,MATCH(ROW()+213,$A:$A,0),COLUMN()-1),"")</f>
        <v>0.4375</v>
      </c>
      <c r="E262" s="13">
        <f>IFERROR(VALUE(TRIM(SUBSTITUTE(REPLACE(INDEX(zdrovojéúdaje!$A:$G,MATCH(ROW()+213,$A:$A,0),COLUMN()-1),1,4,""),".",",",1))),"")</f>
        <v>57.981699999999996</v>
      </c>
      <c r="F262" s="13">
        <f>IFERROR(VALUE(TRIM(SUBSTITUTE(REPLACE(INDEX(zdrovojéúdaje!$A:$G,MATCH(ROW()+213,$A:$A,0),COLUMN()-1),1,4,""),".",","))),"")</f>
        <v>16.810700000000001</v>
      </c>
      <c r="G262" s="12">
        <f>IFERROR(VALUE(TRIM(SUBSTITUTE(REPLACE(INDEX(zdrovojéúdaje!$A:$G,MATCH(ROW()+213,$A:$A,0),COLUMN()-1),1,4,""),".",","))),"")</f>
        <v>17.154900000000001</v>
      </c>
      <c r="I262" s="36" t="str">
        <f>IFERROR(INDEX(zdrovojéúdaje!$A:$G,MATCH(ROW()+289,$A:$A,0),COLUMN()-8),"")</f>
        <v>551/1494</v>
      </c>
      <c r="J262" s="37">
        <f>IFERROR(INDEX(zdrovojéúdaje!$A:$G,MATCH(ROW()+289,$A:$A,0),COLUMN()-8),"")</f>
        <v>39768</v>
      </c>
      <c r="K262" s="38">
        <f>IFERROR(INDEX(zdrovojéúdaje!$A:$G,MATCH(ROW()+289,$A:$A,0),COLUMN()-8),"")</f>
        <v>2.0833333333333332E-2</v>
      </c>
      <c r="L262" s="39">
        <f>IFERROR(VALUE(TRIM(SUBSTITUTE(REPLACE(INDEX(zdrovojéúdaje!$A:$G,MATCH(ROW()+289,$A:$A,0),COLUMN()-8),1,4,""),".",",",1))),"")</f>
        <v>59.629800000000003</v>
      </c>
      <c r="M262" s="39">
        <f>IFERROR(VALUE(TRIM(SUBSTITUTE(REPLACE(INDEX(zdrovojéúdaje!$A:$G,MATCH(ROW()+289,$A:$A,0),COLUMN()-8),1,4,""),".",","))),"")</f>
        <v>15.6416</v>
      </c>
      <c r="N262" s="40">
        <f>IFERROR(VALUE(TRIM(SUBSTITUTE(REPLACE(INDEX(zdrovojéúdaje!$A:$G,MATCH(ROW()+289,$A:$A,0),COLUMN()-8),1,4,""),".",","))),"")</f>
        <v>15.9756</v>
      </c>
    </row>
    <row r="263" spans="1:14" s="29" customFormat="1" ht="13.15" customHeight="1">
      <c r="A263" s="47">
        <f>IF((zdrovojéúdaje!B263&gt;=$C$3)*(zdrovojéúdaje!B263&lt;=$C$4),1+COUNTIF($A$1:$A262,"&gt;0"),0)</f>
        <v>263</v>
      </c>
      <c r="B263" s="28" t="str">
        <f>IFERROR(INDEX(zdrovojéúdaje!$A:$G,MATCH(ROW()+213,$A:$A,0),COLUMN()-1),"")</f>
        <v>476/1494</v>
      </c>
      <c r="C263" s="14">
        <f>IFERROR(INDEX(zdrovojéúdaje!$A:$G,MATCH(ROW()+213,$A:$A,0),COLUMN()-1),"")</f>
        <v>39766</v>
      </c>
      <c r="D263" s="15">
        <f>IFERROR(INDEX(zdrovojéúdaje!$A:$G,MATCH(ROW()+213,$A:$A,0),COLUMN()-1),"")</f>
        <v>0.45833333333333331</v>
      </c>
      <c r="E263" s="13">
        <f>IFERROR(VALUE(TRIM(SUBSTITUTE(REPLACE(INDEX(zdrovojéúdaje!$A:$G,MATCH(ROW()+213,$A:$A,0),COLUMN()-1),1,4,""),".",",",1))),"")</f>
        <v>58.478900000000003</v>
      </c>
      <c r="F263" s="13">
        <f>IFERROR(VALUE(TRIM(SUBSTITUTE(REPLACE(INDEX(zdrovojéúdaje!$A:$G,MATCH(ROW()+213,$A:$A,0),COLUMN()-1),1,4,""),".",","))),"")</f>
        <v>16.978200000000001</v>
      </c>
      <c r="G263" s="12">
        <f>IFERROR(VALUE(TRIM(SUBSTITUTE(REPLACE(INDEX(zdrovojéúdaje!$A:$G,MATCH(ROW()+213,$A:$A,0),COLUMN()-1),1,4,""),".",","))),"")</f>
        <v>17.2287</v>
      </c>
      <c r="I263" s="36" t="str">
        <f>IFERROR(INDEX(zdrovojéúdaje!$A:$G,MATCH(ROW()+289,$A:$A,0),COLUMN()-8),"")</f>
        <v>552/1494</v>
      </c>
      <c r="J263" s="37">
        <f>IFERROR(INDEX(zdrovojéúdaje!$A:$G,MATCH(ROW()+289,$A:$A,0),COLUMN()-8),"")</f>
        <v>39768</v>
      </c>
      <c r="K263" s="38">
        <f>IFERROR(INDEX(zdrovojéúdaje!$A:$G,MATCH(ROW()+289,$A:$A,0),COLUMN()-8),"")</f>
        <v>4.1666666666666664E-2</v>
      </c>
      <c r="L263" s="39">
        <f>IFERROR(VALUE(TRIM(SUBSTITUTE(REPLACE(INDEX(zdrovojéúdaje!$A:$G,MATCH(ROW()+289,$A:$A,0),COLUMN()-8),1,4,""),".",",",1))),"")</f>
        <v>59.725700000000003</v>
      </c>
      <c r="M263" s="39">
        <f>IFERROR(VALUE(TRIM(SUBSTITUTE(REPLACE(INDEX(zdrovojéúdaje!$A:$G,MATCH(ROW()+289,$A:$A,0),COLUMN()-8),1,4,""),".",","))),"")</f>
        <v>15.6083</v>
      </c>
      <c r="N263" s="40">
        <f>IFERROR(VALUE(TRIM(SUBSTITUTE(REPLACE(INDEX(zdrovojéúdaje!$A:$G,MATCH(ROW()+289,$A:$A,0),COLUMN()-8),1,4,""),".",","))),"")</f>
        <v>16.0124</v>
      </c>
    </row>
    <row r="264" spans="1:14" s="29" customFormat="1" ht="13.15" customHeight="1">
      <c r="A264" s="47">
        <f>IF((zdrovojéúdaje!B264&gt;=$C$3)*(zdrovojéúdaje!B264&lt;=$C$4),1+COUNTIF($A$1:$A263,"&gt;0"),0)</f>
        <v>264</v>
      </c>
      <c r="B264" s="28" t="str">
        <f>IFERROR(INDEX(zdrovojéúdaje!$A:$G,MATCH(ROW()+213,$A:$A,0),COLUMN()-1),"")</f>
        <v>477/1494</v>
      </c>
      <c r="C264" s="14">
        <f>IFERROR(INDEX(zdrovojéúdaje!$A:$G,MATCH(ROW()+213,$A:$A,0),COLUMN()-1),"")</f>
        <v>39766</v>
      </c>
      <c r="D264" s="15">
        <f>IFERROR(INDEX(zdrovojéúdaje!$A:$G,MATCH(ROW()+213,$A:$A,0),COLUMN()-1),"")</f>
        <v>0.47916666666666669</v>
      </c>
      <c r="E264" s="13">
        <f>IFERROR(VALUE(TRIM(SUBSTITUTE(REPLACE(INDEX(zdrovojéúdaje!$A:$G,MATCH(ROW()+213,$A:$A,0),COLUMN()-1),1,4,""),".",",",1))),"")</f>
        <v>58.186100000000003</v>
      </c>
      <c r="F264" s="13">
        <f>IFERROR(VALUE(TRIM(SUBSTITUTE(REPLACE(INDEX(zdrovojéúdaje!$A:$G,MATCH(ROW()+213,$A:$A,0),COLUMN()-1),1,4,""),".",","))),"")</f>
        <v>17.078700000000001</v>
      </c>
      <c r="G264" s="12">
        <f>IFERROR(VALUE(TRIM(SUBSTITUTE(REPLACE(INDEX(zdrovojéúdaje!$A:$G,MATCH(ROW()+213,$A:$A,0),COLUMN()-1),1,4,""),".",","))),"")</f>
        <v>17.2287</v>
      </c>
      <c r="I264" s="36" t="str">
        <f>IFERROR(INDEX(zdrovojéúdaje!$A:$G,MATCH(ROW()+289,$A:$A,0),COLUMN()-8),"")</f>
        <v>553/1494</v>
      </c>
      <c r="J264" s="37">
        <f>IFERROR(INDEX(zdrovojéúdaje!$A:$G,MATCH(ROW()+289,$A:$A,0),COLUMN()-8),"")</f>
        <v>39768</v>
      </c>
      <c r="K264" s="38">
        <f>IFERROR(INDEX(zdrovojéúdaje!$A:$G,MATCH(ROW()+289,$A:$A,0),COLUMN()-8),"")</f>
        <v>6.25E-2</v>
      </c>
      <c r="L264" s="39">
        <f>IFERROR(VALUE(TRIM(SUBSTITUTE(REPLACE(INDEX(zdrovojéúdaje!$A:$G,MATCH(ROW()+289,$A:$A,0),COLUMN()-8),1,4,""),".",",",1))),"")</f>
        <v>59.677799999999998</v>
      </c>
      <c r="M264" s="39">
        <f>IFERROR(VALUE(TRIM(SUBSTITUTE(REPLACE(INDEX(zdrovojéúdaje!$A:$G,MATCH(ROW()+289,$A:$A,0),COLUMN()-8),1,4,""),".",","))),"")</f>
        <v>15.574999999999999</v>
      </c>
      <c r="N264" s="40">
        <f>IFERROR(VALUE(TRIM(SUBSTITUTE(REPLACE(INDEX(zdrovojéúdaje!$A:$G,MATCH(ROW()+289,$A:$A,0),COLUMN()-8),1,4,""),".",","))),"")</f>
        <v>15.902100000000001</v>
      </c>
    </row>
    <row r="265" spans="1:14" s="29" customFormat="1" ht="13.15" customHeight="1">
      <c r="A265" s="47">
        <f>IF((zdrovojéúdaje!B265&gt;=$C$3)*(zdrovojéúdaje!B265&lt;=$C$4),1+COUNTIF($A$1:$A264,"&gt;0"),0)</f>
        <v>265</v>
      </c>
      <c r="B265" s="28" t="str">
        <f>IFERROR(INDEX(zdrovojéúdaje!$A:$G,MATCH(ROW()+213,$A:$A,0),COLUMN()-1),"")</f>
        <v>478/1494</v>
      </c>
      <c r="C265" s="14">
        <f>IFERROR(INDEX(zdrovojéúdaje!$A:$G,MATCH(ROW()+213,$A:$A,0),COLUMN()-1),"")</f>
        <v>39766</v>
      </c>
      <c r="D265" s="15">
        <f>IFERROR(INDEX(zdrovojéúdaje!$A:$G,MATCH(ROW()+213,$A:$A,0),COLUMN()-1),"")</f>
        <v>0.5</v>
      </c>
      <c r="E265" s="13">
        <f>IFERROR(VALUE(TRIM(SUBSTITUTE(REPLACE(INDEX(zdrovojéúdaje!$A:$G,MATCH(ROW()+213,$A:$A,0),COLUMN()-1),1,4,""),".",",",1))),"")</f>
        <v>57.633400000000002</v>
      </c>
      <c r="F265" s="13">
        <f>IFERROR(VALUE(TRIM(SUBSTITUTE(REPLACE(INDEX(zdrovojéúdaje!$A:$G,MATCH(ROW()+213,$A:$A,0),COLUMN()-1),1,4,""),".",","))),"")</f>
        <v>17.212800000000001</v>
      </c>
      <c r="G265" s="12">
        <f>IFERROR(VALUE(TRIM(SUBSTITUTE(REPLACE(INDEX(zdrovojéúdaje!$A:$G,MATCH(ROW()+213,$A:$A,0),COLUMN()-1),1,4,""),".",","))),"")</f>
        <v>17.265599999999999</v>
      </c>
      <c r="I265" s="36" t="str">
        <f>IFERROR(INDEX(zdrovojéúdaje!$A:$G,MATCH(ROW()+289,$A:$A,0),COLUMN()-8),"")</f>
        <v>554/1494</v>
      </c>
      <c r="J265" s="37">
        <f>IFERROR(INDEX(zdrovojéúdaje!$A:$G,MATCH(ROW()+289,$A:$A,0),COLUMN()-8),"")</f>
        <v>39768</v>
      </c>
      <c r="K265" s="38">
        <f>IFERROR(INDEX(zdrovojéúdaje!$A:$G,MATCH(ROW()+289,$A:$A,0),COLUMN()-8),"")</f>
        <v>8.3333333333333329E-2</v>
      </c>
      <c r="L265" s="39">
        <f>IFERROR(VALUE(TRIM(SUBSTITUTE(REPLACE(INDEX(zdrovojéúdaje!$A:$G,MATCH(ROW()+289,$A:$A,0),COLUMN()-8),1,4,""),".",",",1))),"")</f>
        <v>59.730800000000002</v>
      </c>
      <c r="M265" s="39">
        <f>IFERROR(VALUE(TRIM(SUBSTITUTE(REPLACE(INDEX(zdrovojéúdaje!$A:$G,MATCH(ROW()+289,$A:$A,0),COLUMN()-8),1,4,""),".",","))),"")</f>
        <v>15.5084</v>
      </c>
      <c r="N265" s="40">
        <f>IFERROR(VALUE(TRIM(SUBSTITUTE(REPLACE(INDEX(zdrovojéúdaje!$A:$G,MATCH(ROW()+289,$A:$A,0),COLUMN()-8),1,4,""),".",","))),"")</f>
        <v>15.938800000000001</v>
      </c>
    </row>
    <row r="266" spans="1:14" s="29" customFormat="1" ht="13.15" customHeight="1">
      <c r="A266" s="47">
        <f>IF((zdrovojéúdaje!B266&gt;=$C$3)*(zdrovojéúdaje!B266&lt;=$C$4),1+COUNTIF($A$1:$A265,"&gt;0"),0)</f>
        <v>266</v>
      </c>
      <c r="B266" s="28" t="str">
        <f>IFERROR(INDEX(zdrovojéúdaje!$A:$G,MATCH(ROW()+213,$A:$A,0),COLUMN()-1),"")</f>
        <v>479/1494</v>
      </c>
      <c r="C266" s="14">
        <f>IFERROR(INDEX(zdrovojéúdaje!$A:$G,MATCH(ROW()+213,$A:$A,0),COLUMN()-1),"")</f>
        <v>39766</v>
      </c>
      <c r="D266" s="15">
        <f>IFERROR(INDEX(zdrovojéúdaje!$A:$G,MATCH(ROW()+213,$A:$A,0),COLUMN()-1),"")</f>
        <v>0.52083333333333337</v>
      </c>
      <c r="E266" s="13">
        <f>IFERROR(VALUE(TRIM(SUBSTITUTE(REPLACE(INDEX(zdrovojéúdaje!$A:$G,MATCH(ROW()+213,$A:$A,0),COLUMN()-1),1,4,""),".",",",1))),"")</f>
        <v>57.408700000000003</v>
      </c>
      <c r="F266" s="13">
        <f>IFERROR(VALUE(TRIM(SUBSTITUTE(REPLACE(INDEX(zdrovojéúdaje!$A:$G,MATCH(ROW()+213,$A:$A,0),COLUMN()-1),1,4,""),".",","))),"")</f>
        <v>17.313500000000001</v>
      </c>
      <c r="G266" s="12">
        <f>IFERROR(VALUE(TRIM(SUBSTITUTE(REPLACE(INDEX(zdrovojéúdaje!$A:$G,MATCH(ROW()+213,$A:$A,0),COLUMN()-1),1,4,""),".",","))),"")</f>
        <v>17.3764</v>
      </c>
      <c r="I266" s="36" t="str">
        <f>IFERROR(INDEX(zdrovojéúdaje!$A:$G,MATCH(ROW()+289,$A:$A,0),COLUMN()-8),"")</f>
        <v>555/1494</v>
      </c>
      <c r="J266" s="37">
        <f>IFERROR(INDEX(zdrovojéúdaje!$A:$G,MATCH(ROW()+289,$A:$A,0),COLUMN()-8),"")</f>
        <v>39768</v>
      </c>
      <c r="K266" s="38">
        <f>IFERROR(INDEX(zdrovojéúdaje!$A:$G,MATCH(ROW()+289,$A:$A,0),COLUMN()-8),"")</f>
        <v>0.10416666666666667</v>
      </c>
      <c r="L266" s="39">
        <f>IFERROR(VALUE(TRIM(SUBSTITUTE(REPLACE(INDEX(zdrovojéúdaje!$A:$G,MATCH(ROW()+289,$A:$A,0),COLUMN()-8),1,4,""),".",",",1))),"")</f>
        <v>59.65</v>
      </c>
      <c r="M266" s="39">
        <f>IFERROR(VALUE(TRIM(SUBSTITUTE(REPLACE(INDEX(zdrovojéúdaje!$A:$G,MATCH(ROW()+289,$A:$A,0),COLUMN()-8),1,4,""),".",","))),"")</f>
        <v>15.475099999999999</v>
      </c>
      <c r="N266" s="40">
        <f>IFERROR(VALUE(TRIM(SUBSTITUTE(REPLACE(INDEX(zdrovojéúdaje!$A:$G,MATCH(ROW()+289,$A:$A,0),COLUMN()-8),1,4,""),".",","))),"")</f>
        <v>15.8653</v>
      </c>
    </row>
    <row r="267" spans="1:14" s="29" customFormat="1" ht="13.15" customHeight="1">
      <c r="A267" s="47">
        <f>IF((zdrovojéúdaje!B267&gt;=$C$3)*(zdrovojéúdaje!B267&lt;=$C$4),1+COUNTIF($A$1:$A266,"&gt;0"),0)</f>
        <v>267</v>
      </c>
      <c r="B267" s="28" t="str">
        <f>IFERROR(INDEX(zdrovojéúdaje!$A:$G,MATCH(ROW()+213,$A:$A,0),COLUMN()-1),"")</f>
        <v>480/1494</v>
      </c>
      <c r="C267" s="14">
        <f>IFERROR(INDEX(zdrovojéúdaje!$A:$G,MATCH(ROW()+213,$A:$A,0),COLUMN()-1),"")</f>
        <v>39766</v>
      </c>
      <c r="D267" s="15">
        <f>IFERROR(INDEX(zdrovojéúdaje!$A:$G,MATCH(ROW()+213,$A:$A,0),COLUMN()-1),"")</f>
        <v>0.54166666666666663</v>
      </c>
      <c r="E267" s="13">
        <f>IFERROR(VALUE(TRIM(SUBSTITUTE(REPLACE(INDEX(zdrovojéúdaje!$A:$G,MATCH(ROW()+213,$A:$A,0),COLUMN()-1),1,4,""),".",",",1))),"")</f>
        <v>57.171500000000002</v>
      </c>
      <c r="F267" s="13">
        <f>IFERROR(VALUE(TRIM(SUBSTITUTE(REPLACE(INDEX(zdrovojéúdaje!$A:$G,MATCH(ROW()+213,$A:$A,0),COLUMN()-1),1,4,""),".",","))),"")</f>
        <v>17.380600000000001</v>
      </c>
      <c r="G267" s="12">
        <f>IFERROR(VALUE(TRIM(SUBSTITUTE(REPLACE(INDEX(zdrovojéúdaje!$A:$G,MATCH(ROW()+213,$A:$A,0),COLUMN()-1),1,4,""),".",","))),"")</f>
        <v>17.5242</v>
      </c>
      <c r="I267" s="36" t="str">
        <f>IFERROR(INDEX(zdrovojéúdaje!$A:$G,MATCH(ROW()+289,$A:$A,0),COLUMN()-8),"")</f>
        <v>556/1494</v>
      </c>
      <c r="J267" s="37">
        <f>IFERROR(INDEX(zdrovojéúdaje!$A:$G,MATCH(ROW()+289,$A:$A,0),COLUMN()-8),"")</f>
        <v>39768</v>
      </c>
      <c r="K267" s="38">
        <f>IFERROR(INDEX(zdrovojéúdaje!$A:$G,MATCH(ROW()+289,$A:$A,0),COLUMN()-8),"")</f>
        <v>0.125</v>
      </c>
      <c r="L267" s="39">
        <f>IFERROR(VALUE(TRIM(SUBSTITUTE(REPLACE(INDEX(zdrovojéúdaje!$A:$G,MATCH(ROW()+289,$A:$A,0),COLUMN()-8),1,4,""),".",",",1))),"")</f>
        <v>59.687899999999999</v>
      </c>
      <c r="M267" s="39">
        <f>IFERROR(VALUE(TRIM(SUBSTITUTE(REPLACE(INDEX(zdrovojéúdaje!$A:$G,MATCH(ROW()+289,$A:$A,0),COLUMN()-8),1,4,""),".",","))),"")</f>
        <v>15.441800000000001</v>
      </c>
      <c r="N267" s="40">
        <f>IFERROR(VALUE(TRIM(SUBSTITUTE(REPLACE(INDEX(zdrovojéúdaje!$A:$G,MATCH(ROW()+289,$A:$A,0),COLUMN()-8),1,4,""),".",","))),"")</f>
        <v>15.8285</v>
      </c>
    </row>
    <row r="268" spans="1:14" s="29" customFormat="1" ht="13.15" customHeight="1">
      <c r="A268" s="47">
        <f>IF((zdrovojéúdaje!B268&gt;=$C$3)*(zdrovojéúdaje!B268&lt;=$C$4),1+COUNTIF($A$1:$A267,"&gt;0"),0)</f>
        <v>268</v>
      </c>
      <c r="B268" s="28" t="str">
        <f>IFERROR(INDEX(zdrovojéúdaje!$A:$G,MATCH(ROW()+213,$A:$A,0),COLUMN()-1),"")</f>
        <v>481/1494</v>
      </c>
      <c r="C268" s="14">
        <f>IFERROR(INDEX(zdrovojéúdaje!$A:$G,MATCH(ROW()+213,$A:$A,0),COLUMN()-1),"")</f>
        <v>39766</v>
      </c>
      <c r="D268" s="15">
        <f>IFERROR(INDEX(zdrovojéúdaje!$A:$G,MATCH(ROW()+213,$A:$A,0),COLUMN()-1),"")</f>
        <v>0.5625</v>
      </c>
      <c r="E268" s="13">
        <f>IFERROR(VALUE(TRIM(SUBSTITUTE(REPLACE(INDEX(zdrovojéúdaje!$A:$G,MATCH(ROW()+213,$A:$A,0),COLUMN()-1),1,4,""),".",",",1))),"")</f>
        <v>56.830800000000004</v>
      </c>
      <c r="F268" s="13">
        <f>IFERROR(VALUE(TRIM(SUBSTITUTE(REPLACE(INDEX(zdrovojéúdaje!$A:$G,MATCH(ROW()+213,$A:$A,0),COLUMN()-1),1,4,""),".",","))),"")</f>
        <v>17.514900000000001</v>
      </c>
      <c r="G268" s="12">
        <f>IFERROR(VALUE(TRIM(SUBSTITUTE(REPLACE(INDEX(zdrovojéúdaje!$A:$G,MATCH(ROW()+213,$A:$A,0),COLUMN()-1),1,4,""),".",","))),"")</f>
        <v>17.450299999999999</v>
      </c>
      <c r="I268" s="36" t="str">
        <f>IFERROR(INDEX(zdrovojéúdaje!$A:$G,MATCH(ROW()+289,$A:$A,0),COLUMN()-8),"")</f>
        <v>557/1494</v>
      </c>
      <c r="J268" s="37">
        <f>IFERROR(INDEX(zdrovojéúdaje!$A:$G,MATCH(ROW()+289,$A:$A,0),COLUMN()-8),"")</f>
        <v>39768</v>
      </c>
      <c r="K268" s="38">
        <f>IFERROR(INDEX(zdrovojéúdaje!$A:$G,MATCH(ROW()+289,$A:$A,0),COLUMN()-8),"")</f>
        <v>0.14583333333333334</v>
      </c>
      <c r="L268" s="39">
        <f>IFERROR(VALUE(TRIM(SUBSTITUTE(REPLACE(INDEX(zdrovojéúdaje!$A:$G,MATCH(ROW()+289,$A:$A,0),COLUMN()-8),1,4,""),".",",",1))),"")</f>
        <v>59.617199999999997</v>
      </c>
      <c r="M268" s="39">
        <f>IFERROR(VALUE(TRIM(SUBSTITUTE(REPLACE(INDEX(zdrovojéúdaje!$A:$G,MATCH(ROW()+289,$A:$A,0),COLUMN()-8),1,4,""),".",","))),"")</f>
        <v>15.4085</v>
      </c>
      <c r="N268" s="40">
        <f>IFERROR(VALUE(TRIM(SUBSTITUTE(REPLACE(INDEX(zdrovojéúdaje!$A:$G,MATCH(ROW()+289,$A:$A,0),COLUMN()-8),1,4,""),".",","))),"")</f>
        <v>15.791700000000001</v>
      </c>
    </row>
    <row r="269" spans="1:14" s="29" customFormat="1" ht="13.15" customHeight="1">
      <c r="A269" s="47">
        <f>IF((zdrovojéúdaje!B269&gt;=$C$3)*(zdrovojéúdaje!B269&lt;=$C$4),1+COUNTIF($A$1:$A268,"&gt;0"),0)</f>
        <v>269</v>
      </c>
      <c r="B269" s="28" t="str">
        <f>IFERROR(INDEX(zdrovojéúdaje!$A:$G,MATCH(ROW()+213,$A:$A,0),COLUMN()-1),"")</f>
        <v>482/1494</v>
      </c>
      <c r="C269" s="14">
        <f>IFERROR(INDEX(zdrovojéúdaje!$A:$G,MATCH(ROW()+213,$A:$A,0),COLUMN()-1),"")</f>
        <v>39766</v>
      </c>
      <c r="D269" s="15">
        <f>IFERROR(INDEX(zdrovojéúdaje!$A:$G,MATCH(ROW()+213,$A:$A,0),COLUMN()-1),"")</f>
        <v>0.58333333333333337</v>
      </c>
      <c r="E269" s="13">
        <f>IFERROR(VALUE(TRIM(SUBSTITUTE(REPLACE(INDEX(zdrovojéúdaje!$A:$G,MATCH(ROW()+213,$A:$A,0),COLUMN()-1),1,4,""),".",",",1))),"")</f>
        <v>56.8005</v>
      </c>
      <c r="F269" s="13">
        <f>IFERROR(VALUE(TRIM(SUBSTITUTE(REPLACE(INDEX(zdrovojéúdaje!$A:$G,MATCH(ROW()+213,$A:$A,0),COLUMN()-1),1,4,""),".",","))),"")</f>
        <v>17.548400000000001</v>
      </c>
      <c r="G269" s="12">
        <f>IFERROR(VALUE(TRIM(SUBSTITUTE(REPLACE(INDEX(zdrovojéúdaje!$A:$G,MATCH(ROW()+213,$A:$A,0),COLUMN()-1),1,4,""),".",","))),"")</f>
        <v>17.635000000000002</v>
      </c>
      <c r="I269" s="36" t="str">
        <f>IFERROR(INDEX(zdrovojéúdaje!$A:$G,MATCH(ROW()+289,$A:$A,0),COLUMN()-8),"")</f>
        <v>558/1494</v>
      </c>
      <c r="J269" s="37">
        <f>IFERROR(INDEX(zdrovojéúdaje!$A:$G,MATCH(ROW()+289,$A:$A,0),COLUMN()-8),"")</f>
        <v>39768</v>
      </c>
      <c r="K269" s="38">
        <f>IFERROR(INDEX(zdrovojéúdaje!$A:$G,MATCH(ROW()+289,$A:$A,0),COLUMN()-8),"")</f>
        <v>0.16666666666666666</v>
      </c>
      <c r="L269" s="39">
        <f>IFERROR(VALUE(TRIM(SUBSTITUTE(REPLACE(INDEX(zdrovojéúdaje!$A:$G,MATCH(ROW()+289,$A:$A,0),COLUMN()-8),1,4,""),".",",",1))),"")</f>
        <v>59.705500000000001</v>
      </c>
      <c r="M269" s="39">
        <f>IFERROR(VALUE(TRIM(SUBSTITUTE(REPLACE(INDEX(zdrovojéúdaje!$A:$G,MATCH(ROW()+289,$A:$A,0),COLUMN()-8),1,4,""),".",","))),"")</f>
        <v>15.3752</v>
      </c>
      <c r="N269" s="40">
        <f>IFERROR(VALUE(TRIM(SUBSTITUTE(REPLACE(INDEX(zdrovojéúdaje!$A:$G,MATCH(ROW()+289,$A:$A,0),COLUMN()-8),1,4,""),".",","))),"")</f>
        <v>15.7182</v>
      </c>
    </row>
    <row r="270" spans="1:14" s="29" customFormat="1" ht="13.15" customHeight="1">
      <c r="A270" s="47">
        <f>IF((zdrovojéúdaje!B270&gt;=$C$3)*(zdrovojéúdaje!B270&lt;=$C$4),1+COUNTIF($A$1:$A269,"&gt;0"),0)</f>
        <v>270</v>
      </c>
      <c r="B270" s="28" t="str">
        <f>IFERROR(INDEX(zdrovojéúdaje!$A:$G,MATCH(ROW()+213,$A:$A,0),COLUMN()-1),"")</f>
        <v>483/1494</v>
      </c>
      <c r="C270" s="14">
        <f>IFERROR(INDEX(zdrovojéúdaje!$A:$G,MATCH(ROW()+213,$A:$A,0),COLUMN()-1),"")</f>
        <v>39766</v>
      </c>
      <c r="D270" s="15">
        <f>IFERROR(INDEX(zdrovojéúdaje!$A:$G,MATCH(ROW()+213,$A:$A,0),COLUMN()-1),"")</f>
        <v>0.60416666666666663</v>
      </c>
      <c r="E270" s="13">
        <f>IFERROR(VALUE(TRIM(SUBSTITUTE(REPLACE(INDEX(zdrovojéúdaje!$A:$G,MATCH(ROW()+213,$A:$A,0),COLUMN()-1),1,4,""),".",",",1))),"")</f>
        <v>56.606099999999998</v>
      </c>
      <c r="F270" s="13">
        <f>IFERROR(VALUE(TRIM(SUBSTITUTE(REPLACE(INDEX(zdrovojéúdaje!$A:$G,MATCH(ROW()+213,$A:$A,0),COLUMN()-1),1,4,""),".",","))),"")</f>
        <v>17.615600000000001</v>
      </c>
      <c r="G270" s="12">
        <f>IFERROR(VALUE(TRIM(SUBSTITUTE(REPLACE(INDEX(zdrovojéúdaje!$A:$G,MATCH(ROW()+213,$A:$A,0),COLUMN()-1),1,4,""),".",","))),"")</f>
        <v>17.709</v>
      </c>
      <c r="I270" s="36" t="str">
        <f>IFERROR(INDEX(zdrovojéúdaje!$A:$G,MATCH(ROW()+289,$A:$A,0),COLUMN()-8),"")</f>
        <v>559/1494</v>
      </c>
      <c r="J270" s="37">
        <f>IFERROR(INDEX(zdrovojéúdaje!$A:$G,MATCH(ROW()+289,$A:$A,0),COLUMN()-8),"")</f>
        <v>39768</v>
      </c>
      <c r="K270" s="38">
        <f>IFERROR(INDEX(zdrovojéúdaje!$A:$G,MATCH(ROW()+289,$A:$A,0),COLUMN()-8),"")</f>
        <v>0.1875</v>
      </c>
      <c r="L270" s="39">
        <f>IFERROR(VALUE(TRIM(SUBSTITUTE(REPLACE(INDEX(zdrovojéúdaje!$A:$G,MATCH(ROW()+289,$A:$A,0),COLUMN()-8),1,4,""),".",",",1))),"")</f>
        <v>59.667700000000004</v>
      </c>
      <c r="M270" s="39">
        <f>IFERROR(VALUE(TRIM(SUBSTITUTE(REPLACE(INDEX(zdrovojéúdaje!$A:$G,MATCH(ROW()+289,$A:$A,0),COLUMN()-8),1,4,""),".",","))),"")</f>
        <v>15.341900000000001</v>
      </c>
      <c r="N270" s="40">
        <f>IFERROR(VALUE(TRIM(SUBSTITUTE(REPLACE(INDEX(zdrovojéúdaje!$A:$G,MATCH(ROW()+289,$A:$A,0),COLUMN()-8),1,4,""),".",","))),"")</f>
        <v>15.7182</v>
      </c>
    </row>
    <row r="271" spans="1:14" s="29" customFormat="1" ht="13.15" customHeight="1">
      <c r="A271" s="47">
        <f>IF((zdrovojéúdaje!B271&gt;=$C$3)*(zdrovojéúdaje!B271&lt;=$C$4),1+COUNTIF($A$1:$A270,"&gt;0"),0)</f>
        <v>271</v>
      </c>
      <c r="B271" s="28" t="str">
        <f>IFERROR(INDEX(zdrovojéúdaje!$A:$G,MATCH(ROW()+213,$A:$A,0),COLUMN()-1),"")</f>
        <v>484/1494</v>
      </c>
      <c r="C271" s="14">
        <f>IFERROR(INDEX(zdrovojéúdaje!$A:$G,MATCH(ROW()+213,$A:$A,0),COLUMN()-1),"")</f>
        <v>39766</v>
      </c>
      <c r="D271" s="15">
        <f>IFERROR(INDEX(zdrovojéúdaje!$A:$G,MATCH(ROW()+213,$A:$A,0),COLUMN()-1),"")</f>
        <v>0.625</v>
      </c>
      <c r="E271" s="13">
        <f>IFERROR(VALUE(TRIM(SUBSTITUTE(REPLACE(INDEX(zdrovojéúdaje!$A:$G,MATCH(ROW()+213,$A:$A,0),COLUMN()-1),1,4,""),".",",",1))),"")</f>
        <v>56.540500000000002</v>
      </c>
      <c r="F271" s="13">
        <f>IFERROR(VALUE(TRIM(SUBSTITUTE(REPLACE(INDEX(zdrovojéúdaje!$A:$G,MATCH(ROW()+213,$A:$A,0),COLUMN()-1),1,4,""),".",","))),"")</f>
        <v>17.6492</v>
      </c>
      <c r="G271" s="12">
        <f>IFERROR(VALUE(TRIM(SUBSTITUTE(REPLACE(INDEX(zdrovojéúdaje!$A:$G,MATCH(ROW()+213,$A:$A,0),COLUMN()-1),1,4,""),".",","))),"")</f>
        <v>17.635000000000002</v>
      </c>
      <c r="I271" s="36" t="str">
        <f>IFERROR(INDEX(zdrovojéúdaje!$A:$G,MATCH(ROW()+289,$A:$A,0),COLUMN()-8),"")</f>
        <v>560/1494</v>
      </c>
      <c r="J271" s="37">
        <f>IFERROR(INDEX(zdrovojéúdaje!$A:$G,MATCH(ROW()+289,$A:$A,0),COLUMN()-8),"")</f>
        <v>39768</v>
      </c>
      <c r="K271" s="38">
        <f>IFERROR(INDEX(zdrovojéúdaje!$A:$G,MATCH(ROW()+289,$A:$A,0),COLUMN()-8),"")</f>
        <v>0.20833333333333334</v>
      </c>
      <c r="L271" s="39">
        <f>IFERROR(VALUE(TRIM(SUBSTITUTE(REPLACE(INDEX(zdrovojéúdaje!$A:$G,MATCH(ROW()+289,$A:$A,0),COLUMN()-8),1,4,""),".",",",1))),"")</f>
        <v>59.6021</v>
      </c>
      <c r="M271" s="39">
        <f>IFERROR(VALUE(TRIM(SUBSTITUTE(REPLACE(INDEX(zdrovojéúdaje!$A:$G,MATCH(ROW()+289,$A:$A,0),COLUMN()-8),1,4,""),".",","))),"")</f>
        <v>15.3086</v>
      </c>
      <c r="N271" s="40">
        <f>IFERROR(VALUE(TRIM(SUBSTITUTE(REPLACE(INDEX(zdrovojéúdaje!$A:$G,MATCH(ROW()+289,$A:$A,0),COLUMN()-8),1,4,""),".",","))),"")</f>
        <v>15.7182</v>
      </c>
    </row>
    <row r="272" spans="1:14" s="29" customFormat="1" ht="13.15" customHeight="1">
      <c r="A272" s="47">
        <f>IF((zdrovojéúdaje!B272&gt;=$C$3)*(zdrovojéúdaje!B272&lt;=$C$4),1+COUNTIF($A$1:$A271,"&gt;0"),0)</f>
        <v>272</v>
      </c>
      <c r="B272" s="28" t="str">
        <f>IFERROR(INDEX(zdrovojéúdaje!$A:$G,MATCH(ROW()+213,$A:$A,0),COLUMN()-1),"")</f>
        <v>485/1494</v>
      </c>
      <c r="C272" s="14">
        <f>IFERROR(INDEX(zdrovojéúdaje!$A:$G,MATCH(ROW()+213,$A:$A,0),COLUMN()-1),"")</f>
        <v>39766</v>
      </c>
      <c r="D272" s="15">
        <f>IFERROR(INDEX(zdrovojéúdaje!$A:$G,MATCH(ROW()+213,$A:$A,0),COLUMN()-1),"")</f>
        <v>0.64583333333333337</v>
      </c>
      <c r="E272" s="13">
        <f>IFERROR(VALUE(TRIM(SUBSTITUTE(REPLACE(INDEX(zdrovojéúdaje!$A:$G,MATCH(ROW()+213,$A:$A,0),COLUMN()-1),1,4,""),".",",",1))),"")</f>
        <v>56.770200000000003</v>
      </c>
      <c r="F272" s="13">
        <f>IFERROR(VALUE(TRIM(SUBSTITUTE(REPLACE(INDEX(zdrovojéúdaje!$A:$G,MATCH(ROW()+213,$A:$A,0),COLUMN()-1),1,4,""),".",","))),"")</f>
        <v>17.615600000000001</v>
      </c>
      <c r="G272" s="12">
        <f>IFERROR(VALUE(TRIM(SUBSTITUTE(REPLACE(INDEX(zdrovojéúdaje!$A:$G,MATCH(ROW()+213,$A:$A,0),COLUMN()-1),1,4,""),".",","))),"")</f>
        <v>17.672000000000001</v>
      </c>
      <c r="I272" s="36" t="str">
        <f>IFERROR(INDEX(zdrovojéúdaje!$A:$G,MATCH(ROW()+289,$A:$A,0),COLUMN()-8),"")</f>
        <v>561/1494</v>
      </c>
      <c r="J272" s="37">
        <f>IFERROR(INDEX(zdrovojéúdaje!$A:$G,MATCH(ROW()+289,$A:$A,0),COLUMN()-8),"")</f>
        <v>39768</v>
      </c>
      <c r="K272" s="38">
        <f>IFERROR(INDEX(zdrovojéúdaje!$A:$G,MATCH(ROW()+289,$A:$A,0),COLUMN()-8),"")</f>
        <v>0.22916666666666666</v>
      </c>
      <c r="L272" s="39">
        <f>IFERROR(VALUE(TRIM(SUBSTITUTE(REPLACE(INDEX(zdrovojéúdaje!$A:$G,MATCH(ROW()+289,$A:$A,0),COLUMN()-8),1,4,""),".",",",1))),"")</f>
        <v>59.627299999999998</v>
      </c>
      <c r="M272" s="39">
        <f>IFERROR(VALUE(TRIM(SUBSTITUTE(REPLACE(INDEX(zdrovojéúdaje!$A:$G,MATCH(ROW()+289,$A:$A,0),COLUMN()-8),1,4,""),".",","))),"")</f>
        <v>15.275399999999999</v>
      </c>
      <c r="N272" s="40">
        <f>IFERROR(VALUE(TRIM(SUBSTITUTE(REPLACE(INDEX(zdrovojéúdaje!$A:$G,MATCH(ROW()+289,$A:$A,0),COLUMN()-8),1,4,""),".",","))),"")</f>
        <v>15.6814</v>
      </c>
    </row>
    <row r="273" spans="1:14" s="29" customFormat="1" ht="13.15" customHeight="1">
      <c r="A273" s="47">
        <f>IF((zdrovojéúdaje!B273&gt;=$C$3)*(zdrovojéúdaje!B273&lt;=$C$4),1+COUNTIF($A$1:$A272,"&gt;0"),0)</f>
        <v>273</v>
      </c>
      <c r="B273" s="28" t="str">
        <f>IFERROR(INDEX(zdrovojéúdaje!$A:$G,MATCH(ROW()+213,$A:$A,0),COLUMN()-1),"")</f>
        <v>486/1494</v>
      </c>
      <c r="C273" s="14">
        <f>IFERROR(INDEX(zdrovojéúdaje!$A:$G,MATCH(ROW()+213,$A:$A,0),COLUMN()-1),"")</f>
        <v>39766</v>
      </c>
      <c r="D273" s="15">
        <f>IFERROR(INDEX(zdrovojéúdaje!$A:$G,MATCH(ROW()+213,$A:$A,0),COLUMN()-1),"")</f>
        <v>0.66666666666666663</v>
      </c>
      <c r="E273" s="13">
        <f>IFERROR(VALUE(TRIM(SUBSTITUTE(REPLACE(INDEX(zdrovojéúdaje!$A:$G,MATCH(ROW()+213,$A:$A,0),COLUMN()-1),1,4,""),".",",",1))),"")</f>
        <v>56.512700000000002</v>
      </c>
      <c r="F273" s="13">
        <f>IFERROR(VALUE(TRIM(SUBSTITUTE(REPLACE(INDEX(zdrovojéúdaje!$A:$G,MATCH(ROW()+213,$A:$A,0),COLUMN()-1),1,4,""),".",","))),"")</f>
        <v>17.6492</v>
      </c>
      <c r="G273" s="12">
        <f>IFERROR(VALUE(TRIM(SUBSTITUTE(REPLACE(INDEX(zdrovojéúdaje!$A:$G,MATCH(ROW()+213,$A:$A,0),COLUMN()-1),1,4,""),".",","))),"")</f>
        <v>17.745899999999999</v>
      </c>
      <c r="I273" s="36" t="str">
        <f>IFERROR(INDEX(zdrovojéúdaje!$A:$G,MATCH(ROW()+289,$A:$A,0),COLUMN()-8),"")</f>
        <v>562/1494</v>
      </c>
      <c r="J273" s="37">
        <f>IFERROR(INDEX(zdrovojéúdaje!$A:$G,MATCH(ROW()+289,$A:$A,0),COLUMN()-8),"")</f>
        <v>39768</v>
      </c>
      <c r="K273" s="38">
        <f>IFERROR(INDEX(zdrovojéúdaje!$A:$G,MATCH(ROW()+289,$A:$A,0),COLUMN()-8),"")</f>
        <v>0.25</v>
      </c>
      <c r="L273" s="39">
        <f>IFERROR(VALUE(TRIM(SUBSTITUTE(REPLACE(INDEX(zdrovojéúdaje!$A:$G,MATCH(ROW()+289,$A:$A,0),COLUMN()-8),1,4,""),".",",",1))),"")</f>
        <v>59.670200000000001</v>
      </c>
      <c r="M273" s="39">
        <f>IFERROR(VALUE(TRIM(SUBSTITUTE(REPLACE(INDEX(zdrovojéúdaje!$A:$G,MATCH(ROW()+289,$A:$A,0),COLUMN()-8),1,4,""),".",","))),"")</f>
        <v>15.242100000000001</v>
      </c>
      <c r="N273" s="40">
        <f>IFERROR(VALUE(TRIM(SUBSTITUTE(REPLACE(INDEX(zdrovojéúdaje!$A:$G,MATCH(ROW()+289,$A:$A,0),COLUMN()-8),1,4,""),".",","))),"")</f>
        <v>15.607900000000001</v>
      </c>
    </row>
    <row r="274" spans="1:14" s="29" customFormat="1" ht="13.15" customHeight="1">
      <c r="A274" s="47">
        <f>IF((zdrovojéúdaje!B274&gt;=$C$3)*(zdrovojéúdaje!B274&lt;=$C$4),1+COUNTIF($A$1:$A273,"&gt;0"),0)</f>
        <v>274</v>
      </c>
      <c r="B274" s="28" t="str">
        <f>IFERROR(INDEX(zdrovojéúdaje!$A:$G,MATCH(ROW()+213,$A:$A,0),COLUMN()-1),"")</f>
        <v>487/1494</v>
      </c>
      <c r="C274" s="14">
        <f>IFERROR(INDEX(zdrovojéúdaje!$A:$G,MATCH(ROW()+213,$A:$A,0),COLUMN()-1),"")</f>
        <v>39766</v>
      </c>
      <c r="D274" s="15">
        <f>IFERROR(INDEX(zdrovojéúdaje!$A:$G,MATCH(ROW()+213,$A:$A,0),COLUMN()-1),"")</f>
        <v>0.6875</v>
      </c>
      <c r="E274" s="13">
        <f>IFERROR(VALUE(TRIM(SUBSTITUTE(REPLACE(INDEX(zdrovojéúdaje!$A:$G,MATCH(ROW()+213,$A:$A,0),COLUMN()-1),1,4,""),".",",",1))),"")</f>
        <v>56.701999999999998</v>
      </c>
      <c r="F274" s="13">
        <f>IFERROR(VALUE(TRIM(SUBSTITUTE(REPLACE(INDEX(zdrovojéúdaje!$A:$G,MATCH(ROW()+213,$A:$A,0),COLUMN()-1),1,4,""),".",","))),"")</f>
        <v>17.548400000000001</v>
      </c>
      <c r="G274" s="12">
        <f>IFERROR(VALUE(TRIM(SUBSTITUTE(REPLACE(INDEX(zdrovojéúdaje!$A:$G,MATCH(ROW()+213,$A:$A,0),COLUMN()-1),1,4,""),".",","))),"")</f>
        <v>17.709</v>
      </c>
      <c r="I274" s="36" t="str">
        <f>IFERROR(INDEX(zdrovojéúdaje!$A:$G,MATCH(ROW()+289,$A:$A,0),COLUMN()-8),"")</f>
        <v>563/1494</v>
      </c>
      <c r="J274" s="37">
        <f>IFERROR(INDEX(zdrovojéúdaje!$A:$G,MATCH(ROW()+289,$A:$A,0),COLUMN()-8),"")</f>
        <v>39768</v>
      </c>
      <c r="K274" s="38">
        <f>IFERROR(INDEX(zdrovojéúdaje!$A:$G,MATCH(ROW()+289,$A:$A,0),COLUMN()-8),"")</f>
        <v>0.27083333333333331</v>
      </c>
      <c r="L274" s="39">
        <f>IFERROR(VALUE(TRIM(SUBSTITUTE(REPLACE(INDEX(zdrovojéúdaje!$A:$G,MATCH(ROW()+289,$A:$A,0),COLUMN()-8),1,4,""),".",",",1))),"")</f>
        <v>59.422899999999998</v>
      </c>
      <c r="M274" s="39">
        <f>IFERROR(VALUE(TRIM(SUBSTITUTE(REPLACE(INDEX(zdrovojéúdaje!$A:$G,MATCH(ROW()+289,$A:$A,0),COLUMN()-8),1,4,""),".",","))),"")</f>
        <v>15.242100000000001</v>
      </c>
      <c r="N274" s="40">
        <f>IFERROR(VALUE(TRIM(SUBSTITUTE(REPLACE(INDEX(zdrovojéúdaje!$A:$G,MATCH(ROW()+289,$A:$A,0),COLUMN()-8),1,4,""),".",","))),"")</f>
        <v>15.6814</v>
      </c>
    </row>
    <row r="275" spans="1:14" s="29" customFormat="1" ht="13.15" customHeight="1">
      <c r="A275" s="47">
        <f>IF((zdrovojéúdaje!B275&gt;=$C$3)*(zdrovojéúdaje!B275&lt;=$C$4),1+COUNTIF($A$1:$A274,"&gt;0"),0)</f>
        <v>275</v>
      </c>
      <c r="B275" s="28" t="str">
        <f>IFERROR(INDEX(zdrovojéúdaje!$A:$G,MATCH(ROW()+213,$A:$A,0),COLUMN()-1),"")</f>
        <v>488/1494</v>
      </c>
      <c r="C275" s="14">
        <f>IFERROR(INDEX(zdrovojéúdaje!$A:$G,MATCH(ROW()+213,$A:$A,0),COLUMN()-1),"")</f>
        <v>39766</v>
      </c>
      <c r="D275" s="15">
        <f>IFERROR(INDEX(zdrovojéúdaje!$A:$G,MATCH(ROW()+213,$A:$A,0),COLUMN()-1),"")</f>
        <v>0.70833333333333337</v>
      </c>
      <c r="E275" s="13">
        <f>IFERROR(VALUE(TRIM(SUBSTITUTE(REPLACE(INDEX(zdrovojéúdaje!$A:$G,MATCH(ROW()+213,$A:$A,0),COLUMN()-1),1,4,""),".",",",1))),"")</f>
        <v>56.926699999999997</v>
      </c>
      <c r="F275" s="13">
        <f>IFERROR(VALUE(TRIM(SUBSTITUTE(REPLACE(INDEX(zdrovojéúdaje!$A:$G,MATCH(ROW()+213,$A:$A,0),COLUMN()-1),1,4,""),".",","))),"")</f>
        <v>17.447700000000001</v>
      </c>
      <c r="G275" s="12">
        <f>IFERROR(VALUE(TRIM(SUBSTITUTE(REPLACE(INDEX(zdrovojéúdaje!$A:$G,MATCH(ROW()+213,$A:$A,0),COLUMN()-1),1,4,""),".",","))),"")</f>
        <v>17.635000000000002</v>
      </c>
      <c r="I275" s="36" t="str">
        <f>IFERROR(INDEX(zdrovojéúdaje!$A:$G,MATCH(ROW()+289,$A:$A,0),COLUMN()-8),"")</f>
        <v>564/1494</v>
      </c>
      <c r="J275" s="37">
        <f>IFERROR(INDEX(zdrovojéúdaje!$A:$G,MATCH(ROW()+289,$A:$A,0),COLUMN()-8),"")</f>
        <v>39768</v>
      </c>
      <c r="K275" s="38">
        <f>IFERROR(INDEX(zdrovojéúdaje!$A:$G,MATCH(ROW()+289,$A:$A,0),COLUMN()-8),"")</f>
        <v>0.29166666666666669</v>
      </c>
      <c r="L275" s="39">
        <f>IFERROR(VALUE(TRIM(SUBSTITUTE(REPLACE(INDEX(zdrovojéúdaje!$A:$G,MATCH(ROW()+289,$A:$A,0),COLUMN()-8),1,4,""),".",",",1))),"")</f>
        <v>59.268900000000002</v>
      </c>
      <c r="M275" s="39">
        <f>IFERROR(VALUE(TRIM(SUBSTITUTE(REPLACE(INDEX(zdrovojéúdaje!$A:$G,MATCH(ROW()+289,$A:$A,0),COLUMN()-8),1,4,""),".",","))),"")</f>
        <v>15.275399999999999</v>
      </c>
      <c r="N275" s="40">
        <f>IFERROR(VALUE(TRIM(SUBSTITUTE(REPLACE(INDEX(zdrovojéúdaje!$A:$G,MATCH(ROW()+289,$A:$A,0),COLUMN()-8),1,4,""),".",","))),"")</f>
        <v>15.6814</v>
      </c>
    </row>
    <row r="276" spans="1:14" s="29" customFormat="1" ht="13.15" customHeight="1">
      <c r="A276" s="47">
        <f>IF((zdrovojéúdaje!B276&gt;=$C$3)*(zdrovojéúdaje!B276&lt;=$C$4),1+COUNTIF($A$1:$A275,"&gt;0"),0)</f>
        <v>276</v>
      </c>
      <c r="B276" s="28" t="str">
        <f>IFERROR(INDEX(zdrovojéúdaje!$A:$G,MATCH(ROW()+213,$A:$A,0),COLUMN()-1),"")</f>
        <v>489/1494</v>
      </c>
      <c r="C276" s="14">
        <f>IFERROR(INDEX(zdrovojéúdaje!$A:$G,MATCH(ROW()+213,$A:$A,0),COLUMN()-1),"")</f>
        <v>39766</v>
      </c>
      <c r="D276" s="15">
        <f>IFERROR(INDEX(zdrovojéúdaje!$A:$G,MATCH(ROW()+213,$A:$A,0),COLUMN()-1),"")</f>
        <v>0.72916666666666663</v>
      </c>
      <c r="E276" s="13">
        <f>IFERROR(VALUE(TRIM(SUBSTITUTE(REPLACE(INDEX(zdrovojéúdaje!$A:$G,MATCH(ROW()+213,$A:$A,0),COLUMN()-1),1,4,""),".",",",1))),"")</f>
        <v>57.133600000000001</v>
      </c>
      <c r="F276" s="13">
        <f>IFERROR(VALUE(TRIM(SUBSTITUTE(REPLACE(INDEX(zdrovojéúdaje!$A:$G,MATCH(ROW()+213,$A:$A,0),COLUMN()-1),1,4,""),".",","))),"")</f>
        <v>17.313500000000001</v>
      </c>
      <c r="G276" s="12">
        <f>IFERROR(VALUE(TRIM(SUBSTITUTE(REPLACE(INDEX(zdrovojéúdaje!$A:$G,MATCH(ROW()+213,$A:$A,0),COLUMN()-1),1,4,""),".",","))),"")</f>
        <v>17.5611</v>
      </c>
      <c r="I276" s="36" t="str">
        <f>IFERROR(INDEX(zdrovojéúdaje!$A:$G,MATCH(ROW()+289,$A:$A,0),COLUMN()-8),"")</f>
        <v>565/1494</v>
      </c>
      <c r="J276" s="37">
        <f>IFERROR(INDEX(zdrovojéúdaje!$A:$G,MATCH(ROW()+289,$A:$A,0),COLUMN()-8),"")</f>
        <v>39768</v>
      </c>
      <c r="K276" s="38">
        <f>IFERROR(INDEX(zdrovojéúdaje!$A:$G,MATCH(ROW()+289,$A:$A,0),COLUMN()-8),"")</f>
        <v>0.3125</v>
      </c>
      <c r="L276" s="39">
        <f>IFERROR(VALUE(TRIM(SUBSTITUTE(REPLACE(INDEX(zdrovojéúdaje!$A:$G,MATCH(ROW()+289,$A:$A,0),COLUMN()-8),1,4,""),".",",",1))),"")</f>
        <v>59.3825</v>
      </c>
      <c r="M276" s="39">
        <f>IFERROR(VALUE(TRIM(SUBSTITUTE(REPLACE(INDEX(zdrovojéúdaje!$A:$G,MATCH(ROW()+289,$A:$A,0),COLUMN()-8),1,4,""),".",","))),"")</f>
        <v>15.3086</v>
      </c>
      <c r="N276" s="40">
        <f>IFERROR(VALUE(TRIM(SUBSTITUTE(REPLACE(INDEX(zdrovojéúdaje!$A:$G,MATCH(ROW()+289,$A:$A,0),COLUMN()-8),1,4,""),".",","))),"")</f>
        <v>15.7182</v>
      </c>
    </row>
    <row r="277" spans="1:14" s="29" customFormat="1" ht="13.15" customHeight="1">
      <c r="A277" s="47">
        <f>IF((zdrovojéúdaje!B277&gt;=$C$3)*(zdrovojéúdaje!B277&lt;=$C$4),1+COUNTIF($A$1:$A276,"&gt;0"),0)</f>
        <v>277</v>
      </c>
      <c r="B277" s="28" t="str">
        <f>IFERROR(INDEX(zdrovojéúdaje!$A:$G,MATCH(ROW()+213,$A:$A,0),COLUMN()-1),"")</f>
        <v>490/1494</v>
      </c>
      <c r="C277" s="14">
        <f>IFERROR(INDEX(zdrovojéúdaje!$A:$G,MATCH(ROW()+213,$A:$A,0),COLUMN()-1),"")</f>
        <v>39766</v>
      </c>
      <c r="D277" s="15">
        <f>IFERROR(INDEX(zdrovojéúdaje!$A:$G,MATCH(ROW()+213,$A:$A,0),COLUMN()-1),"")</f>
        <v>0.75</v>
      </c>
      <c r="E277" s="13">
        <f>IFERROR(VALUE(TRIM(SUBSTITUTE(REPLACE(INDEX(zdrovojéúdaje!$A:$G,MATCH(ROW()+213,$A:$A,0),COLUMN()-1),1,4,""),".",",",1))),"")</f>
        <v>57.777200000000001</v>
      </c>
      <c r="F277" s="13">
        <f>IFERROR(VALUE(TRIM(SUBSTITUTE(REPLACE(INDEX(zdrovojéúdaje!$A:$G,MATCH(ROW()+213,$A:$A,0),COLUMN()-1),1,4,""),".",","))),"")</f>
        <v>17.145800000000001</v>
      </c>
      <c r="G277" s="12">
        <f>IFERROR(VALUE(TRIM(SUBSTITUTE(REPLACE(INDEX(zdrovojéúdaje!$A:$G,MATCH(ROW()+213,$A:$A,0),COLUMN()-1),1,4,""),".",","))),"")</f>
        <v>17.487200000000001</v>
      </c>
      <c r="I277" s="36" t="str">
        <f>IFERROR(INDEX(zdrovojéúdaje!$A:$G,MATCH(ROW()+289,$A:$A,0),COLUMN()-8),"")</f>
        <v>566/1494</v>
      </c>
      <c r="J277" s="37">
        <f>IFERROR(INDEX(zdrovojéúdaje!$A:$G,MATCH(ROW()+289,$A:$A,0),COLUMN()-8),"")</f>
        <v>39768</v>
      </c>
      <c r="K277" s="38">
        <f>IFERROR(INDEX(zdrovojéúdaje!$A:$G,MATCH(ROW()+289,$A:$A,0),COLUMN()-8),"")</f>
        <v>0.33333333333333331</v>
      </c>
      <c r="L277" s="39">
        <f>IFERROR(VALUE(TRIM(SUBSTITUTE(REPLACE(INDEX(zdrovojéúdaje!$A:$G,MATCH(ROW()+289,$A:$A,0),COLUMN()-8),1,4,""),".",",",1))),"")</f>
        <v>59.205800000000004</v>
      </c>
      <c r="M277" s="39">
        <f>IFERROR(VALUE(TRIM(SUBSTITUTE(REPLACE(INDEX(zdrovojéúdaje!$A:$G,MATCH(ROW()+289,$A:$A,0),COLUMN()-8),1,4,""),".",","))),"")</f>
        <v>15.3086</v>
      </c>
      <c r="N277" s="40">
        <f>IFERROR(VALUE(TRIM(SUBSTITUTE(REPLACE(INDEX(zdrovojéúdaje!$A:$G,MATCH(ROW()+289,$A:$A,0),COLUMN()-8),1,4,""),".",","))),"")</f>
        <v>15.7182</v>
      </c>
    </row>
    <row r="278" spans="1:14" s="29" customFormat="1" ht="13.15" customHeight="1">
      <c r="A278" s="47">
        <f>IF((zdrovojéúdaje!B278&gt;=$C$3)*(zdrovojéúdaje!B278&lt;=$C$4),1+COUNTIF($A$1:$A277,"&gt;0"),0)</f>
        <v>278</v>
      </c>
      <c r="B278" s="28" t="str">
        <f>IFERROR(INDEX(zdrovojéúdaje!$A:$G,MATCH(ROW()+213,$A:$A,0),COLUMN()-1),"")</f>
        <v>491/1494</v>
      </c>
      <c r="C278" s="14">
        <f>IFERROR(INDEX(zdrovojéúdaje!$A:$G,MATCH(ROW()+213,$A:$A,0),COLUMN()-1),"")</f>
        <v>39766</v>
      </c>
      <c r="D278" s="15">
        <f>IFERROR(INDEX(zdrovojéúdaje!$A:$G,MATCH(ROW()+213,$A:$A,0),COLUMN()-1),"")</f>
        <v>0.77083333333333337</v>
      </c>
      <c r="E278" s="13">
        <f>IFERROR(VALUE(TRIM(SUBSTITUTE(REPLACE(INDEX(zdrovojéúdaje!$A:$G,MATCH(ROW()+213,$A:$A,0),COLUMN()-1),1,4,""),".",",",1))),"")</f>
        <v>58.256799999999998</v>
      </c>
      <c r="F278" s="13">
        <f>IFERROR(VALUE(TRIM(SUBSTITUTE(REPLACE(INDEX(zdrovojéúdaje!$A:$G,MATCH(ROW()+213,$A:$A,0),COLUMN()-1),1,4,""),".",","))),"")</f>
        <v>16.978200000000001</v>
      </c>
      <c r="G278" s="12">
        <f>IFERROR(VALUE(TRIM(SUBSTITUTE(REPLACE(INDEX(zdrovojéúdaje!$A:$G,MATCH(ROW()+213,$A:$A,0),COLUMN()-1),1,4,""),".",","))),"")</f>
        <v>17.4133</v>
      </c>
      <c r="I278" s="36" t="str">
        <f>IFERROR(INDEX(zdrovojéúdaje!$A:$G,MATCH(ROW()+289,$A:$A,0),COLUMN()-8),"")</f>
        <v>567/1494</v>
      </c>
      <c r="J278" s="37">
        <f>IFERROR(INDEX(zdrovojéúdaje!$A:$G,MATCH(ROW()+289,$A:$A,0),COLUMN()-8),"")</f>
        <v>39768</v>
      </c>
      <c r="K278" s="38">
        <f>IFERROR(INDEX(zdrovojéúdaje!$A:$G,MATCH(ROW()+289,$A:$A,0),COLUMN()-8),"")</f>
        <v>0.35416666666666669</v>
      </c>
      <c r="L278" s="39">
        <f>IFERROR(VALUE(TRIM(SUBSTITUTE(REPLACE(INDEX(zdrovojéúdaje!$A:$G,MATCH(ROW()+289,$A:$A,0),COLUMN()-8),1,4,""),".",",",1))),"")</f>
        <v>59.155299999999997</v>
      </c>
      <c r="M278" s="39">
        <f>IFERROR(VALUE(TRIM(SUBSTITUTE(REPLACE(INDEX(zdrovojéúdaje!$A:$G,MATCH(ROW()+289,$A:$A,0),COLUMN()-8),1,4,""),".",","))),"")</f>
        <v>15.3086</v>
      </c>
      <c r="N278" s="40">
        <f>IFERROR(VALUE(TRIM(SUBSTITUTE(REPLACE(INDEX(zdrovojéúdaje!$A:$G,MATCH(ROW()+289,$A:$A,0),COLUMN()-8),1,4,""),".",","))),"")</f>
        <v>15.7182</v>
      </c>
    </row>
    <row r="279" spans="1:14" s="29" customFormat="1" ht="13.15" customHeight="1">
      <c r="A279" s="47">
        <f>IF((zdrovojéúdaje!B279&gt;=$C$3)*(zdrovojéúdaje!B279&lt;=$C$4),1+COUNTIF($A$1:$A278,"&gt;0"),0)</f>
        <v>279</v>
      </c>
      <c r="B279" s="28" t="str">
        <f>IFERROR(INDEX(zdrovojéúdaje!$A:$G,MATCH(ROW()+213,$A:$A,0),COLUMN()-1),"")</f>
        <v>492/1494</v>
      </c>
      <c r="C279" s="14">
        <f>IFERROR(INDEX(zdrovojéúdaje!$A:$G,MATCH(ROW()+213,$A:$A,0),COLUMN()-1),"")</f>
        <v>39766</v>
      </c>
      <c r="D279" s="15">
        <f>IFERROR(INDEX(zdrovojéúdaje!$A:$G,MATCH(ROW()+213,$A:$A,0),COLUMN()-1),"")</f>
        <v>0.79166666666666663</v>
      </c>
      <c r="E279" s="13">
        <f>IFERROR(VALUE(TRIM(SUBSTITUTE(REPLACE(INDEX(zdrovojéúdaje!$A:$G,MATCH(ROW()+213,$A:$A,0),COLUMN()-1),1,4,""),".",",",1))),"")</f>
        <v>58.779299999999999</v>
      </c>
      <c r="F279" s="13">
        <f>IFERROR(VALUE(TRIM(SUBSTITUTE(REPLACE(INDEX(zdrovojéúdaje!$A:$G,MATCH(ROW()+213,$A:$A,0),COLUMN()-1),1,4,""),".",","))),"")</f>
        <v>16.810700000000001</v>
      </c>
      <c r="G279" s="12">
        <f>IFERROR(VALUE(TRIM(SUBSTITUTE(REPLACE(INDEX(zdrovojéúdaje!$A:$G,MATCH(ROW()+213,$A:$A,0),COLUMN()-1),1,4,""),".",","))),"")</f>
        <v>17.302499999999998</v>
      </c>
      <c r="I279" s="36" t="str">
        <f>IFERROR(INDEX(zdrovojéúdaje!$A:$G,MATCH(ROW()+289,$A:$A,0),COLUMN()-8),"")</f>
        <v>568/1494</v>
      </c>
      <c r="J279" s="37">
        <f>IFERROR(INDEX(zdrovojéúdaje!$A:$G,MATCH(ROW()+289,$A:$A,0),COLUMN()-8),"")</f>
        <v>39768</v>
      </c>
      <c r="K279" s="38">
        <f>IFERROR(INDEX(zdrovojéúdaje!$A:$G,MATCH(ROW()+289,$A:$A,0),COLUMN()-8),"")</f>
        <v>0.375</v>
      </c>
      <c r="L279" s="39">
        <f>IFERROR(VALUE(TRIM(SUBSTITUTE(REPLACE(INDEX(zdrovojéúdaje!$A:$G,MATCH(ROW()+289,$A:$A,0),COLUMN()-8),1,4,""),".",",",1))),"")</f>
        <v>59.024099999999997</v>
      </c>
      <c r="M279" s="39">
        <f>IFERROR(VALUE(TRIM(SUBSTITUTE(REPLACE(INDEX(zdrovojéúdaje!$A:$G,MATCH(ROW()+289,$A:$A,0),COLUMN()-8),1,4,""),".",","))),"")</f>
        <v>15.341900000000001</v>
      </c>
      <c r="N279" s="40">
        <f>IFERROR(VALUE(TRIM(SUBSTITUTE(REPLACE(INDEX(zdrovojéúdaje!$A:$G,MATCH(ROW()+289,$A:$A,0),COLUMN()-8),1,4,""),".",","))),"")</f>
        <v>15.755000000000001</v>
      </c>
    </row>
    <row r="280" spans="1:14" s="29" customFormat="1" ht="13.15" customHeight="1">
      <c r="A280" s="47">
        <f>IF((zdrovojéúdaje!B280&gt;=$C$3)*(zdrovojéúdaje!B280&lt;=$C$4),1+COUNTIF($A$1:$A279,"&gt;0"),0)</f>
        <v>280</v>
      </c>
      <c r="B280" s="28" t="str">
        <f>IFERROR(INDEX(zdrovojéúdaje!$A:$G,MATCH(ROW()+213,$A:$A,0),COLUMN()-1),"")</f>
        <v>493/1494</v>
      </c>
      <c r="C280" s="14">
        <f>IFERROR(INDEX(zdrovojéúdaje!$A:$G,MATCH(ROW()+213,$A:$A,0),COLUMN()-1),"")</f>
        <v>39766</v>
      </c>
      <c r="D280" s="15">
        <f>IFERROR(INDEX(zdrovojéúdaje!$A:$G,MATCH(ROW()+213,$A:$A,0),COLUMN()-1),"")</f>
        <v>0.8125</v>
      </c>
      <c r="E280" s="13">
        <f>IFERROR(VALUE(TRIM(SUBSTITUTE(REPLACE(INDEX(zdrovojéúdaje!$A:$G,MATCH(ROW()+213,$A:$A,0),COLUMN()-1),1,4,""),".",",",1))),"")</f>
        <v>58.8752</v>
      </c>
      <c r="F280" s="13">
        <f>IFERROR(VALUE(TRIM(SUBSTITUTE(REPLACE(INDEX(zdrovojéúdaje!$A:$G,MATCH(ROW()+213,$A:$A,0),COLUMN()-1),1,4,""),".",","))),"")</f>
        <v>16.6768</v>
      </c>
      <c r="G280" s="12">
        <f>IFERROR(VALUE(TRIM(SUBSTITUTE(REPLACE(INDEX(zdrovojéúdaje!$A:$G,MATCH(ROW()+213,$A:$A,0),COLUMN()-1),1,4,""),".",","))),"")</f>
        <v>17.154900000000001</v>
      </c>
      <c r="I280" s="36" t="str">
        <f>IFERROR(INDEX(zdrovojéúdaje!$A:$G,MATCH(ROW()+289,$A:$A,0),COLUMN()-8),"")</f>
        <v>569/1494</v>
      </c>
      <c r="J280" s="37">
        <f>IFERROR(INDEX(zdrovojéúdaje!$A:$G,MATCH(ROW()+289,$A:$A,0),COLUMN()-8),"")</f>
        <v>39768</v>
      </c>
      <c r="K280" s="38">
        <f>IFERROR(INDEX(zdrovojéúdaje!$A:$G,MATCH(ROW()+289,$A:$A,0),COLUMN()-8),"")</f>
        <v>0.39583333333333331</v>
      </c>
      <c r="L280" s="39">
        <f>IFERROR(VALUE(TRIM(SUBSTITUTE(REPLACE(INDEX(zdrovojéúdaje!$A:$G,MATCH(ROW()+289,$A:$A,0),COLUMN()-8),1,4,""),".",",",1))),"")</f>
        <v>58.923099999999998</v>
      </c>
      <c r="M280" s="39">
        <f>IFERROR(VALUE(TRIM(SUBSTITUTE(REPLACE(INDEX(zdrovojéúdaje!$A:$G,MATCH(ROW()+289,$A:$A,0),COLUMN()-8),1,4,""),".",","))),"")</f>
        <v>15.4085</v>
      </c>
      <c r="N280" s="40">
        <f>IFERROR(VALUE(TRIM(SUBSTITUTE(REPLACE(INDEX(zdrovojéúdaje!$A:$G,MATCH(ROW()+289,$A:$A,0),COLUMN()-8),1,4,""),".",","))),"")</f>
        <v>15.8285</v>
      </c>
    </row>
    <row r="281" spans="1:14" s="29" customFormat="1" ht="13.15" customHeight="1">
      <c r="A281" s="47">
        <f>IF((zdrovojéúdaje!B281&gt;=$C$3)*(zdrovojéúdaje!B281&lt;=$C$4),1+COUNTIF($A$1:$A280,"&gt;0"),0)</f>
        <v>281</v>
      </c>
      <c r="B281" s="28" t="str">
        <f>IFERROR(INDEX(zdrovojéúdaje!$A:$G,MATCH(ROW()+213,$A:$A,0),COLUMN()-1),"")</f>
        <v>494/1494</v>
      </c>
      <c r="C281" s="14">
        <f>IFERROR(INDEX(zdrovojéúdaje!$A:$G,MATCH(ROW()+213,$A:$A,0),COLUMN()-1),"")</f>
        <v>39766</v>
      </c>
      <c r="D281" s="15">
        <f>IFERROR(INDEX(zdrovojéúdaje!$A:$G,MATCH(ROW()+213,$A:$A,0),COLUMN()-1),"")</f>
        <v>0.83333333333333337</v>
      </c>
      <c r="E281" s="13">
        <f>IFERROR(VALUE(TRIM(SUBSTITUTE(REPLACE(INDEX(zdrovojéúdaje!$A:$G,MATCH(ROW()+213,$A:$A,0),COLUMN()-1),1,4,""),".",",",1))),"")</f>
        <v>59.089700000000001</v>
      </c>
      <c r="F281" s="13">
        <f>IFERROR(VALUE(TRIM(SUBSTITUTE(REPLACE(INDEX(zdrovojéúdaje!$A:$G,MATCH(ROW()+213,$A:$A,0),COLUMN()-1),1,4,""),".",","))),"")</f>
        <v>16.542999999999999</v>
      </c>
      <c r="G281" s="12">
        <f>IFERROR(VALUE(TRIM(SUBSTITUTE(REPLACE(INDEX(zdrovojéúdaje!$A:$G,MATCH(ROW()+213,$A:$A,0),COLUMN()-1),1,4,""),".",","))),"")</f>
        <v>17.0441</v>
      </c>
      <c r="I281" s="36" t="str">
        <f>IFERROR(INDEX(zdrovojéúdaje!$A:$G,MATCH(ROW()+289,$A:$A,0),COLUMN()-8),"")</f>
        <v>570/1494</v>
      </c>
      <c r="J281" s="37">
        <f>IFERROR(INDEX(zdrovojéúdaje!$A:$G,MATCH(ROW()+289,$A:$A,0),COLUMN()-8),"")</f>
        <v>39768</v>
      </c>
      <c r="K281" s="38">
        <f>IFERROR(INDEX(zdrovojéúdaje!$A:$G,MATCH(ROW()+289,$A:$A,0),COLUMN()-8),"")</f>
        <v>0.41666666666666669</v>
      </c>
      <c r="L281" s="39">
        <f>IFERROR(VALUE(TRIM(SUBSTITUTE(REPLACE(INDEX(zdrovojéúdaje!$A:$G,MATCH(ROW()+289,$A:$A,0),COLUMN()-8),1,4,""),".",",",1))),"")</f>
        <v>58.912999999999997</v>
      </c>
      <c r="M281" s="39">
        <f>IFERROR(VALUE(TRIM(SUBSTITUTE(REPLACE(INDEX(zdrovojéúdaje!$A:$G,MATCH(ROW()+289,$A:$A,0),COLUMN()-8),1,4,""),".",","))),"")</f>
        <v>15.4085</v>
      </c>
      <c r="N281" s="40">
        <f>IFERROR(VALUE(TRIM(SUBSTITUTE(REPLACE(INDEX(zdrovojéúdaje!$A:$G,MATCH(ROW()+289,$A:$A,0),COLUMN()-8),1,4,""),".",","))),"")</f>
        <v>15.8653</v>
      </c>
    </row>
    <row r="282" spans="1:14" s="29" customFormat="1" ht="13.15" customHeight="1">
      <c r="A282" s="47">
        <f>IF((zdrovojéúdaje!B282&gt;=$C$3)*(zdrovojéúdaje!B282&lt;=$C$4),1+COUNTIF($A$1:$A281,"&gt;0"),0)</f>
        <v>282</v>
      </c>
      <c r="B282" s="28" t="str">
        <f>IFERROR(INDEX(zdrovojéúdaje!$A:$G,MATCH(ROW()+213,$A:$A,0),COLUMN()-1),"")</f>
        <v>495/1494</v>
      </c>
      <c r="C282" s="14">
        <f>IFERROR(INDEX(zdrovojéúdaje!$A:$G,MATCH(ROW()+213,$A:$A,0),COLUMN()-1),"")</f>
        <v>39766</v>
      </c>
      <c r="D282" s="15">
        <f>IFERROR(INDEX(zdrovojéúdaje!$A:$G,MATCH(ROW()+213,$A:$A,0),COLUMN()-1),"")</f>
        <v>0.85416666666666663</v>
      </c>
      <c r="E282" s="13">
        <f>IFERROR(VALUE(TRIM(SUBSTITUTE(REPLACE(INDEX(zdrovojéúdaje!$A:$G,MATCH(ROW()+213,$A:$A,0),COLUMN()-1),1,4,""),".",",",1))),"")</f>
        <v>59.246200000000002</v>
      </c>
      <c r="F282" s="13">
        <f>IFERROR(VALUE(TRIM(SUBSTITUTE(REPLACE(INDEX(zdrovojéúdaje!$A:$G,MATCH(ROW()+213,$A:$A,0),COLUMN()-1),1,4,""),".",","))),"")</f>
        <v>16.509599999999999</v>
      </c>
      <c r="G282" s="12">
        <f>IFERROR(VALUE(TRIM(SUBSTITUTE(REPLACE(INDEX(zdrovojéúdaje!$A:$G,MATCH(ROW()+213,$A:$A,0),COLUMN()-1),1,4,""),".",","))),"")</f>
        <v>17.007200000000001</v>
      </c>
      <c r="I282" s="36" t="str">
        <f>IFERROR(INDEX(zdrovojéúdaje!$A:$G,MATCH(ROW()+289,$A:$A,0),COLUMN()-8),"")</f>
        <v>571/1494</v>
      </c>
      <c r="J282" s="37">
        <f>IFERROR(INDEX(zdrovojéúdaje!$A:$G,MATCH(ROW()+289,$A:$A,0),COLUMN()-8),"")</f>
        <v>39768</v>
      </c>
      <c r="K282" s="38">
        <f>IFERROR(INDEX(zdrovojéúdaje!$A:$G,MATCH(ROW()+289,$A:$A,0),COLUMN()-8),"")</f>
        <v>0.4375</v>
      </c>
      <c r="L282" s="39">
        <f>IFERROR(VALUE(TRIM(SUBSTITUTE(REPLACE(INDEX(zdrovojéúdaje!$A:$G,MATCH(ROW()+289,$A:$A,0),COLUMN()-8),1,4,""),".",",",1))),"")</f>
        <v>58.721200000000003</v>
      </c>
      <c r="M282" s="39">
        <f>IFERROR(VALUE(TRIM(SUBSTITUTE(REPLACE(INDEX(zdrovojéúdaje!$A:$G,MATCH(ROW()+289,$A:$A,0),COLUMN()-8),1,4,""),".",","))),"")</f>
        <v>15.475099999999999</v>
      </c>
      <c r="N282" s="40">
        <f>IFERROR(VALUE(TRIM(SUBSTITUTE(REPLACE(INDEX(zdrovojéúdaje!$A:$G,MATCH(ROW()+289,$A:$A,0),COLUMN()-8),1,4,""),".",","))),"")</f>
        <v>15.902100000000001</v>
      </c>
    </row>
    <row r="283" spans="1:14" s="29" customFormat="1" ht="13.15" customHeight="1">
      <c r="A283" s="47">
        <f>IF((zdrovojéúdaje!B283&gt;=$C$3)*(zdrovojéúdaje!B283&lt;=$C$4),1+COUNTIF($A$1:$A282,"&gt;0"),0)</f>
        <v>283</v>
      </c>
      <c r="B283" s="28" t="str">
        <f>IFERROR(INDEX(zdrovojéúdaje!$A:$G,MATCH(ROW()+213,$A:$A,0),COLUMN()-1),"")</f>
        <v>496/1494</v>
      </c>
      <c r="C283" s="14">
        <f>IFERROR(INDEX(zdrovojéúdaje!$A:$G,MATCH(ROW()+213,$A:$A,0),COLUMN()-1),"")</f>
        <v>39766</v>
      </c>
      <c r="D283" s="15">
        <f>IFERROR(INDEX(zdrovojéúdaje!$A:$G,MATCH(ROW()+213,$A:$A,0),COLUMN()-1),"")</f>
        <v>0.875</v>
      </c>
      <c r="E283" s="13">
        <f>IFERROR(VALUE(TRIM(SUBSTITUTE(REPLACE(INDEX(zdrovojéúdaje!$A:$G,MATCH(ROW()+213,$A:$A,0),COLUMN()-1),1,4,""),".",",",1))),"")</f>
        <v>59.132599999999996</v>
      </c>
      <c r="F283" s="13">
        <f>IFERROR(VALUE(TRIM(SUBSTITUTE(REPLACE(INDEX(zdrovojéúdaje!$A:$G,MATCH(ROW()+213,$A:$A,0),COLUMN()-1),1,4,""),".",","))),"")</f>
        <v>16.476099999999999</v>
      </c>
      <c r="G283" s="12">
        <f>IFERROR(VALUE(TRIM(SUBSTITUTE(REPLACE(INDEX(zdrovojéúdaje!$A:$G,MATCH(ROW()+213,$A:$A,0),COLUMN()-1),1,4,""),".",","))),"")</f>
        <v>17.007200000000001</v>
      </c>
      <c r="I283" s="36" t="str">
        <f>IFERROR(INDEX(zdrovojéúdaje!$A:$G,MATCH(ROW()+289,$A:$A,0),COLUMN()-8),"")</f>
        <v>572/1494</v>
      </c>
      <c r="J283" s="37">
        <f>IFERROR(INDEX(zdrovojéúdaje!$A:$G,MATCH(ROW()+289,$A:$A,0),COLUMN()-8),"")</f>
        <v>39768</v>
      </c>
      <c r="K283" s="38">
        <f>IFERROR(INDEX(zdrovojéúdaje!$A:$G,MATCH(ROW()+289,$A:$A,0),COLUMN()-8),"")</f>
        <v>0.45833333333333331</v>
      </c>
      <c r="L283" s="39">
        <f>IFERROR(VALUE(TRIM(SUBSTITUTE(REPLACE(INDEX(zdrovojéúdaje!$A:$G,MATCH(ROW()+289,$A:$A,0),COLUMN()-8),1,4,""),".",",",1))),"")</f>
        <v>58.564700000000002</v>
      </c>
      <c r="M283" s="39">
        <f>IFERROR(VALUE(TRIM(SUBSTITUTE(REPLACE(INDEX(zdrovojéúdaje!$A:$G,MATCH(ROW()+289,$A:$A,0),COLUMN()-8),1,4,""),".",","))),"")</f>
        <v>15.574999999999999</v>
      </c>
      <c r="N283" s="40">
        <f>IFERROR(VALUE(TRIM(SUBSTITUTE(REPLACE(INDEX(zdrovojéúdaje!$A:$G,MATCH(ROW()+289,$A:$A,0),COLUMN()-8),1,4,""),".",","))),"")</f>
        <v>16.0124</v>
      </c>
    </row>
    <row r="284" spans="1:14" s="29" customFormat="1" ht="13.15" customHeight="1">
      <c r="A284" s="47">
        <f>IF((zdrovojéúdaje!B284&gt;=$C$3)*(zdrovojéúdaje!B284&lt;=$C$4),1+COUNTIF($A$1:$A283,"&gt;0"),0)</f>
        <v>284</v>
      </c>
      <c r="B284" s="28" t="str">
        <f>IFERROR(INDEX(zdrovojéúdaje!$A:$G,MATCH(ROW()+213,$A:$A,0),COLUMN()-1),"")</f>
        <v>497/1494</v>
      </c>
      <c r="C284" s="14">
        <f>IFERROR(INDEX(zdrovojéúdaje!$A:$G,MATCH(ROW()+213,$A:$A,0),COLUMN()-1),"")</f>
        <v>39766</v>
      </c>
      <c r="D284" s="15">
        <f>IFERROR(INDEX(zdrovojéúdaje!$A:$G,MATCH(ROW()+213,$A:$A,0),COLUMN()-1),"")</f>
        <v>0.89583333333333337</v>
      </c>
      <c r="E284" s="13">
        <f>IFERROR(VALUE(TRIM(SUBSTITUTE(REPLACE(INDEX(zdrovojéúdaje!$A:$G,MATCH(ROW()+213,$A:$A,0),COLUMN()-1),1,4,""),".",",",1))),"")</f>
        <v>59.094700000000003</v>
      </c>
      <c r="F284" s="13">
        <f>IFERROR(VALUE(TRIM(SUBSTITUTE(REPLACE(INDEX(zdrovojéúdaje!$A:$G,MATCH(ROW()+213,$A:$A,0),COLUMN()-1),1,4,""),".",","))),"")</f>
        <v>16.442699999999999</v>
      </c>
      <c r="G284" s="12">
        <f>IFERROR(VALUE(TRIM(SUBSTITUTE(REPLACE(INDEX(zdrovojéúdaje!$A:$G,MATCH(ROW()+213,$A:$A,0),COLUMN()-1),1,4,""),".",","))),"")</f>
        <v>16.933399999999999</v>
      </c>
      <c r="I284" s="36" t="str">
        <f>IFERROR(INDEX(zdrovojéúdaje!$A:$G,MATCH(ROW()+289,$A:$A,0),COLUMN()-8),"")</f>
        <v>573/1494</v>
      </c>
      <c r="J284" s="37">
        <f>IFERROR(INDEX(zdrovojéúdaje!$A:$G,MATCH(ROW()+289,$A:$A,0),COLUMN()-8),"")</f>
        <v>39768</v>
      </c>
      <c r="K284" s="38">
        <f>IFERROR(INDEX(zdrovojéúdaje!$A:$G,MATCH(ROW()+289,$A:$A,0),COLUMN()-8),"")</f>
        <v>0.47916666666666669</v>
      </c>
      <c r="L284" s="39">
        <f>IFERROR(VALUE(TRIM(SUBSTITUTE(REPLACE(INDEX(zdrovojéúdaje!$A:$G,MATCH(ROW()+289,$A:$A,0),COLUMN()-8),1,4,""),".",",",1))),"")</f>
        <v>58.319899999999997</v>
      </c>
      <c r="M284" s="39">
        <f>IFERROR(VALUE(TRIM(SUBSTITUTE(REPLACE(INDEX(zdrovojéúdaje!$A:$G,MATCH(ROW()+289,$A:$A,0),COLUMN()-8),1,4,""),".",","))),"")</f>
        <v>15.6416</v>
      </c>
      <c r="N284" s="40">
        <f>IFERROR(VALUE(TRIM(SUBSTITUTE(REPLACE(INDEX(zdrovojéúdaje!$A:$G,MATCH(ROW()+289,$A:$A,0),COLUMN()-8),1,4,""),".",","))),"")</f>
        <v>16.085999999999999</v>
      </c>
    </row>
    <row r="285" spans="1:14" s="29" customFormat="1" ht="13.15" customHeight="1">
      <c r="A285" s="47">
        <f>IF((zdrovojéúdaje!B285&gt;=$C$3)*(zdrovojéúdaje!B285&lt;=$C$4),1+COUNTIF($A$1:$A284,"&gt;0"),0)</f>
        <v>285</v>
      </c>
      <c r="B285" s="28" t="str">
        <f>IFERROR(INDEX(zdrovojéúdaje!$A:$G,MATCH(ROW()+213,$A:$A,0),COLUMN()-1),"")</f>
        <v>498/1494</v>
      </c>
      <c r="C285" s="14">
        <f>IFERROR(INDEX(zdrovojéúdaje!$A:$G,MATCH(ROW()+213,$A:$A,0),COLUMN()-1),"")</f>
        <v>39766</v>
      </c>
      <c r="D285" s="15">
        <f>IFERROR(INDEX(zdrovojéúdaje!$A:$G,MATCH(ROW()+213,$A:$A,0),COLUMN()-1),"")</f>
        <v>0.91666666666666663</v>
      </c>
      <c r="E285" s="13">
        <f>IFERROR(VALUE(TRIM(SUBSTITUTE(REPLACE(INDEX(zdrovojéúdaje!$A:$G,MATCH(ROW()+213,$A:$A,0),COLUMN()-1),1,4,""),".",",",1))),"")</f>
        <v>59.024099999999997</v>
      </c>
      <c r="F285" s="13">
        <f>IFERROR(VALUE(TRIM(SUBSTITUTE(REPLACE(INDEX(zdrovojéúdaje!$A:$G,MATCH(ROW()+213,$A:$A,0),COLUMN()-1),1,4,""),".",","))),"")</f>
        <v>16.442699999999999</v>
      </c>
      <c r="G285" s="12">
        <f>IFERROR(VALUE(TRIM(SUBSTITUTE(REPLACE(INDEX(zdrovojéúdaje!$A:$G,MATCH(ROW()+213,$A:$A,0),COLUMN()-1),1,4,""),".",","))),"")</f>
        <v>16.933399999999999</v>
      </c>
      <c r="I285" s="36" t="str">
        <f>IFERROR(INDEX(zdrovojéúdaje!$A:$G,MATCH(ROW()+289,$A:$A,0),COLUMN()-8),"")</f>
        <v>574/1494</v>
      </c>
      <c r="J285" s="37">
        <f>IFERROR(INDEX(zdrovojéúdaje!$A:$G,MATCH(ROW()+289,$A:$A,0),COLUMN()-8),"")</f>
        <v>39768</v>
      </c>
      <c r="K285" s="38">
        <f>IFERROR(INDEX(zdrovojéúdaje!$A:$G,MATCH(ROW()+289,$A:$A,0),COLUMN()-8),"")</f>
        <v>0.5</v>
      </c>
      <c r="L285" s="39">
        <f>IFERROR(VALUE(TRIM(SUBSTITUTE(REPLACE(INDEX(zdrovojéúdaje!$A:$G,MATCH(ROW()+289,$A:$A,0),COLUMN()-8),1,4,""),".",",",1))),"")</f>
        <v>58.269399999999997</v>
      </c>
      <c r="M285" s="39">
        <f>IFERROR(VALUE(TRIM(SUBSTITUTE(REPLACE(INDEX(zdrovojéúdaje!$A:$G,MATCH(ROW()+289,$A:$A,0),COLUMN()-8),1,4,""),".",","))),"")</f>
        <v>15.675000000000001</v>
      </c>
      <c r="N285" s="40">
        <f>IFERROR(VALUE(TRIM(SUBSTITUTE(REPLACE(INDEX(zdrovojéúdaje!$A:$G,MATCH(ROW()+289,$A:$A,0),COLUMN()-8),1,4,""),".",","))),"")</f>
        <v>16.085999999999999</v>
      </c>
    </row>
    <row r="286" spans="1:14" s="29" customFormat="1" ht="13.15" customHeight="1">
      <c r="A286" s="47">
        <f>IF((zdrovojéúdaje!B286&gt;=$C$3)*(zdrovojéúdaje!B286&lt;=$C$4),1+COUNTIF($A$1:$A285,"&gt;0"),0)</f>
        <v>286</v>
      </c>
      <c r="B286" s="28" t="str">
        <f>IFERROR(INDEX(zdrovojéúdaje!$A:$G,MATCH(ROW()+213,$A:$A,0),COLUMN()-1),"")</f>
        <v>499/1494</v>
      </c>
      <c r="C286" s="14">
        <f>IFERROR(INDEX(zdrovojéúdaje!$A:$G,MATCH(ROW()+213,$A:$A,0),COLUMN()-1),"")</f>
        <v>39766</v>
      </c>
      <c r="D286" s="15">
        <f>IFERROR(INDEX(zdrovojéúdaje!$A:$G,MATCH(ROW()+213,$A:$A,0),COLUMN()-1),"")</f>
        <v>0.9375</v>
      </c>
      <c r="E286" s="13">
        <f>IFERROR(VALUE(TRIM(SUBSTITUTE(REPLACE(INDEX(zdrovojéúdaje!$A:$G,MATCH(ROW()+213,$A:$A,0),COLUMN()-1),1,4,""),".",",",1))),"")</f>
        <v>59.003900000000002</v>
      </c>
      <c r="F286" s="13">
        <f>IFERROR(VALUE(TRIM(SUBSTITUTE(REPLACE(INDEX(zdrovojéúdaje!$A:$G,MATCH(ROW()+213,$A:$A,0),COLUMN()-1),1,4,""),".",","))),"")</f>
        <v>16.409300000000002</v>
      </c>
      <c r="G286" s="12">
        <f>IFERROR(VALUE(TRIM(SUBSTITUTE(REPLACE(INDEX(zdrovojéúdaje!$A:$G,MATCH(ROW()+213,$A:$A,0),COLUMN()-1),1,4,""),".",","))),"")</f>
        <v>16.896599999999999</v>
      </c>
      <c r="I286" s="36" t="str">
        <f>IFERROR(INDEX(zdrovojéúdaje!$A:$G,MATCH(ROW()+289,$A:$A,0),COLUMN()-8),"")</f>
        <v>575/1494</v>
      </c>
      <c r="J286" s="37">
        <f>IFERROR(INDEX(zdrovojéúdaje!$A:$G,MATCH(ROW()+289,$A:$A,0),COLUMN()-8),"")</f>
        <v>39768</v>
      </c>
      <c r="K286" s="38">
        <f>IFERROR(INDEX(zdrovojéúdaje!$A:$G,MATCH(ROW()+289,$A:$A,0),COLUMN()-8),"")</f>
        <v>0.52083333333333337</v>
      </c>
      <c r="L286" s="39">
        <f>IFERROR(VALUE(TRIM(SUBSTITUTE(REPLACE(INDEX(zdrovojéúdaje!$A:$G,MATCH(ROW()+289,$A:$A,0),COLUMN()-8),1,4,""),".",",",1))),"")</f>
        <v>58.2669</v>
      </c>
      <c r="M286" s="39">
        <f>IFERROR(VALUE(TRIM(SUBSTITUTE(REPLACE(INDEX(zdrovojéúdaje!$A:$G,MATCH(ROW()+289,$A:$A,0),COLUMN()-8),1,4,""),".",","))),"")</f>
        <v>15.708299999999999</v>
      </c>
      <c r="N286" s="40">
        <f>IFERROR(VALUE(TRIM(SUBSTITUTE(REPLACE(INDEX(zdrovojéúdaje!$A:$G,MATCH(ROW()+289,$A:$A,0),COLUMN()-8),1,4,""),".",","))),"")</f>
        <v>16.122800000000002</v>
      </c>
    </row>
    <row r="287" spans="1:14" s="29" customFormat="1" ht="13.15" customHeight="1">
      <c r="A287" s="47">
        <f>IF((zdrovojéúdaje!B287&gt;=$C$3)*(zdrovojéúdaje!B287&lt;=$C$4),1+COUNTIF($A$1:$A286,"&gt;0"),0)</f>
        <v>287</v>
      </c>
      <c r="B287" s="28" t="str">
        <f>IFERROR(INDEX(zdrovojéúdaje!$A:$G,MATCH(ROW()+213,$A:$A,0),COLUMN()-1),"")</f>
        <v>500/1494</v>
      </c>
      <c r="C287" s="14">
        <f>IFERROR(INDEX(zdrovojéúdaje!$A:$G,MATCH(ROW()+213,$A:$A,0),COLUMN()-1),"")</f>
        <v>39766</v>
      </c>
      <c r="D287" s="15">
        <f>IFERROR(INDEX(zdrovojéúdaje!$A:$G,MATCH(ROW()+213,$A:$A,0),COLUMN()-1),"")</f>
        <v>0.95833333333333337</v>
      </c>
      <c r="E287" s="13">
        <f>IFERROR(VALUE(TRIM(SUBSTITUTE(REPLACE(INDEX(zdrovojéúdaje!$A:$G,MATCH(ROW()+213,$A:$A,0),COLUMN()-1),1,4,""),".",",",1))),"")</f>
        <v>59.152799999999999</v>
      </c>
      <c r="F287" s="13">
        <f>IFERROR(VALUE(TRIM(SUBSTITUTE(REPLACE(INDEX(zdrovojéúdaje!$A:$G,MATCH(ROW()+213,$A:$A,0),COLUMN()-1),1,4,""),".",","))),"")</f>
        <v>16.375800000000002</v>
      </c>
      <c r="G287" s="12">
        <f>IFERROR(VALUE(TRIM(SUBSTITUTE(REPLACE(INDEX(zdrovojéúdaje!$A:$G,MATCH(ROW()+213,$A:$A,0),COLUMN()-1),1,4,""),".",","))),"")</f>
        <v>16.896599999999999</v>
      </c>
      <c r="I287" s="36" t="str">
        <f>IFERROR(INDEX(zdrovojéúdaje!$A:$G,MATCH(ROW()+289,$A:$A,0),COLUMN()-8),"")</f>
        <v>576/1494</v>
      </c>
      <c r="J287" s="37">
        <f>IFERROR(INDEX(zdrovojéúdaje!$A:$G,MATCH(ROW()+289,$A:$A,0),COLUMN()-8),"")</f>
        <v>39768</v>
      </c>
      <c r="K287" s="38">
        <f>IFERROR(INDEX(zdrovojéúdaje!$A:$G,MATCH(ROW()+289,$A:$A,0),COLUMN()-8),"")</f>
        <v>0.54166666666666663</v>
      </c>
      <c r="L287" s="39">
        <f>IFERROR(VALUE(TRIM(SUBSTITUTE(REPLACE(INDEX(zdrovojéúdaje!$A:$G,MATCH(ROW()+289,$A:$A,0),COLUMN()-8),1,4,""),".",",",1))),"")</f>
        <v>58.223999999999997</v>
      </c>
      <c r="M287" s="39">
        <f>IFERROR(VALUE(TRIM(SUBSTITUTE(REPLACE(INDEX(zdrovojéúdaje!$A:$G,MATCH(ROW()+289,$A:$A,0),COLUMN()-8),1,4,""),".",","))),"")</f>
        <v>15.7416</v>
      </c>
      <c r="N287" s="40">
        <f>IFERROR(VALUE(TRIM(SUBSTITUTE(REPLACE(INDEX(zdrovojéúdaje!$A:$G,MATCH(ROW()+289,$A:$A,0),COLUMN()-8),1,4,""),".",","))),"")</f>
        <v>16.159600000000001</v>
      </c>
    </row>
    <row r="288" spans="1:14" s="29" customFormat="1" ht="13.15" customHeight="1">
      <c r="A288" s="47">
        <f>IF((zdrovojéúdaje!B288&gt;=$C$3)*(zdrovojéúdaje!B288&lt;=$C$4),1+COUNTIF($A$1:$A287,"&gt;0"),0)</f>
        <v>288</v>
      </c>
      <c r="B288" s="28" t="str">
        <f>IFERROR(INDEX(zdrovojéúdaje!$A:$G,MATCH(ROW()+213,$A:$A,0),COLUMN()-1),"")</f>
        <v>501/1494</v>
      </c>
      <c r="C288" s="14">
        <f>IFERROR(INDEX(zdrovojéúdaje!$A:$G,MATCH(ROW()+213,$A:$A,0),COLUMN()-1),"")</f>
        <v>39766</v>
      </c>
      <c r="D288" s="15">
        <f>IFERROR(INDEX(zdrovojéúdaje!$A:$G,MATCH(ROW()+213,$A:$A,0),COLUMN()-1),"")</f>
        <v>0.97916666666666663</v>
      </c>
      <c r="E288" s="13">
        <f>IFERROR(VALUE(TRIM(SUBSTITUTE(REPLACE(INDEX(zdrovojéúdaje!$A:$G,MATCH(ROW()+213,$A:$A,0),COLUMN()-1),1,4,""),".",",",1))),"")</f>
        <v>59.246200000000002</v>
      </c>
      <c r="F288" s="13">
        <f>IFERROR(VALUE(TRIM(SUBSTITUTE(REPLACE(INDEX(zdrovojéúdaje!$A:$G,MATCH(ROW()+213,$A:$A,0),COLUMN()-1),1,4,""),".",","))),"")</f>
        <v>16.342400000000001</v>
      </c>
      <c r="G288" s="12">
        <f>IFERROR(VALUE(TRIM(SUBSTITUTE(REPLACE(INDEX(zdrovojéúdaje!$A:$G,MATCH(ROW()+213,$A:$A,0),COLUMN()-1),1,4,""),".",","))),"")</f>
        <v>16.822800000000001</v>
      </c>
      <c r="I288" s="36" t="str">
        <f>IFERROR(INDEX(zdrovojéúdaje!$A:$G,MATCH(ROW()+289,$A:$A,0),COLUMN()-8),"")</f>
        <v>577/1494</v>
      </c>
      <c r="J288" s="37">
        <f>IFERROR(INDEX(zdrovojéúdaje!$A:$G,MATCH(ROW()+289,$A:$A,0),COLUMN()-8),"")</f>
        <v>39768</v>
      </c>
      <c r="K288" s="38">
        <f>IFERROR(INDEX(zdrovojéúdaje!$A:$G,MATCH(ROW()+289,$A:$A,0),COLUMN()-8),"")</f>
        <v>0.5625</v>
      </c>
      <c r="L288" s="39">
        <f>IFERROR(VALUE(TRIM(SUBSTITUTE(REPLACE(INDEX(zdrovojéúdaje!$A:$G,MATCH(ROW()+289,$A:$A,0),COLUMN()-8),1,4,""),".",",",1))),"")</f>
        <v>58.188600000000001</v>
      </c>
      <c r="M288" s="39">
        <f>IFERROR(VALUE(TRIM(SUBSTITUTE(REPLACE(INDEX(zdrovojéúdaje!$A:$G,MATCH(ROW()+289,$A:$A,0),COLUMN()-8),1,4,""),".",","))),"")</f>
        <v>15.775</v>
      </c>
      <c r="N288" s="40">
        <f>IFERROR(VALUE(TRIM(SUBSTITUTE(REPLACE(INDEX(zdrovojéúdaje!$A:$G,MATCH(ROW()+289,$A:$A,0),COLUMN()-8),1,4,""),".",","))),"")</f>
        <v>16.196400000000001</v>
      </c>
    </row>
    <row r="289" spans="1:14" s="29" customFormat="1" ht="13.15" customHeight="1">
      <c r="A289" s="47">
        <f>IF((zdrovojéúdaje!B289&gt;=$C$3)*(zdrovojéúdaje!B289&lt;=$C$4),1+COUNTIF($A$1:$A288,"&gt;0"),0)</f>
        <v>289</v>
      </c>
      <c r="B289" s="28" t="str">
        <f>IFERROR(INDEX(zdrovojéúdaje!$A:$G,MATCH(ROW()+213,$A:$A,0),COLUMN()-1),"")</f>
        <v>502/1494</v>
      </c>
      <c r="C289" s="14">
        <f>IFERROR(INDEX(zdrovojéúdaje!$A:$G,MATCH(ROW()+213,$A:$A,0),COLUMN()-1),"")</f>
        <v>39767</v>
      </c>
      <c r="D289" s="15">
        <f>IFERROR(INDEX(zdrovojéúdaje!$A:$G,MATCH(ROW()+213,$A:$A,0),COLUMN()-1),"")</f>
        <v>0</v>
      </c>
      <c r="E289" s="13">
        <f>IFERROR(VALUE(TRIM(SUBSTITUTE(REPLACE(INDEX(zdrovojéúdaje!$A:$G,MATCH(ROW()+213,$A:$A,0),COLUMN()-1),1,4,""),".",",",1))),"")</f>
        <v>59.304200000000002</v>
      </c>
      <c r="F289" s="13">
        <f>IFERROR(VALUE(TRIM(SUBSTITUTE(REPLACE(INDEX(zdrovojéúdaje!$A:$G,MATCH(ROW()+213,$A:$A,0),COLUMN()-1),1,4,""),".",","))),"")</f>
        <v>16.309000000000001</v>
      </c>
      <c r="G289" s="12">
        <f>IFERROR(VALUE(TRIM(SUBSTITUTE(REPLACE(INDEX(zdrovojéúdaje!$A:$G,MATCH(ROW()+213,$A:$A,0),COLUMN()-1),1,4,""),".",","))),"")</f>
        <v>16.822800000000001</v>
      </c>
      <c r="I289" s="36" t="str">
        <f>IFERROR(INDEX(zdrovojéúdaje!$A:$G,MATCH(ROW()+289,$A:$A,0),COLUMN()-8),"")</f>
        <v>578/1494</v>
      </c>
      <c r="J289" s="37">
        <f>IFERROR(INDEX(zdrovojéúdaje!$A:$G,MATCH(ROW()+289,$A:$A,0),COLUMN()-8),"")</f>
        <v>39768</v>
      </c>
      <c r="K289" s="38">
        <f>IFERROR(INDEX(zdrovojéúdaje!$A:$G,MATCH(ROW()+289,$A:$A,0),COLUMN()-8),"")</f>
        <v>0.58333333333333337</v>
      </c>
      <c r="L289" s="39">
        <f>IFERROR(VALUE(TRIM(SUBSTITUTE(REPLACE(INDEX(zdrovojéúdaje!$A:$G,MATCH(ROW()+289,$A:$A,0),COLUMN()-8),1,4,""),".",",",1))),"")</f>
        <v>57.9968</v>
      </c>
      <c r="M289" s="39">
        <f>IFERROR(VALUE(TRIM(SUBSTITUTE(REPLACE(INDEX(zdrovojéúdaje!$A:$G,MATCH(ROW()+289,$A:$A,0),COLUMN()-8),1,4,""),".",","))),"")</f>
        <v>15.841699999999999</v>
      </c>
      <c r="N289" s="40">
        <f>IFERROR(VALUE(TRIM(SUBSTITUTE(REPLACE(INDEX(zdrovojéúdaje!$A:$G,MATCH(ROW()+289,$A:$A,0),COLUMN()-8),1,4,""),".",","))),"")</f>
        <v>16.270099999999999</v>
      </c>
    </row>
    <row r="290" spans="1:14" s="29" customFormat="1" ht="13.15" customHeight="1">
      <c r="A290" s="47">
        <f>IF((zdrovojéúdaje!B290&gt;=$C$3)*(zdrovojéúdaje!B290&lt;=$C$4),1+COUNTIF($A$1:$A289,"&gt;0"),0)</f>
        <v>290</v>
      </c>
      <c r="B290" s="28" t="str">
        <f>IFERROR(INDEX(zdrovojéúdaje!$A:$G,MATCH(ROW()+213,$A:$A,0),COLUMN()-1),"")</f>
        <v>503/1494</v>
      </c>
      <c r="C290" s="14">
        <f>IFERROR(INDEX(zdrovojéúdaje!$A:$G,MATCH(ROW()+213,$A:$A,0),COLUMN()-1),"")</f>
        <v>39767</v>
      </c>
      <c r="D290" s="15">
        <f>IFERROR(INDEX(zdrovojéúdaje!$A:$G,MATCH(ROW()+213,$A:$A,0),COLUMN()-1),"")</f>
        <v>2.0833333333333332E-2</v>
      </c>
      <c r="E290" s="13">
        <f>IFERROR(VALUE(TRIM(SUBSTITUTE(REPLACE(INDEX(zdrovojéúdaje!$A:$G,MATCH(ROW()+213,$A:$A,0),COLUMN()-1),1,4,""),".",",",1))),"")</f>
        <v>59.205800000000004</v>
      </c>
      <c r="F290" s="13">
        <f>IFERROR(VALUE(TRIM(SUBSTITUTE(REPLACE(INDEX(zdrovojéúdaje!$A:$G,MATCH(ROW()+213,$A:$A,0),COLUMN()-1),1,4,""),".",","))),"")</f>
        <v>16.309000000000001</v>
      </c>
      <c r="G290" s="12">
        <f>IFERROR(VALUE(TRIM(SUBSTITUTE(REPLACE(INDEX(zdrovojéúdaje!$A:$G,MATCH(ROW()+213,$A:$A,0),COLUMN()-1),1,4,""),".",","))),"")</f>
        <v>16.785900000000002</v>
      </c>
      <c r="I290" s="36" t="str">
        <f>IFERROR(INDEX(zdrovojéúdaje!$A:$G,MATCH(ROW()+289,$A:$A,0),COLUMN()-8),"")</f>
        <v>579/1494</v>
      </c>
      <c r="J290" s="37">
        <f>IFERROR(INDEX(zdrovojéúdaje!$A:$G,MATCH(ROW()+289,$A:$A,0),COLUMN()-8),"")</f>
        <v>39768</v>
      </c>
      <c r="K290" s="38">
        <f>IFERROR(INDEX(zdrovojéúdaje!$A:$G,MATCH(ROW()+289,$A:$A,0),COLUMN()-8),"")</f>
        <v>0.60416666666666663</v>
      </c>
      <c r="L290" s="39">
        <f>IFERROR(VALUE(TRIM(SUBSTITUTE(REPLACE(INDEX(zdrovojéúdaje!$A:$G,MATCH(ROW()+289,$A:$A,0),COLUMN()-8),1,4,""),".",",",1))),"")</f>
        <v>58.072499999999998</v>
      </c>
      <c r="M290" s="39">
        <f>IFERROR(VALUE(TRIM(SUBSTITUTE(REPLACE(INDEX(zdrovojéúdaje!$A:$G,MATCH(ROW()+289,$A:$A,0),COLUMN()-8),1,4,""),".",","))),"")</f>
        <v>15.9084</v>
      </c>
      <c r="N290" s="40">
        <f>IFERROR(VALUE(TRIM(SUBSTITUTE(REPLACE(INDEX(zdrovojéúdaje!$A:$G,MATCH(ROW()+289,$A:$A,0),COLUMN()-8),1,4,""),".",","))),"")</f>
        <v>16.343699999999998</v>
      </c>
    </row>
    <row r="291" spans="1:14" s="29" customFormat="1" ht="13.15" customHeight="1">
      <c r="A291" s="47">
        <f>IF((zdrovojéúdaje!B291&gt;=$C$3)*(zdrovojéúdaje!B291&lt;=$C$4),1+COUNTIF($A$1:$A290,"&gt;0"),0)</f>
        <v>291</v>
      </c>
      <c r="B291" s="28" t="str">
        <f>IFERROR(INDEX(zdrovojéúdaje!$A:$G,MATCH(ROW()+213,$A:$A,0),COLUMN()-1),"")</f>
        <v>504/1494</v>
      </c>
      <c r="C291" s="14">
        <f>IFERROR(INDEX(zdrovojéúdaje!$A:$G,MATCH(ROW()+213,$A:$A,0),COLUMN()-1),"")</f>
        <v>39767</v>
      </c>
      <c r="D291" s="15">
        <f>IFERROR(INDEX(zdrovojéúdaje!$A:$G,MATCH(ROW()+213,$A:$A,0),COLUMN()-1),"")</f>
        <v>4.1666666666666664E-2</v>
      </c>
      <c r="E291" s="13">
        <f>IFERROR(VALUE(TRIM(SUBSTITUTE(REPLACE(INDEX(zdrovojéúdaje!$A:$G,MATCH(ROW()+213,$A:$A,0),COLUMN()-1),1,4,""),".",",",1))),"")</f>
        <v>59.306800000000003</v>
      </c>
      <c r="F291" s="13">
        <f>IFERROR(VALUE(TRIM(SUBSTITUTE(REPLACE(INDEX(zdrovojéúdaje!$A:$G,MATCH(ROW()+213,$A:$A,0),COLUMN()-1),1,4,""),".",","))),"")</f>
        <v>16.275600000000001</v>
      </c>
      <c r="G291" s="12">
        <f>IFERROR(VALUE(TRIM(SUBSTITUTE(REPLACE(INDEX(zdrovojéúdaje!$A:$G,MATCH(ROW()+213,$A:$A,0),COLUMN()-1),1,4,""),".",","))),"")</f>
        <v>16.748999999999999</v>
      </c>
      <c r="I291" s="36" t="str">
        <f>IFERROR(INDEX(zdrovojéúdaje!$A:$G,MATCH(ROW()+289,$A:$A,0),COLUMN()-8),"")</f>
        <v>580/1494</v>
      </c>
      <c r="J291" s="37">
        <f>IFERROR(INDEX(zdrovojéúdaje!$A:$G,MATCH(ROW()+289,$A:$A,0),COLUMN()-8),"")</f>
        <v>39768</v>
      </c>
      <c r="K291" s="38">
        <f>IFERROR(INDEX(zdrovojéúdaje!$A:$G,MATCH(ROW()+289,$A:$A,0),COLUMN()-8),"")</f>
        <v>0.625</v>
      </c>
      <c r="L291" s="39">
        <f>IFERROR(VALUE(TRIM(SUBSTITUTE(REPLACE(INDEX(zdrovojéúdaje!$A:$G,MATCH(ROW()+289,$A:$A,0),COLUMN()-8),1,4,""),".",",",1))),"")</f>
        <v>58.0246</v>
      </c>
      <c r="M291" s="39">
        <f>IFERROR(VALUE(TRIM(SUBSTITUTE(REPLACE(INDEX(zdrovojéúdaje!$A:$G,MATCH(ROW()+289,$A:$A,0),COLUMN()-8),1,4,""),".",","))),"")</f>
        <v>15.875</v>
      </c>
      <c r="N291" s="40">
        <f>IFERROR(VALUE(TRIM(SUBSTITUTE(REPLACE(INDEX(zdrovojéúdaje!$A:$G,MATCH(ROW()+289,$A:$A,0),COLUMN()-8),1,4,""),".",","))),"")</f>
        <v>16.343699999999998</v>
      </c>
    </row>
    <row r="292" spans="1:14" s="29" customFormat="1" ht="13.15" customHeight="1">
      <c r="A292" s="47">
        <f>IF((zdrovojéúdaje!B292&gt;=$C$3)*(zdrovojéúdaje!B292&lt;=$C$4),1+COUNTIF($A$1:$A291,"&gt;0"),0)</f>
        <v>292</v>
      </c>
      <c r="B292" s="28" t="str">
        <f>IFERROR(INDEX(zdrovojéúdaje!$A:$G,MATCH(ROW()+213,$A:$A,0),COLUMN()-1),"")</f>
        <v>505/1494</v>
      </c>
      <c r="C292" s="14">
        <f>IFERROR(INDEX(zdrovojéúdaje!$A:$G,MATCH(ROW()+213,$A:$A,0),COLUMN()-1),"")</f>
        <v>39767</v>
      </c>
      <c r="D292" s="15">
        <f>IFERROR(INDEX(zdrovojéúdaje!$A:$G,MATCH(ROW()+213,$A:$A,0),COLUMN()-1),"")</f>
        <v>6.25E-2</v>
      </c>
      <c r="E292" s="13">
        <f>IFERROR(VALUE(TRIM(SUBSTITUTE(REPLACE(INDEX(zdrovojéúdaje!$A:$G,MATCH(ROW()+213,$A:$A,0),COLUMN()-1),1,4,""),".",",",1))),"")</f>
        <v>59.347099999999998</v>
      </c>
      <c r="F292" s="13">
        <f>IFERROR(VALUE(TRIM(SUBSTITUTE(REPLACE(INDEX(zdrovojéúdaje!$A:$G,MATCH(ROW()+213,$A:$A,0),COLUMN()-1),1,4,""),".",","))),"")</f>
        <v>16.275600000000001</v>
      </c>
      <c r="G292" s="12">
        <f>IFERROR(VALUE(TRIM(SUBSTITUTE(REPLACE(INDEX(zdrovojéúdaje!$A:$G,MATCH(ROW()+213,$A:$A,0),COLUMN()-1),1,4,""),".",","))),"")</f>
        <v>16.6753</v>
      </c>
      <c r="I292" s="36" t="str">
        <f>IFERROR(INDEX(zdrovojéúdaje!$A:$G,MATCH(ROW()+289,$A:$A,0),COLUMN()-8),"")</f>
        <v>581/1494</v>
      </c>
      <c r="J292" s="37">
        <f>IFERROR(INDEX(zdrovojéúdaje!$A:$G,MATCH(ROW()+289,$A:$A,0),COLUMN()-8),"")</f>
        <v>39768</v>
      </c>
      <c r="K292" s="38">
        <f>IFERROR(INDEX(zdrovojéúdaje!$A:$G,MATCH(ROW()+289,$A:$A,0),COLUMN()-8),"")</f>
        <v>0.64583333333333337</v>
      </c>
      <c r="L292" s="39">
        <f>IFERROR(VALUE(TRIM(SUBSTITUTE(REPLACE(INDEX(zdrovojéúdaje!$A:$G,MATCH(ROW()+289,$A:$A,0),COLUMN()-8),1,4,""),".",",",1))),"")</f>
        <v>58.115499999999997</v>
      </c>
      <c r="M292" s="39">
        <f>IFERROR(VALUE(TRIM(SUBSTITUTE(REPLACE(INDEX(zdrovojéúdaje!$A:$G,MATCH(ROW()+289,$A:$A,0),COLUMN()-8),1,4,""),".",","))),"")</f>
        <v>15.875</v>
      </c>
      <c r="N292" s="40">
        <f>IFERROR(VALUE(TRIM(SUBSTITUTE(REPLACE(INDEX(zdrovojéúdaje!$A:$G,MATCH(ROW()+289,$A:$A,0),COLUMN()-8),1,4,""),".",","))),"")</f>
        <v>16.343699999999998</v>
      </c>
    </row>
    <row r="293" spans="1:14" s="29" customFormat="1" ht="13.15" customHeight="1">
      <c r="A293" s="47">
        <f>IF((zdrovojéúdaje!B293&gt;=$C$3)*(zdrovojéúdaje!B293&lt;=$C$4),1+COUNTIF($A$1:$A292,"&gt;0"),0)</f>
        <v>293</v>
      </c>
      <c r="B293" s="28" t="str">
        <f>IFERROR(INDEX(zdrovojéúdaje!$A:$G,MATCH(ROW()+213,$A:$A,0),COLUMN()-1),"")</f>
        <v>506/1494</v>
      </c>
      <c r="C293" s="14">
        <f>IFERROR(INDEX(zdrovojéúdaje!$A:$G,MATCH(ROW()+213,$A:$A,0),COLUMN()-1),"")</f>
        <v>39767</v>
      </c>
      <c r="D293" s="15">
        <f>IFERROR(INDEX(zdrovojéúdaje!$A:$G,MATCH(ROW()+213,$A:$A,0),COLUMN()-1),"")</f>
        <v>8.3333333333333329E-2</v>
      </c>
      <c r="E293" s="13">
        <f>IFERROR(VALUE(TRIM(SUBSTITUTE(REPLACE(INDEX(zdrovojéúdaje!$A:$G,MATCH(ROW()+213,$A:$A,0),COLUMN()-1),1,4,""),".",",",1))),"")</f>
        <v>59.326900000000002</v>
      </c>
      <c r="F293" s="13">
        <f>IFERROR(VALUE(TRIM(SUBSTITUTE(REPLACE(INDEX(zdrovojéúdaje!$A:$G,MATCH(ROW()+213,$A:$A,0),COLUMN()-1),1,4,""),".",","))),"")</f>
        <v>16.2422</v>
      </c>
      <c r="G293" s="12">
        <f>IFERROR(VALUE(TRIM(SUBSTITUTE(REPLACE(INDEX(zdrovojéúdaje!$A:$G,MATCH(ROW()+213,$A:$A,0),COLUMN()-1),1,4,""),".",","))),"")</f>
        <v>16.6753</v>
      </c>
      <c r="I293" s="36" t="str">
        <f>IFERROR(INDEX(zdrovojéúdaje!$A:$G,MATCH(ROW()+289,$A:$A,0),COLUMN()-8),"")</f>
        <v>582/1494</v>
      </c>
      <c r="J293" s="37">
        <f>IFERROR(INDEX(zdrovojéúdaje!$A:$G,MATCH(ROW()+289,$A:$A,0),COLUMN()-8),"")</f>
        <v>39768</v>
      </c>
      <c r="K293" s="38">
        <f>IFERROR(INDEX(zdrovojéúdaje!$A:$G,MATCH(ROW()+289,$A:$A,0),COLUMN()-8),"")</f>
        <v>0.66666666666666663</v>
      </c>
      <c r="L293" s="39">
        <f>IFERROR(VALUE(TRIM(SUBSTITUTE(REPLACE(INDEX(zdrovojéúdaje!$A:$G,MATCH(ROW()+289,$A:$A,0),COLUMN()-8),1,4,""),".",",",1))),"")</f>
        <v>58.218899999999998</v>
      </c>
      <c r="M293" s="39">
        <f>IFERROR(VALUE(TRIM(SUBSTITUTE(REPLACE(INDEX(zdrovojéúdaje!$A:$G,MATCH(ROW()+289,$A:$A,0),COLUMN()-8),1,4,""),".",","))),"")</f>
        <v>15.875</v>
      </c>
      <c r="N293" s="40">
        <f>IFERROR(VALUE(TRIM(SUBSTITUTE(REPLACE(INDEX(zdrovojéúdaje!$A:$G,MATCH(ROW()+289,$A:$A,0),COLUMN()-8),1,4,""),".",","))),"")</f>
        <v>16.343699999999998</v>
      </c>
    </row>
    <row r="294" spans="1:14" s="29" customFormat="1" ht="13.15" customHeight="1">
      <c r="A294" s="47">
        <f>IF((zdrovojéúdaje!B294&gt;=$C$3)*(zdrovojéúdaje!B294&lt;=$C$4),1+COUNTIF($A$1:$A293,"&gt;0"),0)</f>
        <v>294</v>
      </c>
      <c r="B294" s="28" t="str">
        <f>IFERROR(INDEX(zdrovojéúdaje!$A:$G,MATCH(ROW()+213,$A:$A,0),COLUMN()-1),"")</f>
        <v>507/1494</v>
      </c>
      <c r="C294" s="14">
        <f>IFERROR(INDEX(zdrovojéúdaje!$A:$G,MATCH(ROW()+213,$A:$A,0),COLUMN()-1),"")</f>
        <v>39767</v>
      </c>
      <c r="D294" s="15">
        <f>IFERROR(INDEX(zdrovojéúdaje!$A:$G,MATCH(ROW()+213,$A:$A,0),COLUMN()-1),"")</f>
        <v>0.10416666666666667</v>
      </c>
      <c r="E294" s="13">
        <f>IFERROR(VALUE(TRIM(SUBSTITUTE(REPLACE(INDEX(zdrovojéúdaje!$A:$G,MATCH(ROW()+213,$A:$A,0),COLUMN()-1),1,4,""),".",",",1))),"")</f>
        <v>59.3825</v>
      </c>
      <c r="F294" s="13">
        <f>IFERROR(VALUE(TRIM(SUBSTITUTE(REPLACE(INDEX(zdrovojéúdaje!$A:$G,MATCH(ROW()+213,$A:$A,0),COLUMN()-1),1,4,""),".",","))),"")</f>
        <v>16.2422</v>
      </c>
      <c r="G294" s="12">
        <f>IFERROR(VALUE(TRIM(SUBSTITUTE(REPLACE(INDEX(zdrovojéúdaje!$A:$G,MATCH(ROW()+213,$A:$A,0),COLUMN()-1),1,4,""),".",","))),"")</f>
        <v>16.6753</v>
      </c>
      <c r="I294" s="36" t="str">
        <f>IFERROR(INDEX(zdrovojéúdaje!$A:$G,MATCH(ROW()+289,$A:$A,0),COLUMN()-8),"")</f>
        <v>583/1494</v>
      </c>
      <c r="J294" s="37">
        <f>IFERROR(INDEX(zdrovojéúdaje!$A:$G,MATCH(ROW()+289,$A:$A,0),COLUMN()-8),"")</f>
        <v>39768</v>
      </c>
      <c r="K294" s="38">
        <f>IFERROR(INDEX(zdrovojéúdaje!$A:$G,MATCH(ROW()+289,$A:$A,0),COLUMN()-8),"")</f>
        <v>0.6875</v>
      </c>
      <c r="L294" s="39">
        <f>IFERROR(VALUE(TRIM(SUBSTITUTE(REPLACE(INDEX(zdrovojéúdaje!$A:$G,MATCH(ROW()+289,$A:$A,0),COLUMN()-8),1,4,""),".",",",1))),"")</f>
        <v>58.332500000000003</v>
      </c>
      <c r="M294" s="39">
        <f>IFERROR(VALUE(TRIM(SUBSTITUTE(REPLACE(INDEX(zdrovojéúdaje!$A:$G,MATCH(ROW()+289,$A:$A,0),COLUMN()-8),1,4,""),".",","))),"")</f>
        <v>15.875</v>
      </c>
      <c r="N294" s="40">
        <f>IFERROR(VALUE(TRIM(SUBSTITUTE(REPLACE(INDEX(zdrovojéúdaje!$A:$G,MATCH(ROW()+289,$A:$A,0),COLUMN()-8),1,4,""),".",","))),"")</f>
        <v>16.343699999999998</v>
      </c>
    </row>
    <row r="295" spans="1:14" s="29" customFormat="1" ht="13.15" customHeight="1">
      <c r="A295" s="47">
        <f>IF((zdrovojéúdaje!B295&gt;=$C$3)*(zdrovojéúdaje!B295&lt;=$C$4),1+COUNTIF($A$1:$A294,"&gt;0"),0)</f>
        <v>295</v>
      </c>
      <c r="B295" s="28" t="str">
        <f>IFERROR(INDEX(zdrovojéúdaje!$A:$G,MATCH(ROW()+213,$A:$A,0),COLUMN()-1),"")</f>
        <v>508/1494</v>
      </c>
      <c r="C295" s="14">
        <f>IFERROR(INDEX(zdrovojéúdaje!$A:$G,MATCH(ROW()+213,$A:$A,0),COLUMN()-1),"")</f>
        <v>39767</v>
      </c>
      <c r="D295" s="15">
        <f>IFERROR(INDEX(zdrovojéúdaje!$A:$G,MATCH(ROW()+213,$A:$A,0),COLUMN()-1),"")</f>
        <v>0.125</v>
      </c>
      <c r="E295" s="13">
        <f>IFERROR(VALUE(TRIM(SUBSTITUTE(REPLACE(INDEX(zdrovojéúdaje!$A:$G,MATCH(ROW()+213,$A:$A,0),COLUMN()-1),1,4,""),".",",",1))),"")</f>
        <v>59.412799999999997</v>
      </c>
      <c r="F295" s="13">
        <f>IFERROR(VALUE(TRIM(SUBSTITUTE(REPLACE(INDEX(zdrovojéúdaje!$A:$G,MATCH(ROW()+213,$A:$A,0),COLUMN()-1),1,4,""),".",","))),"")</f>
        <v>16.2088</v>
      </c>
      <c r="G295" s="12">
        <f>IFERROR(VALUE(TRIM(SUBSTITUTE(REPLACE(INDEX(zdrovojéúdaje!$A:$G,MATCH(ROW()+213,$A:$A,0),COLUMN()-1),1,4,""),".",","))),"")</f>
        <v>16.638500000000001</v>
      </c>
      <c r="I295" s="36" t="str">
        <f>IFERROR(INDEX(zdrovojéúdaje!$A:$G,MATCH(ROW()+289,$A:$A,0),COLUMN()-8),"")</f>
        <v>584/1494</v>
      </c>
      <c r="J295" s="37">
        <f>IFERROR(INDEX(zdrovojéúdaje!$A:$G,MATCH(ROW()+289,$A:$A,0),COLUMN()-8),"")</f>
        <v>39768</v>
      </c>
      <c r="K295" s="38">
        <f>IFERROR(INDEX(zdrovojéúdaje!$A:$G,MATCH(ROW()+289,$A:$A,0),COLUMN()-8),"")</f>
        <v>0.70833333333333337</v>
      </c>
      <c r="L295" s="39">
        <f>IFERROR(VALUE(TRIM(SUBSTITUTE(REPLACE(INDEX(zdrovojéúdaje!$A:$G,MATCH(ROW()+289,$A:$A,0),COLUMN()-8),1,4,""),".",",",1))),"")</f>
        <v>58.3855</v>
      </c>
      <c r="M295" s="39">
        <f>IFERROR(VALUE(TRIM(SUBSTITUTE(REPLACE(INDEX(zdrovojéúdaje!$A:$G,MATCH(ROW()+289,$A:$A,0),COLUMN()-8),1,4,""),".",","))),"")</f>
        <v>15.841699999999999</v>
      </c>
      <c r="N295" s="40">
        <f>IFERROR(VALUE(TRIM(SUBSTITUTE(REPLACE(INDEX(zdrovojéúdaje!$A:$G,MATCH(ROW()+289,$A:$A,0),COLUMN()-8),1,4,""),".",","))),"")</f>
        <v>16.306899999999999</v>
      </c>
    </row>
    <row r="296" spans="1:14" s="29" customFormat="1" ht="13.15" customHeight="1">
      <c r="A296" s="47">
        <f>IF((zdrovojéúdaje!B296&gt;=$C$3)*(zdrovojéúdaje!B296&lt;=$C$4),1+COUNTIF($A$1:$A295,"&gt;0"),0)</f>
        <v>296</v>
      </c>
      <c r="B296" s="28" t="str">
        <f>IFERROR(INDEX(zdrovojéúdaje!$A:$G,MATCH(ROW()+213,$A:$A,0),COLUMN()-1),"")</f>
        <v>509/1494</v>
      </c>
      <c r="C296" s="14">
        <f>IFERROR(INDEX(zdrovojéúdaje!$A:$G,MATCH(ROW()+213,$A:$A,0),COLUMN()-1),"")</f>
        <v>39767</v>
      </c>
      <c r="D296" s="15">
        <f>IFERROR(INDEX(zdrovojéúdaje!$A:$G,MATCH(ROW()+213,$A:$A,0),COLUMN()-1),"")</f>
        <v>0.14583333333333334</v>
      </c>
      <c r="E296" s="13">
        <f>IFERROR(VALUE(TRIM(SUBSTITUTE(REPLACE(INDEX(zdrovojéúdaje!$A:$G,MATCH(ROW()+213,$A:$A,0),COLUMN()-1),1,4,""),".",",",1))),"")</f>
        <v>59.581899999999997</v>
      </c>
      <c r="F296" s="13">
        <f>IFERROR(VALUE(TRIM(SUBSTITUTE(REPLACE(INDEX(zdrovojéúdaje!$A:$G,MATCH(ROW()+213,$A:$A,0),COLUMN()-1),1,4,""),".",","))),"")</f>
        <v>16.141999999999999</v>
      </c>
      <c r="G296" s="12">
        <f>IFERROR(VALUE(TRIM(SUBSTITUTE(REPLACE(INDEX(zdrovojéúdaje!$A:$G,MATCH(ROW()+213,$A:$A,0),COLUMN()-1),1,4,""),".",","))),"")</f>
        <v>16.601600000000001</v>
      </c>
      <c r="I296" s="36" t="str">
        <f>IFERROR(INDEX(zdrovojéúdaje!$A:$G,MATCH(ROW()+289,$A:$A,0),COLUMN()-8),"")</f>
        <v>585/1494</v>
      </c>
      <c r="J296" s="37">
        <f>IFERROR(INDEX(zdrovojéúdaje!$A:$G,MATCH(ROW()+289,$A:$A,0),COLUMN()-8),"")</f>
        <v>39768</v>
      </c>
      <c r="K296" s="38">
        <f>IFERROR(INDEX(zdrovojéúdaje!$A:$G,MATCH(ROW()+289,$A:$A,0),COLUMN()-8),"")</f>
        <v>0.72916666666666663</v>
      </c>
      <c r="L296" s="39">
        <f>IFERROR(VALUE(TRIM(SUBSTITUTE(REPLACE(INDEX(zdrovojéúdaje!$A:$G,MATCH(ROW()+289,$A:$A,0),COLUMN()-8),1,4,""),".",",",1))),"")</f>
        <v>58.5824</v>
      </c>
      <c r="M296" s="39">
        <f>IFERROR(VALUE(TRIM(SUBSTITUTE(REPLACE(INDEX(zdrovojéúdaje!$A:$G,MATCH(ROW()+289,$A:$A,0),COLUMN()-8),1,4,""),".",","))),"")</f>
        <v>15.808299999999999</v>
      </c>
      <c r="N296" s="40">
        <f>IFERROR(VALUE(TRIM(SUBSTITUTE(REPLACE(INDEX(zdrovojéúdaje!$A:$G,MATCH(ROW()+289,$A:$A,0),COLUMN()-8),1,4,""),".",","))),"")</f>
        <v>16.270099999999999</v>
      </c>
    </row>
    <row r="297" spans="1:14" s="29" customFormat="1" ht="13.15" customHeight="1">
      <c r="A297" s="47">
        <f>IF((zdrovojéúdaje!B297&gt;=$C$3)*(zdrovojéúdaje!B297&lt;=$C$4),1+COUNTIF($A$1:$A296,"&gt;0"),0)</f>
        <v>297</v>
      </c>
      <c r="B297" s="28" t="str">
        <f>IFERROR(INDEX(zdrovojéúdaje!$A:$G,MATCH(ROW()+213,$A:$A,0),COLUMN()-1),"")</f>
        <v>510/1494</v>
      </c>
      <c r="C297" s="14">
        <f>IFERROR(INDEX(zdrovojéúdaje!$A:$G,MATCH(ROW()+213,$A:$A,0),COLUMN()-1),"")</f>
        <v>39767</v>
      </c>
      <c r="D297" s="15">
        <f>IFERROR(INDEX(zdrovojéúdaje!$A:$G,MATCH(ROW()+213,$A:$A,0),COLUMN()-1),"")</f>
        <v>0.16666666666666666</v>
      </c>
      <c r="E297" s="13">
        <f>IFERROR(VALUE(TRIM(SUBSTITUTE(REPLACE(INDEX(zdrovojéúdaje!$A:$G,MATCH(ROW()+213,$A:$A,0),COLUMN()-1),1,4,""),".",",",1))),"")</f>
        <v>59.718200000000003</v>
      </c>
      <c r="F297" s="13">
        <f>IFERROR(VALUE(TRIM(SUBSTITUTE(REPLACE(INDEX(zdrovojéúdaje!$A:$G,MATCH(ROW()+213,$A:$A,0),COLUMN()-1),1,4,""),".",","))),"")</f>
        <v>16.075199999999999</v>
      </c>
      <c r="G297" s="12">
        <f>IFERROR(VALUE(TRIM(SUBSTITUTE(REPLACE(INDEX(zdrovojéúdaje!$A:$G,MATCH(ROW()+213,$A:$A,0),COLUMN()-1),1,4,""),".",","))),"")</f>
        <v>16.491099999999999</v>
      </c>
      <c r="I297" s="36" t="str">
        <f>IFERROR(INDEX(zdrovojéúdaje!$A:$G,MATCH(ROW()+289,$A:$A,0),COLUMN()-8),"")</f>
        <v>586/1494</v>
      </c>
      <c r="J297" s="37">
        <f>IFERROR(INDEX(zdrovojéúdaje!$A:$G,MATCH(ROW()+289,$A:$A,0),COLUMN()-8),"")</f>
        <v>39768</v>
      </c>
      <c r="K297" s="38">
        <f>IFERROR(INDEX(zdrovojéúdaje!$A:$G,MATCH(ROW()+289,$A:$A,0),COLUMN()-8),"")</f>
        <v>0.75</v>
      </c>
      <c r="L297" s="39">
        <f>IFERROR(VALUE(TRIM(SUBSTITUTE(REPLACE(INDEX(zdrovojéúdaje!$A:$G,MATCH(ROW()+289,$A:$A,0),COLUMN()-8),1,4,""),".",",",1))),"")</f>
        <v>58.726199999999999</v>
      </c>
      <c r="M297" s="39">
        <f>IFERROR(VALUE(TRIM(SUBSTITUTE(REPLACE(INDEX(zdrovojéúdaje!$A:$G,MATCH(ROW()+289,$A:$A,0),COLUMN()-8),1,4,""),".",","))),"")</f>
        <v>15.775</v>
      </c>
      <c r="N297" s="40">
        <f>IFERROR(VALUE(TRIM(SUBSTITUTE(REPLACE(INDEX(zdrovojéúdaje!$A:$G,MATCH(ROW()+289,$A:$A,0),COLUMN()-8),1,4,""),".",","))),"")</f>
        <v>16.270099999999999</v>
      </c>
    </row>
    <row r="298" spans="1:14" s="29" customFormat="1" ht="13.15" customHeight="1">
      <c r="A298" s="47">
        <f>IF((zdrovojéúdaje!B298&gt;=$C$3)*(zdrovojéúdaje!B298&lt;=$C$4),1+COUNTIF($A$1:$A297,"&gt;0"),0)</f>
        <v>298</v>
      </c>
      <c r="B298" s="28" t="str">
        <f>IFERROR(INDEX(zdrovojéúdaje!$A:$G,MATCH(ROW()+213,$A:$A,0),COLUMN()-1),"")</f>
        <v>511/1494</v>
      </c>
      <c r="C298" s="14">
        <f>IFERROR(INDEX(zdrovojéúdaje!$A:$G,MATCH(ROW()+213,$A:$A,0),COLUMN()-1),"")</f>
        <v>39767</v>
      </c>
      <c r="D298" s="15">
        <f>IFERROR(INDEX(zdrovojéúdaje!$A:$G,MATCH(ROW()+213,$A:$A,0),COLUMN()-1),"")</f>
        <v>0.1875</v>
      </c>
      <c r="E298" s="13">
        <f>IFERROR(VALUE(TRIM(SUBSTITUTE(REPLACE(INDEX(zdrovojéúdaje!$A:$G,MATCH(ROW()+213,$A:$A,0),COLUMN()-1),1,4,""),".",",",1))),"")</f>
        <v>59.854500000000002</v>
      </c>
      <c r="F298" s="13">
        <f>IFERROR(VALUE(TRIM(SUBSTITUTE(REPLACE(INDEX(zdrovojéúdaje!$A:$G,MATCH(ROW()+213,$A:$A,0),COLUMN()-1),1,4,""),".",","))),"")</f>
        <v>16.008500000000002</v>
      </c>
      <c r="G298" s="12">
        <f>IFERROR(VALUE(TRIM(SUBSTITUTE(REPLACE(INDEX(zdrovojéúdaje!$A:$G,MATCH(ROW()+213,$A:$A,0),COLUMN()-1),1,4,""),".",","))),"")</f>
        <v>16.417400000000001</v>
      </c>
      <c r="I298" s="36" t="str">
        <f>IFERROR(INDEX(zdrovojéúdaje!$A:$G,MATCH(ROW()+289,$A:$A,0),COLUMN()-8),"")</f>
        <v>587/1494</v>
      </c>
      <c r="J298" s="37">
        <f>IFERROR(INDEX(zdrovojéúdaje!$A:$G,MATCH(ROW()+289,$A:$A,0),COLUMN()-8),"")</f>
        <v>39768</v>
      </c>
      <c r="K298" s="38">
        <f>IFERROR(INDEX(zdrovojéúdaje!$A:$G,MATCH(ROW()+289,$A:$A,0),COLUMN()-8),"")</f>
        <v>0.77083333333333337</v>
      </c>
      <c r="L298" s="39">
        <f>IFERROR(VALUE(TRIM(SUBSTITUTE(REPLACE(INDEX(zdrovojéúdaje!$A:$G,MATCH(ROW()+289,$A:$A,0),COLUMN()-8),1,4,""),".",",",1))),"")</f>
        <v>58.668199999999999</v>
      </c>
      <c r="M298" s="39">
        <f>IFERROR(VALUE(TRIM(SUBSTITUTE(REPLACE(INDEX(zdrovojéúdaje!$A:$G,MATCH(ROW()+289,$A:$A,0),COLUMN()-8),1,4,""),".",","))),"")</f>
        <v>15.775</v>
      </c>
      <c r="N298" s="40">
        <f>IFERROR(VALUE(TRIM(SUBSTITUTE(REPLACE(INDEX(zdrovojéúdaje!$A:$G,MATCH(ROW()+289,$A:$A,0),COLUMN()-8),1,4,""),".",","))),"")</f>
        <v>16.270099999999999</v>
      </c>
    </row>
    <row r="299" spans="1:14" s="29" customFormat="1" ht="13.15" customHeight="1">
      <c r="A299" s="47">
        <f>IF((zdrovojéúdaje!B299&gt;=$C$3)*(zdrovojéúdaje!B299&lt;=$C$4),1+COUNTIF($A$1:$A298,"&gt;0"),0)</f>
        <v>299</v>
      </c>
      <c r="B299" s="28" t="str">
        <f>IFERROR(INDEX(zdrovojéúdaje!$A:$G,MATCH(ROW()+213,$A:$A,0),COLUMN()-1),"")</f>
        <v>512/1494</v>
      </c>
      <c r="C299" s="14">
        <f>IFERROR(INDEX(zdrovojéúdaje!$A:$G,MATCH(ROW()+213,$A:$A,0),COLUMN()-1),"")</f>
        <v>39767</v>
      </c>
      <c r="D299" s="15">
        <f>IFERROR(INDEX(zdrovojéúdaje!$A:$G,MATCH(ROW()+213,$A:$A,0),COLUMN()-1),"")</f>
        <v>0.20833333333333334</v>
      </c>
      <c r="E299" s="13">
        <f>IFERROR(VALUE(TRIM(SUBSTITUTE(REPLACE(INDEX(zdrovojéúdaje!$A:$G,MATCH(ROW()+213,$A:$A,0),COLUMN()-1),1,4,""),".",",",1))),"")</f>
        <v>59.960500000000003</v>
      </c>
      <c r="F299" s="13">
        <f>IFERROR(VALUE(TRIM(SUBSTITUTE(REPLACE(INDEX(zdrovojéúdaje!$A:$G,MATCH(ROW()+213,$A:$A,0),COLUMN()-1),1,4,""),".",","))),"")</f>
        <v>15.941700000000001</v>
      </c>
      <c r="G299" s="12">
        <f>IFERROR(VALUE(TRIM(SUBSTITUTE(REPLACE(INDEX(zdrovojéúdaje!$A:$G,MATCH(ROW()+213,$A:$A,0),COLUMN()-1),1,4,""),".",","))),"")</f>
        <v>16.306899999999999</v>
      </c>
      <c r="I299" s="36" t="str">
        <f>IFERROR(INDEX(zdrovojéúdaje!$A:$G,MATCH(ROW()+289,$A:$A,0),COLUMN()-8),"")</f>
        <v>588/1494</v>
      </c>
      <c r="J299" s="37">
        <f>IFERROR(INDEX(zdrovojéúdaje!$A:$G,MATCH(ROW()+289,$A:$A,0),COLUMN()-8),"")</f>
        <v>39768</v>
      </c>
      <c r="K299" s="38">
        <f>IFERROR(INDEX(zdrovojéúdaje!$A:$G,MATCH(ROW()+289,$A:$A,0),COLUMN()-8),"")</f>
        <v>0.79166666666666663</v>
      </c>
      <c r="L299" s="39">
        <f>IFERROR(VALUE(TRIM(SUBSTITUTE(REPLACE(INDEX(zdrovojéúdaje!$A:$G,MATCH(ROW()+289,$A:$A,0),COLUMN()-8),1,4,""),".",",",1))),"")</f>
        <v>58.779299999999999</v>
      </c>
      <c r="M299" s="39">
        <f>IFERROR(VALUE(TRIM(SUBSTITUTE(REPLACE(INDEX(zdrovojéúdaje!$A:$G,MATCH(ROW()+289,$A:$A,0),COLUMN()-8),1,4,""),".",","))),"")</f>
        <v>15.7416</v>
      </c>
      <c r="N299" s="40">
        <f>IFERROR(VALUE(TRIM(SUBSTITUTE(REPLACE(INDEX(zdrovojéúdaje!$A:$G,MATCH(ROW()+289,$A:$A,0),COLUMN()-8),1,4,""),".",","))),"")</f>
        <v>16.2332</v>
      </c>
    </row>
    <row r="300" spans="1:14" s="29" customFormat="1" ht="13.15" customHeight="1">
      <c r="A300" s="47">
        <f>IF((zdrovojéúdaje!B300&gt;=$C$3)*(zdrovojéúdaje!B300&lt;=$C$4),1+COUNTIF($A$1:$A299,"&gt;0"),0)</f>
        <v>300</v>
      </c>
      <c r="B300" s="28" t="str">
        <f>IFERROR(INDEX(zdrovojéúdaje!$A:$G,MATCH(ROW()+289,$A:$A,0),COLUMN()-1),"")</f>
        <v>589/1494</v>
      </c>
      <c r="C300" s="14">
        <f>IFERROR(INDEX(zdrovojéúdaje!$A:$G,MATCH(ROW()+289,$A:$A,0),COLUMN()-1),"")</f>
        <v>39768</v>
      </c>
      <c r="D300" s="15">
        <f>IFERROR(INDEX(zdrovojéúdaje!$A:$G,MATCH(ROW()+289,$A:$A,0),COLUMN()-1),"")</f>
        <v>0.8125</v>
      </c>
      <c r="E300" s="13">
        <f>IFERROR(VALUE(TRIM(SUBSTITUTE(REPLACE(INDEX(zdrovojéúdaje!$A:$G,MATCH(ROW()+289,$A:$A,0),COLUMN()-1),1,4,""),".",",",1))),"")</f>
        <v>58.749000000000002</v>
      </c>
      <c r="F300" s="13">
        <f>IFERROR(VALUE(TRIM(SUBSTITUTE(REPLACE(INDEX(zdrovojéúdaje!$A:$G,MATCH(ROW()+289,$A:$A,0),COLUMN()-1),1,4,""),".",","))),"")</f>
        <v>15.7416</v>
      </c>
      <c r="G300" s="12">
        <f>IFERROR(VALUE(TRIM(SUBSTITUTE(REPLACE(INDEX(zdrovojéúdaje!$A:$G,MATCH(ROW()+289,$A:$A,0),COLUMN()-1),1,4,""),".",","))),"")</f>
        <v>16.196400000000001</v>
      </c>
      <c r="I300" s="36" t="str">
        <f>IFERROR(INDEX(zdrovojéúdaje!$A:$G,MATCH(ROW()+365,$A:$A,0),COLUMN()-8),"")</f>
        <v>665/1494</v>
      </c>
      <c r="J300" s="37">
        <f>IFERROR(INDEX(zdrovojéúdaje!$A:$G,MATCH(ROW()+265,$A:$A,0),COLUMN()-8),"")</f>
        <v>39768</v>
      </c>
      <c r="K300" s="38">
        <f>IFERROR(INDEX(zdrovojéúdaje!$A:$G,MATCH(ROW()+265,$A:$A,0),COLUMN()-8),"")</f>
        <v>0.3125</v>
      </c>
      <c r="L300" s="39">
        <f>IFERROR(VALUE(TRIM(SUBSTITUTE(REPLACE(INDEX(zdrovojéúdaje!$A:$G,MATCH(ROW()+265,$A:$A,0),COLUMN()-8),1,4,""),".",",",1))),"")</f>
        <v>59.3825</v>
      </c>
      <c r="M300" s="39">
        <f>IFERROR(VALUE(TRIM(SUBSTITUTE(REPLACE(INDEX(zdrovojéúdaje!$A:$G,MATCH(ROW()+265,$A:$A,0),COLUMN()-8),1,4,""),".",","))),"")</f>
        <v>15.3086</v>
      </c>
      <c r="N300" s="40">
        <f>IFERROR(VALUE(TRIM(SUBSTITUTE(REPLACE(INDEX(zdrovojéúdaje!$A:$G,MATCH(ROW()+265,$A:$A,0),COLUMN()-8),1,4,""),".",","))),"")</f>
        <v>15.7182</v>
      </c>
    </row>
    <row r="301" spans="1:14" s="29" customFormat="1" ht="13.15" customHeight="1">
      <c r="A301" s="47">
        <f>IF((zdrovojéúdaje!B301&gt;=$C$3)*(zdrovojéúdaje!B301&lt;=$C$4),1+COUNTIF($A$1:$A300,"&gt;0"),0)</f>
        <v>301</v>
      </c>
      <c r="B301" s="28" t="str">
        <f>IFERROR(INDEX(zdrovojéúdaje!$A:$G,MATCH(ROW()+289,$A:$A,0),COLUMN()-1),"")</f>
        <v>590/1494</v>
      </c>
      <c r="C301" s="14">
        <f>IFERROR(INDEX(zdrovojéúdaje!$A:$G,MATCH(ROW()+289,$A:$A,0),COLUMN()-1),"")</f>
        <v>39768</v>
      </c>
      <c r="D301" s="15">
        <f>IFERROR(INDEX(zdrovojéúdaje!$A:$G,MATCH(ROW()+289,$A:$A,0),COLUMN()-1),"")</f>
        <v>0.83333333333333337</v>
      </c>
      <c r="E301" s="13">
        <f>IFERROR(VALUE(TRIM(SUBSTITUTE(REPLACE(INDEX(zdrovojéúdaje!$A:$G,MATCH(ROW()+289,$A:$A,0),COLUMN()-1),1,4,""),".",",",1))),"")</f>
        <v>58.794400000000003</v>
      </c>
      <c r="F301" s="13">
        <f>IFERROR(VALUE(TRIM(SUBSTITUTE(REPLACE(INDEX(zdrovojéúdaje!$A:$G,MATCH(ROW()+289,$A:$A,0),COLUMN()-1),1,4,""),".",","))),"")</f>
        <v>15.7416</v>
      </c>
      <c r="G301" s="12">
        <f>IFERROR(VALUE(TRIM(SUBSTITUTE(REPLACE(INDEX(zdrovojéúdaje!$A:$G,MATCH(ROW()+289,$A:$A,0),COLUMN()-1),1,4,""),".",","))),"")</f>
        <v>16.2332</v>
      </c>
      <c r="I301" s="36" t="str">
        <f>IFERROR(INDEX(zdrovojéúdaje!$A:$G,MATCH(ROW()+365,$A:$A,0),COLUMN()-8),"")</f>
        <v>666/1494</v>
      </c>
      <c r="J301" s="37">
        <f>IFERROR(INDEX(zdrovojéúdaje!$A:$G,MATCH(ROW()+265,$A:$A,0),COLUMN()-8),"")</f>
        <v>39768</v>
      </c>
      <c r="K301" s="38">
        <f>IFERROR(INDEX(zdrovojéúdaje!$A:$G,MATCH(ROW()+265,$A:$A,0),COLUMN()-8),"")</f>
        <v>0.33333333333333331</v>
      </c>
      <c r="L301" s="39">
        <f>IFERROR(VALUE(TRIM(SUBSTITUTE(REPLACE(INDEX(zdrovojéúdaje!$A:$G,MATCH(ROW()+265,$A:$A,0),COLUMN()-8),1,4,""),".",",",1))),"")</f>
        <v>59.205800000000004</v>
      </c>
      <c r="M301" s="39">
        <f>IFERROR(VALUE(TRIM(SUBSTITUTE(REPLACE(INDEX(zdrovojéúdaje!$A:$G,MATCH(ROW()+265,$A:$A,0),COLUMN()-8),1,4,""),".",","))),"")</f>
        <v>15.3086</v>
      </c>
      <c r="N301" s="40">
        <f>IFERROR(VALUE(TRIM(SUBSTITUTE(REPLACE(INDEX(zdrovojéúdaje!$A:$G,MATCH(ROW()+265,$A:$A,0),COLUMN()-8),1,4,""),".",","))),"")</f>
        <v>15.7182</v>
      </c>
    </row>
    <row r="302" spans="1:14" s="29" customFormat="1" ht="13.15" customHeight="1">
      <c r="A302" s="47">
        <f>IF((zdrovojéúdaje!B302&gt;=$C$3)*(zdrovojéúdaje!B302&lt;=$C$4),1+COUNTIF($A$1:$A301,"&gt;0"),0)</f>
        <v>302</v>
      </c>
      <c r="B302" s="28" t="str">
        <f>IFERROR(INDEX(zdrovojéúdaje!$A:$G,MATCH(ROW()+289,$A:$A,0),COLUMN()-1),"")</f>
        <v>591/1494</v>
      </c>
      <c r="C302" s="14">
        <f>IFERROR(INDEX(zdrovojéúdaje!$A:$G,MATCH(ROW()+289,$A:$A,0),COLUMN()-1),"")</f>
        <v>39768</v>
      </c>
      <c r="D302" s="15">
        <f>IFERROR(INDEX(zdrovojéúdaje!$A:$G,MATCH(ROW()+289,$A:$A,0),COLUMN()-1),"")</f>
        <v>0.85416666666666663</v>
      </c>
      <c r="E302" s="13">
        <f>IFERROR(VALUE(TRIM(SUBSTITUTE(REPLACE(INDEX(zdrovojéúdaje!$A:$G,MATCH(ROW()+289,$A:$A,0),COLUMN()-1),1,4,""),".",",",1))),"")</f>
        <v>58.902900000000002</v>
      </c>
      <c r="F302" s="13">
        <f>IFERROR(VALUE(TRIM(SUBSTITUTE(REPLACE(INDEX(zdrovojéúdaje!$A:$G,MATCH(ROW()+289,$A:$A,0),COLUMN()-1),1,4,""),".",","))),"")</f>
        <v>15.7416</v>
      </c>
      <c r="G302" s="12">
        <f>IFERROR(VALUE(TRIM(SUBSTITUTE(REPLACE(INDEX(zdrovojéúdaje!$A:$G,MATCH(ROW()+289,$A:$A,0),COLUMN()-1),1,4,""),".",","))),"")</f>
        <v>16.196400000000001</v>
      </c>
      <c r="I302" s="36" t="str">
        <f>IFERROR(INDEX(zdrovojéúdaje!$A:$G,MATCH(ROW()+365,$A:$A,0),COLUMN()-8),"")</f>
        <v>667/1494</v>
      </c>
      <c r="J302" s="37">
        <f>IFERROR(INDEX(zdrovojéúdaje!$A:$G,MATCH(ROW()+265,$A:$A,0),COLUMN()-8),"")</f>
        <v>39768</v>
      </c>
      <c r="K302" s="38">
        <f>IFERROR(INDEX(zdrovojéúdaje!$A:$G,MATCH(ROW()+265,$A:$A,0),COLUMN()-8),"")</f>
        <v>0.35416666666666669</v>
      </c>
      <c r="L302" s="39">
        <f>IFERROR(VALUE(TRIM(SUBSTITUTE(REPLACE(INDEX(zdrovojéúdaje!$A:$G,MATCH(ROW()+265,$A:$A,0),COLUMN()-8),1,4,""),".",",",1))),"")</f>
        <v>59.155299999999997</v>
      </c>
      <c r="M302" s="39">
        <f>IFERROR(VALUE(TRIM(SUBSTITUTE(REPLACE(INDEX(zdrovojéúdaje!$A:$G,MATCH(ROW()+265,$A:$A,0),COLUMN()-8),1,4,""),".",","))),"")</f>
        <v>15.3086</v>
      </c>
      <c r="N302" s="40">
        <f>IFERROR(VALUE(TRIM(SUBSTITUTE(REPLACE(INDEX(zdrovojéúdaje!$A:$G,MATCH(ROW()+265,$A:$A,0),COLUMN()-8),1,4,""),".",","))),"")</f>
        <v>15.7182</v>
      </c>
    </row>
    <row r="303" spans="1:14" s="29" customFormat="1" ht="13.15" customHeight="1">
      <c r="A303" s="47">
        <f>IF((zdrovojéúdaje!B303&gt;=$C$3)*(zdrovojéúdaje!B303&lt;=$C$4),1+COUNTIF($A$1:$A302,"&gt;0"),0)</f>
        <v>303</v>
      </c>
      <c r="B303" s="28" t="str">
        <f>IFERROR(INDEX(zdrovojéúdaje!$A:$G,MATCH(ROW()+289,$A:$A,0),COLUMN()-1),"")</f>
        <v>592/1494</v>
      </c>
      <c r="C303" s="14">
        <f>IFERROR(INDEX(zdrovojéúdaje!$A:$G,MATCH(ROW()+289,$A:$A,0),COLUMN()-1),"")</f>
        <v>39768</v>
      </c>
      <c r="D303" s="15">
        <f>IFERROR(INDEX(zdrovojéúdaje!$A:$G,MATCH(ROW()+289,$A:$A,0),COLUMN()-1),"")</f>
        <v>0.875</v>
      </c>
      <c r="E303" s="13">
        <f>IFERROR(VALUE(TRIM(SUBSTITUTE(REPLACE(INDEX(zdrovojéúdaje!$A:$G,MATCH(ROW()+289,$A:$A,0),COLUMN()-1),1,4,""),".",",",1))),"")</f>
        <v>58.857500000000002</v>
      </c>
      <c r="F303" s="13">
        <f>IFERROR(VALUE(TRIM(SUBSTITUTE(REPLACE(INDEX(zdrovojéúdaje!$A:$G,MATCH(ROW()+289,$A:$A,0),COLUMN()-1),1,4,""),".",","))),"")</f>
        <v>15.708299999999999</v>
      </c>
      <c r="G303" s="12">
        <f>IFERROR(VALUE(TRIM(SUBSTITUTE(REPLACE(INDEX(zdrovojéúdaje!$A:$G,MATCH(ROW()+289,$A:$A,0),COLUMN()-1),1,4,""),".",","))),"")</f>
        <v>16.159600000000001</v>
      </c>
      <c r="I303" s="36" t="str">
        <f>IFERROR(INDEX(zdrovojéúdaje!$A:$G,MATCH(ROW()+365,$A:$A,0),COLUMN()-8),"")</f>
        <v>668/1494</v>
      </c>
      <c r="J303" s="37">
        <f>IFERROR(INDEX(zdrovojéúdaje!$A:$G,MATCH(ROW()+265,$A:$A,0),COLUMN()-8),"")</f>
        <v>39768</v>
      </c>
      <c r="K303" s="38">
        <f>IFERROR(INDEX(zdrovojéúdaje!$A:$G,MATCH(ROW()+265,$A:$A,0),COLUMN()-8),"")</f>
        <v>0.375</v>
      </c>
      <c r="L303" s="39">
        <f>IFERROR(VALUE(TRIM(SUBSTITUTE(REPLACE(INDEX(zdrovojéúdaje!$A:$G,MATCH(ROW()+265,$A:$A,0),COLUMN()-8),1,4,""),".",",",1))),"")</f>
        <v>59.024099999999997</v>
      </c>
      <c r="M303" s="39">
        <f>IFERROR(VALUE(TRIM(SUBSTITUTE(REPLACE(INDEX(zdrovojéúdaje!$A:$G,MATCH(ROW()+265,$A:$A,0),COLUMN()-8),1,4,""),".",","))),"")</f>
        <v>15.341900000000001</v>
      </c>
      <c r="N303" s="40">
        <f>IFERROR(VALUE(TRIM(SUBSTITUTE(REPLACE(INDEX(zdrovojéúdaje!$A:$G,MATCH(ROW()+265,$A:$A,0),COLUMN()-8),1,4,""),".",","))),"")</f>
        <v>15.755000000000001</v>
      </c>
    </row>
    <row r="304" spans="1:14" s="29" customFormat="1" ht="13.15" customHeight="1">
      <c r="A304" s="47">
        <f>IF((zdrovojéúdaje!B304&gt;=$C$3)*(zdrovojéúdaje!B304&lt;=$C$4),1+COUNTIF($A$1:$A303,"&gt;0"),0)</f>
        <v>304</v>
      </c>
      <c r="B304" s="28" t="str">
        <f>IFERROR(INDEX(zdrovojéúdaje!$A:$G,MATCH(ROW()+289,$A:$A,0),COLUMN()-1),"")</f>
        <v>593/1494</v>
      </c>
      <c r="C304" s="14">
        <f>IFERROR(INDEX(zdrovojéúdaje!$A:$G,MATCH(ROW()+289,$A:$A,0),COLUMN()-1),"")</f>
        <v>39768</v>
      </c>
      <c r="D304" s="15">
        <f>IFERROR(INDEX(zdrovojéúdaje!$A:$G,MATCH(ROW()+289,$A:$A,0),COLUMN()-1),"")</f>
        <v>0.89583333333333337</v>
      </c>
      <c r="E304" s="13">
        <f>IFERROR(VALUE(TRIM(SUBSTITUTE(REPLACE(INDEX(zdrovojéúdaje!$A:$G,MATCH(ROW()+289,$A:$A,0),COLUMN()-1),1,4,""),".",",",1))),"")</f>
        <v>58.925600000000003</v>
      </c>
      <c r="F304" s="13">
        <f>IFERROR(VALUE(TRIM(SUBSTITUTE(REPLACE(INDEX(zdrovojéúdaje!$A:$G,MATCH(ROW()+289,$A:$A,0),COLUMN()-1),1,4,""),".",","))),"")</f>
        <v>15.708299999999999</v>
      </c>
      <c r="G304" s="12">
        <f>IFERROR(VALUE(TRIM(SUBSTITUTE(REPLACE(INDEX(zdrovojéúdaje!$A:$G,MATCH(ROW()+289,$A:$A,0),COLUMN()-1),1,4,""),".",","))),"")</f>
        <v>16.159600000000001</v>
      </c>
      <c r="I304" s="36" t="str">
        <f>IFERROR(INDEX(zdrovojéúdaje!$A:$G,MATCH(ROW()+365,$A:$A,0),COLUMN()-8),"")</f>
        <v>669/1494</v>
      </c>
      <c r="J304" s="37">
        <f>IFERROR(INDEX(zdrovojéúdaje!$A:$G,MATCH(ROW()+265,$A:$A,0),COLUMN()-8),"")</f>
        <v>39768</v>
      </c>
      <c r="K304" s="38">
        <f>IFERROR(INDEX(zdrovojéúdaje!$A:$G,MATCH(ROW()+265,$A:$A,0),COLUMN()-8),"")</f>
        <v>0.39583333333333331</v>
      </c>
      <c r="L304" s="39">
        <f>IFERROR(VALUE(TRIM(SUBSTITUTE(REPLACE(INDEX(zdrovojéúdaje!$A:$G,MATCH(ROW()+265,$A:$A,0),COLUMN()-8),1,4,""),".",",",1))),"")</f>
        <v>58.923099999999998</v>
      </c>
      <c r="M304" s="39">
        <f>IFERROR(VALUE(TRIM(SUBSTITUTE(REPLACE(INDEX(zdrovojéúdaje!$A:$G,MATCH(ROW()+265,$A:$A,0),COLUMN()-8),1,4,""),".",","))),"")</f>
        <v>15.4085</v>
      </c>
      <c r="N304" s="40">
        <f>IFERROR(VALUE(TRIM(SUBSTITUTE(REPLACE(INDEX(zdrovojéúdaje!$A:$G,MATCH(ROW()+265,$A:$A,0),COLUMN()-8),1,4,""),".",","))),"")</f>
        <v>15.8285</v>
      </c>
    </row>
    <row r="305" spans="1:14" s="29" customFormat="1" ht="13.15" customHeight="1">
      <c r="A305" s="47">
        <f>IF((zdrovojéúdaje!B305&gt;=$C$3)*(zdrovojéúdaje!B305&lt;=$C$4),1+COUNTIF($A$1:$A304,"&gt;0"),0)</f>
        <v>305</v>
      </c>
      <c r="B305" s="28" t="str">
        <f>IFERROR(INDEX(zdrovojéúdaje!$A:$G,MATCH(ROW()+289,$A:$A,0),COLUMN()-1),"")</f>
        <v>594/1494</v>
      </c>
      <c r="C305" s="14">
        <f>IFERROR(INDEX(zdrovojéúdaje!$A:$G,MATCH(ROW()+289,$A:$A,0),COLUMN()-1),"")</f>
        <v>39768</v>
      </c>
      <c r="D305" s="15">
        <f>IFERROR(INDEX(zdrovojéúdaje!$A:$G,MATCH(ROW()+289,$A:$A,0),COLUMN()-1),"")</f>
        <v>0.91666666666666663</v>
      </c>
      <c r="E305" s="13">
        <f>IFERROR(VALUE(TRIM(SUBSTITUTE(REPLACE(INDEX(zdrovojéúdaje!$A:$G,MATCH(ROW()+289,$A:$A,0),COLUMN()-1),1,4,""),".",",",1))),"")</f>
        <v>58.9711</v>
      </c>
      <c r="F305" s="13">
        <f>IFERROR(VALUE(TRIM(SUBSTITUTE(REPLACE(INDEX(zdrovojéúdaje!$A:$G,MATCH(ROW()+289,$A:$A,0),COLUMN()-1),1,4,""),".",","))),"")</f>
        <v>15.675000000000001</v>
      </c>
      <c r="G305" s="12">
        <f>IFERROR(VALUE(TRIM(SUBSTITUTE(REPLACE(INDEX(zdrovojéúdaje!$A:$G,MATCH(ROW()+289,$A:$A,0),COLUMN()-1),1,4,""),".",","))),"")</f>
        <v>16.159600000000001</v>
      </c>
      <c r="I305" s="36" t="str">
        <f>IFERROR(INDEX(zdrovojéúdaje!$A:$G,MATCH(ROW()+365,$A:$A,0),COLUMN()-8),"")</f>
        <v>670/1494</v>
      </c>
      <c r="J305" s="37">
        <f>IFERROR(INDEX(zdrovojéúdaje!$A:$G,MATCH(ROW()+265,$A:$A,0),COLUMN()-8),"")</f>
        <v>39768</v>
      </c>
      <c r="K305" s="38">
        <f>IFERROR(INDEX(zdrovojéúdaje!$A:$G,MATCH(ROW()+265,$A:$A,0),COLUMN()-8),"")</f>
        <v>0.41666666666666669</v>
      </c>
      <c r="L305" s="39">
        <f>IFERROR(VALUE(TRIM(SUBSTITUTE(REPLACE(INDEX(zdrovojéúdaje!$A:$G,MATCH(ROW()+265,$A:$A,0),COLUMN()-8),1,4,""),".",",",1))),"")</f>
        <v>58.912999999999997</v>
      </c>
      <c r="M305" s="39">
        <f>IFERROR(VALUE(TRIM(SUBSTITUTE(REPLACE(INDEX(zdrovojéúdaje!$A:$G,MATCH(ROW()+265,$A:$A,0),COLUMN()-8),1,4,""),".",","))),"")</f>
        <v>15.4085</v>
      </c>
      <c r="N305" s="40">
        <f>IFERROR(VALUE(TRIM(SUBSTITUTE(REPLACE(INDEX(zdrovojéúdaje!$A:$G,MATCH(ROW()+265,$A:$A,0),COLUMN()-8),1,4,""),".",","))),"")</f>
        <v>15.8653</v>
      </c>
    </row>
    <row r="306" spans="1:14" s="29" customFormat="1" ht="13.15" customHeight="1">
      <c r="A306" s="47">
        <f>IF((zdrovojéúdaje!B306&gt;=$C$3)*(zdrovojéúdaje!B306&lt;=$C$4),1+COUNTIF($A$1:$A305,"&gt;0"),0)</f>
        <v>306</v>
      </c>
      <c r="B306" s="28" t="str">
        <f>IFERROR(INDEX(zdrovojéúdaje!$A:$G,MATCH(ROW()+289,$A:$A,0),COLUMN()-1),"")</f>
        <v>595/1494</v>
      </c>
      <c r="C306" s="14">
        <f>IFERROR(INDEX(zdrovojéúdaje!$A:$G,MATCH(ROW()+289,$A:$A,0),COLUMN()-1),"")</f>
        <v>39768</v>
      </c>
      <c r="D306" s="15">
        <f>IFERROR(INDEX(zdrovojéúdaje!$A:$G,MATCH(ROW()+289,$A:$A,0),COLUMN()-1),"")</f>
        <v>0.9375</v>
      </c>
      <c r="E306" s="13">
        <f>IFERROR(VALUE(TRIM(SUBSTITUTE(REPLACE(INDEX(zdrovojéúdaje!$A:$G,MATCH(ROW()+289,$A:$A,0),COLUMN()-1),1,4,""),".",",",1))),"")</f>
        <v>59.021599999999999</v>
      </c>
      <c r="F306" s="13">
        <f>IFERROR(VALUE(TRIM(SUBSTITUTE(REPLACE(INDEX(zdrovojéúdaje!$A:$G,MATCH(ROW()+289,$A:$A,0),COLUMN()-1),1,4,""),".",","))),"")</f>
        <v>15.6416</v>
      </c>
      <c r="G306" s="12">
        <f>IFERROR(VALUE(TRIM(SUBSTITUTE(REPLACE(INDEX(zdrovojéúdaje!$A:$G,MATCH(ROW()+289,$A:$A,0),COLUMN()-1),1,4,""),".",","))),"")</f>
        <v>16.122800000000002</v>
      </c>
      <c r="I306" s="36" t="str">
        <f>IFERROR(INDEX(zdrovojéúdaje!$A:$G,MATCH(ROW()+365,$A:$A,0),COLUMN()-8),"")</f>
        <v>671/1494</v>
      </c>
      <c r="J306" s="37">
        <f>IFERROR(INDEX(zdrovojéúdaje!$A:$G,MATCH(ROW()+265,$A:$A,0),COLUMN()-8),"")</f>
        <v>39768</v>
      </c>
      <c r="K306" s="38">
        <f>IFERROR(INDEX(zdrovojéúdaje!$A:$G,MATCH(ROW()+265,$A:$A,0),COLUMN()-8),"")</f>
        <v>0.4375</v>
      </c>
      <c r="L306" s="39">
        <f>IFERROR(VALUE(TRIM(SUBSTITUTE(REPLACE(INDEX(zdrovojéúdaje!$A:$G,MATCH(ROW()+265,$A:$A,0),COLUMN()-8),1,4,""),".",",",1))),"")</f>
        <v>58.721200000000003</v>
      </c>
      <c r="M306" s="39">
        <f>IFERROR(VALUE(TRIM(SUBSTITUTE(REPLACE(INDEX(zdrovojéúdaje!$A:$G,MATCH(ROW()+265,$A:$A,0),COLUMN()-8),1,4,""),".",","))),"")</f>
        <v>15.475099999999999</v>
      </c>
      <c r="N306" s="40">
        <f>IFERROR(VALUE(TRIM(SUBSTITUTE(REPLACE(INDEX(zdrovojéúdaje!$A:$G,MATCH(ROW()+265,$A:$A,0),COLUMN()-8),1,4,""),".",","))),"")</f>
        <v>15.902100000000001</v>
      </c>
    </row>
    <row r="307" spans="1:14" s="29" customFormat="1" ht="13.15" customHeight="1">
      <c r="A307" s="47">
        <f>IF((zdrovojéúdaje!B307&gt;=$C$3)*(zdrovojéúdaje!B307&lt;=$C$4),1+COUNTIF($A$1:$A306,"&gt;0"),0)</f>
        <v>307</v>
      </c>
      <c r="B307" s="28" t="str">
        <f>IFERROR(INDEX(zdrovojéúdaje!$A:$G,MATCH(ROW()+289,$A:$A,0),COLUMN()-1),"")</f>
        <v>596/1494</v>
      </c>
      <c r="C307" s="14">
        <f>IFERROR(INDEX(zdrovojéúdaje!$A:$G,MATCH(ROW()+289,$A:$A,0),COLUMN()-1),"")</f>
        <v>39768</v>
      </c>
      <c r="D307" s="15">
        <f>IFERROR(INDEX(zdrovojéúdaje!$A:$G,MATCH(ROW()+289,$A:$A,0),COLUMN()-1),"")</f>
        <v>0.95833333333333337</v>
      </c>
      <c r="E307" s="13">
        <f>IFERROR(VALUE(TRIM(SUBSTITUTE(REPLACE(INDEX(zdrovojéúdaje!$A:$G,MATCH(ROW()+289,$A:$A,0),COLUMN()-1),1,4,""),".",",",1))),"")</f>
        <v>59.114899999999999</v>
      </c>
      <c r="F307" s="13">
        <f>IFERROR(VALUE(TRIM(SUBSTITUTE(REPLACE(INDEX(zdrovojéúdaje!$A:$G,MATCH(ROW()+289,$A:$A,0),COLUMN()-1),1,4,""),".",","))),"")</f>
        <v>15.6416</v>
      </c>
      <c r="G307" s="12">
        <f>IFERROR(VALUE(TRIM(SUBSTITUTE(REPLACE(INDEX(zdrovojéúdaje!$A:$G,MATCH(ROW()+289,$A:$A,0),COLUMN()-1),1,4,""),".",","))),"")</f>
        <v>16.085999999999999</v>
      </c>
      <c r="I307" s="36" t="str">
        <f>IFERROR(INDEX(zdrovojéúdaje!$A:$G,MATCH(ROW()+365,$A:$A,0),COLUMN()-8),"")</f>
        <v>672/1494</v>
      </c>
      <c r="J307" s="37">
        <f>IFERROR(INDEX(zdrovojéúdaje!$A:$G,MATCH(ROW()+265,$A:$A,0),COLUMN()-8),"")</f>
        <v>39768</v>
      </c>
      <c r="K307" s="38">
        <f>IFERROR(INDEX(zdrovojéúdaje!$A:$G,MATCH(ROW()+265,$A:$A,0),COLUMN()-8),"")</f>
        <v>0.45833333333333331</v>
      </c>
      <c r="L307" s="39">
        <f>IFERROR(VALUE(TRIM(SUBSTITUTE(REPLACE(INDEX(zdrovojéúdaje!$A:$G,MATCH(ROW()+265,$A:$A,0),COLUMN()-8),1,4,""),".",",",1))),"")</f>
        <v>58.564700000000002</v>
      </c>
      <c r="M307" s="39">
        <f>IFERROR(VALUE(TRIM(SUBSTITUTE(REPLACE(INDEX(zdrovojéúdaje!$A:$G,MATCH(ROW()+265,$A:$A,0),COLUMN()-8),1,4,""),".",","))),"")</f>
        <v>15.574999999999999</v>
      </c>
      <c r="N307" s="40">
        <f>IFERROR(VALUE(TRIM(SUBSTITUTE(REPLACE(INDEX(zdrovojéúdaje!$A:$G,MATCH(ROW()+265,$A:$A,0),COLUMN()-8),1,4,""),".",","))),"")</f>
        <v>16.0124</v>
      </c>
    </row>
    <row r="308" spans="1:14" s="29" customFormat="1" ht="13.15" customHeight="1">
      <c r="A308" s="47">
        <f>IF((zdrovojéúdaje!B308&gt;=$C$3)*(zdrovojéúdaje!B308&lt;=$C$4),1+COUNTIF($A$1:$A307,"&gt;0"),0)</f>
        <v>308</v>
      </c>
      <c r="B308" s="28" t="str">
        <f>IFERROR(INDEX(zdrovojéúdaje!$A:$G,MATCH(ROW()+289,$A:$A,0),COLUMN()-1),"")</f>
        <v>597/1494</v>
      </c>
      <c r="C308" s="14">
        <f>IFERROR(INDEX(zdrovojéúdaje!$A:$G,MATCH(ROW()+289,$A:$A,0),COLUMN()-1),"")</f>
        <v>39768</v>
      </c>
      <c r="D308" s="15">
        <f>IFERROR(INDEX(zdrovojéúdaje!$A:$G,MATCH(ROW()+289,$A:$A,0),COLUMN()-1),"")</f>
        <v>0.97916666666666663</v>
      </c>
      <c r="E308" s="13">
        <f>IFERROR(VALUE(TRIM(SUBSTITUTE(REPLACE(INDEX(zdrovojéúdaje!$A:$G,MATCH(ROW()+289,$A:$A,0),COLUMN()-1),1,4,""),".",",",1))),"")</f>
        <v>59.246200000000002</v>
      </c>
      <c r="F308" s="13">
        <f>IFERROR(VALUE(TRIM(SUBSTITUTE(REPLACE(INDEX(zdrovojéúdaje!$A:$G,MATCH(ROW()+289,$A:$A,0),COLUMN()-1),1,4,""),".",","))),"")</f>
        <v>15.6083</v>
      </c>
      <c r="G308" s="12">
        <f>IFERROR(VALUE(TRIM(SUBSTITUTE(REPLACE(INDEX(zdrovojéúdaje!$A:$G,MATCH(ROW()+289,$A:$A,0),COLUMN()-1),1,4,""),".",","))),"")</f>
        <v>16.085999999999999</v>
      </c>
      <c r="I308" s="36" t="str">
        <f>IFERROR(INDEX(zdrovojéúdaje!$A:$G,MATCH(ROW()+365,$A:$A,0),COLUMN()-8),"")</f>
        <v>673/1494</v>
      </c>
      <c r="J308" s="37">
        <f>IFERROR(INDEX(zdrovojéúdaje!$A:$G,MATCH(ROW()+265,$A:$A,0),COLUMN()-8),"")</f>
        <v>39768</v>
      </c>
      <c r="K308" s="38">
        <f>IFERROR(INDEX(zdrovojéúdaje!$A:$G,MATCH(ROW()+265,$A:$A,0),COLUMN()-8),"")</f>
        <v>0.47916666666666669</v>
      </c>
      <c r="L308" s="39">
        <f>IFERROR(VALUE(TRIM(SUBSTITUTE(REPLACE(INDEX(zdrovojéúdaje!$A:$G,MATCH(ROW()+265,$A:$A,0),COLUMN()-8),1,4,""),".",",",1))),"")</f>
        <v>58.319899999999997</v>
      </c>
      <c r="M308" s="39">
        <f>IFERROR(VALUE(TRIM(SUBSTITUTE(REPLACE(INDEX(zdrovojéúdaje!$A:$G,MATCH(ROW()+265,$A:$A,0),COLUMN()-8),1,4,""),".",","))),"")</f>
        <v>15.6416</v>
      </c>
      <c r="N308" s="40">
        <f>IFERROR(VALUE(TRIM(SUBSTITUTE(REPLACE(INDEX(zdrovojéúdaje!$A:$G,MATCH(ROW()+265,$A:$A,0),COLUMN()-8),1,4,""),".",","))),"")</f>
        <v>16.085999999999999</v>
      </c>
    </row>
    <row r="309" spans="1:14" s="29" customFormat="1" ht="13.15" customHeight="1">
      <c r="A309" s="47">
        <f>IF((zdrovojéúdaje!B309&gt;=$C$3)*(zdrovojéúdaje!B309&lt;=$C$4),1+COUNTIF($A$1:$A308,"&gt;0"),0)</f>
        <v>309</v>
      </c>
      <c r="B309" s="28" t="str">
        <f>IFERROR(INDEX(zdrovojéúdaje!$A:$G,MATCH(ROW()+289,$A:$A,0),COLUMN()-1),"")</f>
        <v>598/1494</v>
      </c>
      <c r="C309" s="14">
        <f>IFERROR(INDEX(zdrovojéúdaje!$A:$G,MATCH(ROW()+289,$A:$A,0),COLUMN()-1),"")</f>
        <v>39769</v>
      </c>
      <c r="D309" s="15">
        <f>IFERROR(INDEX(zdrovojéúdaje!$A:$G,MATCH(ROW()+289,$A:$A,0),COLUMN()-1),"")</f>
        <v>0</v>
      </c>
      <c r="E309" s="13">
        <f>IFERROR(VALUE(TRIM(SUBSTITUTE(REPLACE(INDEX(zdrovojéúdaje!$A:$G,MATCH(ROW()+289,$A:$A,0),COLUMN()-1),1,4,""),".",",",1))),"")</f>
        <v>59.296700000000001</v>
      </c>
      <c r="F309" s="13">
        <f>IFERROR(VALUE(TRIM(SUBSTITUTE(REPLACE(INDEX(zdrovojéúdaje!$A:$G,MATCH(ROW()+289,$A:$A,0),COLUMN()-1),1,4,""),".",","))),"")</f>
        <v>15.574999999999999</v>
      </c>
      <c r="G309" s="12">
        <f>IFERROR(VALUE(TRIM(SUBSTITUTE(REPLACE(INDEX(zdrovojéúdaje!$A:$G,MATCH(ROW()+289,$A:$A,0),COLUMN()-1),1,4,""),".",","))),"")</f>
        <v>16.049199999999999</v>
      </c>
      <c r="I309" s="36" t="str">
        <f>IFERROR(INDEX(zdrovojéúdaje!$A:$G,MATCH(ROW()+365,$A:$A,0),COLUMN()-8),"")</f>
        <v>674/1494</v>
      </c>
      <c r="J309" s="37">
        <f>IFERROR(INDEX(zdrovojéúdaje!$A:$G,MATCH(ROW()+265,$A:$A,0),COLUMN()-8),"")</f>
        <v>39768</v>
      </c>
      <c r="K309" s="38">
        <f>IFERROR(INDEX(zdrovojéúdaje!$A:$G,MATCH(ROW()+265,$A:$A,0),COLUMN()-8),"")</f>
        <v>0.5</v>
      </c>
      <c r="L309" s="39">
        <f>IFERROR(VALUE(TRIM(SUBSTITUTE(REPLACE(INDEX(zdrovojéúdaje!$A:$G,MATCH(ROW()+265,$A:$A,0),COLUMN()-8),1,4,""),".",",",1))),"")</f>
        <v>58.269399999999997</v>
      </c>
      <c r="M309" s="39">
        <f>IFERROR(VALUE(TRIM(SUBSTITUTE(REPLACE(INDEX(zdrovojéúdaje!$A:$G,MATCH(ROW()+265,$A:$A,0),COLUMN()-8),1,4,""),".",","))),"")</f>
        <v>15.675000000000001</v>
      </c>
      <c r="N309" s="40">
        <f>IFERROR(VALUE(TRIM(SUBSTITUTE(REPLACE(INDEX(zdrovojéúdaje!$A:$G,MATCH(ROW()+265,$A:$A,0),COLUMN()-8),1,4,""),".",","))),"")</f>
        <v>16.085999999999999</v>
      </c>
    </row>
    <row r="310" spans="1:14" s="29" customFormat="1" ht="13.15" customHeight="1">
      <c r="A310" s="47">
        <f>IF((zdrovojéúdaje!B310&gt;=$C$3)*(zdrovojéúdaje!B310&lt;=$C$4),1+COUNTIF($A$1:$A309,"&gt;0"),0)</f>
        <v>310</v>
      </c>
      <c r="B310" s="28" t="str">
        <f>IFERROR(INDEX(zdrovojéúdaje!$A:$G,MATCH(ROW()+289,$A:$A,0),COLUMN()-1),"")</f>
        <v>599/1494</v>
      </c>
      <c r="C310" s="14">
        <f>IFERROR(INDEX(zdrovojéúdaje!$A:$G,MATCH(ROW()+289,$A:$A,0),COLUMN()-1),"")</f>
        <v>39769</v>
      </c>
      <c r="D310" s="15">
        <f>IFERROR(INDEX(zdrovojéúdaje!$A:$G,MATCH(ROW()+289,$A:$A,0),COLUMN()-1),"")</f>
        <v>2.0833333333333332E-2</v>
      </c>
      <c r="E310" s="13">
        <f>IFERROR(VALUE(TRIM(SUBSTITUTE(REPLACE(INDEX(zdrovojéúdaje!$A:$G,MATCH(ROW()+289,$A:$A,0),COLUMN()-1),1,4,""),".",",",1))),"")</f>
        <v>59.225999999999999</v>
      </c>
      <c r="F310" s="13">
        <f>IFERROR(VALUE(TRIM(SUBSTITUTE(REPLACE(INDEX(zdrovojéúdaje!$A:$G,MATCH(ROW()+289,$A:$A,0),COLUMN()-1),1,4,""),".",","))),"")</f>
        <v>15.574999999999999</v>
      </c>
      <c r="G310" s="12">
        <f>IFERROR(VALUE(TRIM(SUBSTITUTE(REPLACE(INDEX(zdrovojéúdaje!$A:$G,MATCH(ROW()+289,$A:$A,0),COLUMN()-1),1,4,""),".",","))),"")</f>
        <v>16.085999999999999</v>
      </c>
      <c r="I310" s="36" t="str">
        <f>IFERROR(INDEX(zdrovojéúdaje!$A:$G,MATCH(ROW()+365,$A:$A,0),COLUMN()-8),"")</f>
        <v>675/1494</v>
      </c>
      <c r="J310" s="37">
        <f>IFERROR(INDEX(zdrovojéúdaje!$A:$G,MATCH(ROW()+265,$A:$A,0),COLUMN()-8),"")</f>
        <v>39768</v>
      </c>
      <c r="K310" s="38">
        <f>IFERROR(INDEX(zdrovojéúdaje!$A:$G,MATCH(ROW()+265,$A:$A,0),COLUMN()-8),"")</f>
        <v>0.52083333333333337</v>
      </c>
      <c r="L310" s="39">
        <f>IFERROR(VALUE(TRIM(SUBSTITUTE(REPLACE(INDEX(zdrovojéúdaje!$A:$G,MATCH(ROW()+265,$A:$A,0),COLUMN()-8),1,4,""),".",",",1))),"")</f>
        <v>58.2669</v>
      </c>
      <c r="M310" s="39">
        <f>IFERROR(VALUE(TRIM(SUBSTITUTE(REPLACE(INDEX(zdrovojéúdaje!$A:$G,MATCH(ROW()+265,$A:$A,0),COLUMN()-8),1,4,""),".",","))),"")</f>
        <v>15.708299999999999</v>
      </c>
      <c r="N310" s="40">
        <f>IFERROR(VALUE(TRIM(SUBSTITUTE(REPLACE(INDEX(zdrovojéúdaje!$A:$G,MATCH(ROW()+265,$A:$A,0),COLUMN()-8),1,4,""),".",","))),"")</f>
        <v>16.122800000000002</v>
      </c>
    </row>
    <row r="311" spans="1:14" s="29" customFormat="1" ht="13.15" customHeight="1">
      <c r="A311" s="47">
        <f>IF((zdrovojéúdaje!B311&gt;=$C$3)*(zdrovojéúdaje!B311&lt;=$C$4),1+COUNTIF($A$1:$A310,"&gt;0"),0)</f>
        <v>311</v>
      </c>
      <c r="B311" s="28" t="str">
        <f>IFERROR(INDEX(zdrovojéúdaje!$A:$G,MATCH(ROW()+289,$A:$A,0),COLUMN()-1),"")</f>
        <v>600/1494</v>
      </c>
      <c r="C311" s="14">
        <f>IFERROR(INDEX(zdrovojéúdaje!$A:$G,MATCH(ROW()+289,$A:$A,0),COLUMN()-1),"")</f>
        <v>39769</v>
      </c>
      <c r="D311" s="15">
        <f>IFERROR(INDEX(zdrovojéúdaje!$A:$G,MATCH(ROW()+289,$A:$A,0),COLUMN()-1),"")</f>
        <v>4.1666666666666664E-2</v>
      </c>
      <c r="E311" s="13">
        <f>IFERROR(VALUE(TRIM(SUBSTITUTE(REPLACE(INDEX(zdrovojéúdaje!$A:$G,MATCH(ROW()+289,$A:$A,0),COLUMN()-1),1,4,""),".",",",1))),"")</f>
        <v>59.193199999999997</v>
      </c>
      <c r="F311" s="13">
        <f>IFERROR(VALUE(TRIM(SUBSTITUTE(REPLACE(INDEX(zdrovojéúdaje!$A:$G,MATCH(ROW()+289,$A:$A,0),COLUMN()-1),1,4,""),".",","))),"")</f>
        <v>15.574999999999999</v>
      </c>
      <c r="G311" s="12">
        <f>IFERROR(VALUE(TRIM(SUBSTITUTE(REPLACE(INDEX(zdrovojéúdaje!$A:$G,MATCH(ROW()+289,$A:$A,0),COLUMN()-1),1,4,""),".",","))),"")</f>
        <v>16.049199999999999</v>
      </c>
      <c r="I311" s="36" t="str">
        <f>IFERROR(INDEX(zdrovojéúdaje!$A:$G,MATCH(ROW()+365,$A:$A,0),COLUMN()-8),"")</f>
        <v>676/1494</v>
      </c>
      <c r="J311" s="37">
        <f>IFERROR(INDEX(zdrovojéúdaje!$A:$G,MATCH(ROW()+265,$A:$A,0),COLUMN()-8),"")</f>
        <v>39768</v>
      </c>
      <c r="K311" s="38">
        <f>IFERROR(INDEX(zdrovojéúdaje!$A:$G,MATCH(ROW()+265,$A:$A,0),COLUMN()-8),"")</f>
        <v>0.54166666666666663</v>
      </c>
      <c r="L311" s="39">
        <f>IFERROR(VALUE(TRIM(SUBSTITUTE(REPLACE(INDEX(zdrovojéúdaje!$A:$G,MATCH(ROW()+265,$A:$A,0),COLUMN()-8),1,4,""),".",",",1))),"")</f>
        <v>58.223999999999997</v>
      </c>
      <c r="M311" s="39">
        <f>IFERROR(VALUE(TRIM(SUBSTITUTE(REPLACE(INDEX(zdrovojéúdaje!$A:$G,MATCH(ROW()+265,$A:$A,0),COLUMN()-8),1,4,""),".",","))),"")</f>
        <v>15.7416</v>
      </c>
      <c r="N311" s="40">
        <f>IFERROR(VALUE(TRIM(SUBSTITUTE(REPLACE(INDEX(zdrovojéúdaje!$A:$G,MATCH(ROW()+265,$A:$A,0),COLUMN()-8),1,4,""),".",","))),"")</f>
        <v>16.159600000000001</v>
      </c>
    </row>
    <row r="312" spans="1:14" s="29" customFormat="1" ht="13.15" customHeight="1">
      <c r="A312" s="47">
        <f>IF((zdrovojéúdaje!B312&gt;=$C$3)*(zdrovojéúdaje!B312&lt;=$C$4),1+COUNTIF($A$1:$A311,"&gt;0"),0)</f>
        <v>312</v>
      </c>
      <c r="B312" s="28" t="str">
        <f>IFERROR(INDEX(zdrovojéúdaje!$A:$G,MATCH(ROW()+289,$A:$A,0),COLUMN()-1),"")</f>
        <v>601/1494</v>
      </c>
      <c r="C312" s="14">
        <f>IFERROR(INDEX(zdrovojéúdaje!$A:$G,MATCH(ROW()+289,$A:$A,0),COLUMN()-1),"")</f>
        <v>39769</v>
      </c>
      <c r="D312" s="15">
        <f>IFERROR(INDEX(zdrovojéúdaje!$A:$G,MATCH(ROW()+289,$A:$A,0),COLUMN()-1),"")</f>
        <v>6.25E-2</v>
      </c>
      <c r="E312" s="13">
        <f>IFERROR(VALUE(TRIM(SUBSTITUTE(REPLACE(INDEX(zdrovojéúdaje!$A:$G,MATCH(ROW()+289,$A:$A,0),COLUMN()-1),1,4,""),".",",",1))),"")</f>
        <v>59.3093</v>
      </c>
      <c r="F312" s="13">
        <f>IFERROR(VALUE(TRIM(SUBSTITUTE(REPLACE(INDEX(zdrovojéúdaje!$A:$G,MATCH(ROW()+289,$A:$A,0),COLUMN()-1),1,4,""),".",","))),"")</f>
        <v>15.541700000000001</v>
      </c>
      <c r="G312" s="12">
        <f>IFERROR(VALUE(TRIM(SUBSTITUTE(REPLACE(INDEX(zdrovojéúdaje!$A:$G,MATCH(ROW()+289,$A:$A,0),COLUMN()-1),1,4,""),".",","))),"")</f>
        <v>16.049199999999999</v>
      </c>
      <c r="I312" s="36" t="str">
        <f>IFERROR(INDEX(zdrovojéúdaje!$A:$G,MATCH(ROW()+365,$A:$A,0),COLUMN()-8),"")</f>
        <v>677/1494</v>
      </c>
      <c r="J312" s="37">
        <f>IFERROR(INDEX(zdrovojéúdaje!$A:$G,MATCH(ROW()+265,$A:$A,0),COLUMN()-8),"")</f>
        <v>39768</v>
      </c>
      <c r="K312" s="38">
        <f>IFERROR(INDEX(zdrovojéúdaje!$A:$G,MATCH(ROW()+265,$A:$A,0),COLUMN()-8),"")</f>
        <v>0.5625</v>
      </c>
      <c r="L312" s="39">
        <f>IFERROR(VALUE(TRIM(SUBSTITUTE(REPLACE(INDEX(zdrovojéúdaje!$A:$G,MATCH(ROW()+265,$A:$A,0),COLUMN()-8),1,4,""),".",",",1))),"")</f>
        <v>58.188600000000001</v>
      </c>
      <c r="M312" s="39">
        <f>IFERROR(VALUE(TRIM(SUBSTITUTE(REPLACE(INDEX(zdrovojéúdaje!$A:$G,MATCH(ROW()+265,$A:$A,0),COLUMN()-8),1,4,""),".",","))),"")</f>
        <v>15.775</v>
      </c>
      <c r="N312" s="40">
        <f>IFERROR(VALUE(TRIM(SUBSTITUTE(REPLACE(INDEX(zdrovojéúdaje!$A:$G,MATCH(ROW()+265,$A:$A,0),COLUMN()-8),1,4,""),".",","))),"")</f>
        <v>16.196400000000001</v>
      </c>
    </row>
    <row r="313" spans="1:14" s="29" customFormat="1" ht="13.15" customHeight="1">
      <c r="A313" s="47">
        <f>IF((zdrovojéúdaje!B313&gt;=$C$3)*(zdrovojéúdaje!B313&lt;=$C$4),1+COUNTIF($A$1:$A312,"&gt;0"),0)</f>
        <v>313</v>
      </c>
      <c r="B313" s="28" t="str">
        <f>IFERROR(INDEX(zdrovojéúdaje!$A:$G,MATCH(ROW()+289,$A:$A,0),COLUMN()-1),"")</f>
        <v>602/1494</v>
      </c>
      <c r="C313" s="14">
        <f>IFERROR(INDEX(zdrovojéúdaje!$A:$G,MATCH(ROW()+289,$A:$A,0),COLUMN()-1),"")</f>
        <v>39769</v>
      </c>
      <c r="D313" s="15">
        <f>IFERROR(INDEX(zdrovojéúdaje!$A:$G,MATCH(ROW()+289,$A:$A,0),COLUMN()-1),"")</f>
        <v>8.3333333333333329E-2</v>
      </c>
      <c r="E313" s="13">
        <f>IFERROR(VALUE(TRIM(SUBSTITUTE(REPLACE(INDEX(zdrovojéúdaje!$A:$G,MATCH(ROW()+289,$A:$A,0),COLUMN()-1),1,4,""),".",",",1))),"")</f>
        <v>59.372399999999999</v>
      </c>
      <c r="F313" s="13">
        <f>IFERROR(VALUE(TRIM(SUBSTITUTE(REPLACE(INDEX(zdrovojéúdaje!$A:$G,MATCH(ROW()+289,$A:$A,0),COLUMN()-1),1,4,""),".",","))),"")</f>
        <v>15.5084</v>
      </c>
      <c r="G313" s="12">
        <f>IFERROR(VALUE(TRIM(SUBSTITUTE(REPLACE(INDEX(zdrovojéúdaje!$A:$G,MATCH(ROW()+289,$A:$A,0),COLUMN()-1),1,4,""),".",","))),"")</f>
        <v>15.9756</v>
      </c>
      <c r="I313" s="36" t="str">
        <f>IFERROR(INDEX(zdrovojéúdaje!$A:$G,MATCH(ROW()+365,$A:$A,0),COLUMN()-8),"")</f>
        <v>678/1494</v>
      </c>
      <c r="J313" s="37">
        <f>IFERROR(INDEX(zdrovojéúdaje!$A:$G,MATCH(ROW()+265,$A:$A,0),COLUMN()-8),"")</f>
        <v>39768</v>
      </c>
      <c r="K313" s="38">
        <f>IFERROR(INDEX(zdrovojéúdaje!$A:$G,MATCH(ROW()+265,$A:$A,0),COLUMN()-8),"")</f>
        <v>0.58333333333333337</v>
      </c>
      <c r="L313" s="39">
        <f>IFERROR(VALUE(TRIM(SUBSTITUTE(REPLACE(INDEX(zdrovojéúdaje!$A:$G,MATCH(ROW()+265,$A:$A,0),COLUMN()-8),1,4,""),".",",",1))),"")</f>
        <v>57.9968</v>
      </c>
      <c r="M313" s="39">
        <f>IFERROR(VALUE(TRIM(SUBSTITUTE(REPLACE(INDEX(zdrovojéúdaje!$A:$G,MATCH(ROW()+265,$A:$A,0),COLUMN()-8),1,4,""),".",","))),"")</f>
        <v>15.841699999999999</v>
      </c>
      <c r="N313" s="40">
        <f>IFERROR(VALUE(TRIM(SUBSTITUTE(REPLACE(INDEX(zdrovojéúdaje!$A:$G,MATCH(ROW()+265,$A:$A,0),COLUMN()-8),1,4,""),".",","))),"")</f>
        <v>16.270099999999999</v>
      </c>
    </row>
    <row r="314" spans="1:14" s="29" customFormat="1" ht="13.15" customHeight="1">
      <c r="A314" s="47">
        <f>IF((zdrovojéúdaje!B314&gt;=$C$3)*(zdrovojéúdaje!B314&lt;=$C$4),1+COUNTIF($A$1:$A313,"&gt;0"),0)</f>
        <v>314</v>
      </c>
      <c r="B314" s="28" t="str">
        <f>IFERROR(INDEX(zdrovojéúdaje!$A:$G,MATCH(ROW()+289,$A:$A,0),COLUMN()-1),"")</f>
        <v>603/1494</v>
      </c>
      <c r="C314" s="14">
        <f>IFERROR(INDEX(zdrovojéúdaje!$A:$G,MATCH(ROW()+289,$A:$A,0),COLUMN()-1),"")</f>
        <v>39769</v>
      </c>
      <c r="D314" s="15">
        <f>IFERROR(INDEX(zdrovojéúdaje!$A:$G,MATCH(ROW()+289,$A:$A,0),COLUMN()-1),"")</f>
        <v>0.10416666666666667</v>
      </c>
      <c r="E314" s="13">
        <f>IFERROR(VALUE(TRIM(SUBSTITUTE(REPLACE(INDEX(zdrovojéúdaje!$A:$G,MATCH(ROW()+289,$A:$A,0),COLUMN()-1),1,4,""),".",",",1))),"")</f>
        <v>59.473300000000002</v>
      </c>
      <c r="F314" s="13">
        <f>IFERROR(VALUE(TRIM(SUBSTITUTE(REPLACE(INDEX(zdrovojéúdaje!$A:$G,MATCH(ROW()+289,$A:$A,0),COLUMN()-1),1,4,""),".",","))),"")</f>
        <v>15.441800000000001</v>
      </c>
      <c r="G314" s="12">
        <f>IFERROR(VALUE(TRIM(SUBSTITUTE(REPLACE(INDEX(zdrovojéúdaje!$A:$G,MATCH(ROW()+289,$A:$A,0),COLUMN()-1),1,4,""),".",","))),"")</f>
        <v>15.902100000000001</v>
      </c>
      <c r="I314" s="36" t="str">
        <f>IFERROR(INDEX(zdrovojéúdaje!$A:$G,MATCH(ROW()+365,$A:$A,0),COLUMN()-8),"")</f>
        <v>679/1494</v>
      </c>
      <c r="J314" s="37">
        <f>IFERROR(INDEX(zdrovojéúdaje!$A:$G,MATCH(ROW()+265,$A:$A,0),COLUMN()-8),"")</f>
        <v>39768</v>
      </c>
      <c r="K314" s="38">
        <f>IFERROR(INDEX(zdrovojéúdaje!$A:$G,MATCH(ROW()+265,$A:$A,0),COLUMN()-8),"")</f>
        <v>0.60416666666666663</v>
      </c>
      <c r="L314" s="39">
        <f>IFERROR(VALUE(TRIM(SUBSTITUTE(REPLACE(INDEX(zdrovojéúdaje!$A:$G,MATCH(ROW()+265,$A:$A,0),COLUMN()-8),1,4,""),".",",",1))),"")</f>
        <v>58.072499999999998</v>
      </c>
      <c r="M314" s="39">
        <f>IFERROR(VALUE(TRIM(SUBSTITUTE(REPLACE(INDEX(zdrovojéúdaje!$A:$G,MATCH(ROW()+265,$A:$A,0),COLUMN()-8),1,4,""),".",","))),"")</f>
        <v>15.9084</v>
      </c>
      <c r="N314" s="40">
        <f>IFERROR(VALUE(TRIM(SUBSTITUTE(REPLACE(INDEX(zdrovojéúdaje!$A:$G,MATCH(ROW()+265,$A:$A,0),COLUMN()-8),1,4,""),".",","))),"")</f>
        <v>16.343699999999998</v>
      </c>
    </row>
    <row r="315" spans="1:14" s="29" customFormat="1" ht="13.15" customHeight="1">
      <c r="A315" s="47">
        <f>IF((zdrovojéúdaje!B315&gt;=$C$3)*(zdrovojéúdaje!B315&lt;=$C$4),1+COUNTIF($A$1:$A314,"&gt;0"),0)</f>
        <v>315</v>
      </c>
      <c r="B315" s="28" t="str">
        <f>IFERROR(INDEX(zdrovojéúdaje!$A:$G,MATCH(ROW()+289,$A:$A,0),COLUMN()-1),"")</f>
        <v>604/1494</v>
      </c>
      <c r="C315" s="14">
        <f>IFERROR(INDEX(zdrovojéúdaje!$A:$G,MATCH(ROW()+289,$A:$A,0),COLUMN()-1),"")</f>
        <v>39769</v>
      </c>
      <c r="D315" s="15">
        <f>IFERROR(INDEX(zdrovojéúdaje!$A:$G,MATCH(ROW()+289,$A:$A,0),COLUMN()-1),"")</f>
        <v>0.125</v>
      </c>
      <c r="E315" s="13">
        <f>IFERROR(VALUE(TRIM(SUBSTITUTE(REPLACE(INDEX(zdrovojéúdaje!$A:$G,MATCH(ROW()+289,$A:$A,0),COLUMN()-1),1,4,""),".",",",1))),"")</f>
        <v>59.501100000000001</v>
      </c>
      <c r="F315" s="13">
        <f>IFERROR(VALUE(TRIM(SUBSTITUTE(REPLACE(INDEX(zdrovojéúdaje!$A:$G,MATCH(ROW()+289,$A:$A,0),COLUMN()-1),1,4,""),".",","))),"")</f>
        <v>15.4085</v>
      </c>
      <c r="G315" s="12">
        <f>IFERROR(VALUE(TRIM(SUBSTITUTE(REPLACE(INDEX(zdrovojéúdaje!$A:$G,MATCH(ROW()+289,$A:$A,0),COLUMN()-1),1,4,""),".",","))),"")</f>
        <v>15.902100000000001</v>
      </c>
      <c r="I315" s="36" t="str">
        <f>IFERROR(INDEX(zdrovojéúdaje!$A:$G,MATCH(ROW()+365,$A:$A,0),COLUMN()-8),"")</f>
        <v>680/1494</v>
      </c>
      <c r="J315" s="37">
        <f>IFERROR(INDEX(zdrovojéúdaje!$A:$G,MATCH(ROW()+265,$A:$A,0),COLUMN()-8),"")</f>
        <v>39768</v>
      </c>
      <c r="K315" s="38">
        <f>IFERROR(INDEX(zdrovojéúdaje!$A:$G,MATCH(ROW()+265,$A:$A,0),COLUMN()-8),"")</f>
        <v>0.625</v>
      </c>
      <c r="L315" s="39">
        <f>IFERROR(VALUE(TRIM(SUBSTITUTE(REPLACE(INDEX(zdrovojéúdaje!$A:$G,MATCH(ROW()+265,$A:$A,0),COLUMN()-8),1,4,""),".",",",1))),"")</f>
        <v>58.0246</v>
      </c>
      <c r="M315" s="39">
        <f>IFERROR(VALUE(TRIM(SUBSTITUTE(REPLACE(INDEX(zdrovojéúdaje!$A:$G,MATCH(ROW()+265,$A:$A,0),COLUMN()-8),1,4,""),".",","))),"")</f>
        <v>15.875</v>
      </c>
      <c r="N315" s="40">
        <f>IFERROR(VALUE(TRIM(SUBSTITUTE(REPLACE(INDEX(zdrovojéúdaje!$A:$G,MATCH(ROW()+265,$A:$A,0),COLUMN()-8),1,4,""),".",","))),"")</f>
        <v>16.343699999999998</v>
      </c>
    </row>
    <row r="316" spans="1:14" s="29" customFormat="1" ht="13.15" customHeight="1">
      <c r="A316" s="47">
        <f>IF((zdrovojéúdaje!B316&gt;=$C$3)*(zdrovojéúdaje!B316&lt;=$C$4),1+COUNTIF($A$1:$A315,"&gt;0"),0)</f>
        <v>316</v>
      </c>
      <c r="B316" s="28" t="str">
        <f>IFERROR(INDEX(zdrovojéúdaje!$A:$G,MATCH(ROW()+289,$A:$A,0),COLUMN()-1),"")</f>
        <v>605/1494</v>
      </c>
      <c r="C316" s="14">
        <f>IFERROR(INDEX(zdrovojéúdaje!$A:$G,MATCH(ROW()+289,$A:$A,0),COLUMN()-1),"")</f>
        <v>39769</v>
      </c>
      <c r="D316" s="15">
        <f>IFERROR(INDEX(zdrovojéúdaje!$A:$G,MATCH(ROW()+289,$A:$A,0),COLUMN()-1),"")</f>
        <v>0.14583333333333334</v>
      </c>
      <c r="E316" s="13">
        <f>IFERROR(VALUE(TRIM(SUBSTITUTE(REPLACE(INDEX(zdrovojéúdaje!$A:$G,MATCH(ROW()+289,$A:$A,0),COLUMN()-1),1,4,""),".",",",1))),"")</f>
        <v>59.460700000000003</v>
      </c>
      <c r="F316" s="13">
        <f>IFERROR(VALUE(TRIM(SUBSTITUTE(REPLACE(INDEX(zdrovojéúdaje!$A:$G,MATCH(ROW()+289,$A:$A,0),COLUMN()-1),1,4,""),".",","))),"")</f>
        <v>15.4085</v>
      </c>
      <c r="G316" s="12">
        <f>IFERROR(VALUE(TRIM(SUBSTITUTE(REPLACE(INDEX(zdrovojéúdaje!$A:$G,MATCH(ROW()+289,$A:$A,0),COLUMN()-1),1,4,""),".",","))),"")</f>
        <v>15.8653</v>
      </c>
      <c r="I316" s="36" t="str">
        <f>IFERROR(INDEX(zdrovojéúdaje!$A:$G,MATCH(ROW()+365,$A:$A,0),COLUMN()-8),"")</f>
        <v>681/1494</v>
      </c>
      <c r="J316" s="37">
        <f>IFERROR(INDEX(zdrovojéúdaje!$A:$G,MATCH(ROW()+265,$A:$A,0),COLUMN()-8),"")</f>
        <v>39768</v>
      </c>
      <c r="K316" s="38">
        <f>IFERROR(INDEX(zdrovojéúdaje!$A:$G,MATCH(ROW()+265,$A:$A,0),COLUMN()-8),"")</f>
        <v>0.64583333333333337</v>
      </c>
      <c r="L316" s="39">
        <f>IFERROR(VALUE(TRIM(SUBSTITUTE(REPLACE(INDEX(zdrovojéúdaje!$A:$G,MATCH(ROW()+265,$A:$A,0),COLUMN()-8),1,4,""),".",",",1))),"")</f>
        <v>58.115499999999997</v>
      </c>
      <c r="M316" s="39">
        <f>IFERROR(VALUE(TRIM(SUBSTITUTE(REPLACE(INDEX(zdrovojéúdaje!$A:$G,MATCH(ROW()+265,$A:$A,0),COLUMN()-8),1,4,""),".",","))),"")</f>
        <v>15.875</v>
      </c>
      <c r="N316" s="40">
        <f>IFERROR(VALUE(TRIM(SUBSTITUTE(REPLACE(INDEX(zdrovojéúdaje!$A:$G,MATCH(ROW()+265,$A:$A,0),COLUMN()-8),1,4,""),".",","))),"")</f>
        <v>16.343699999999998</v>
      </c>
    </row>
    <row r="317" spans="1:14" s="29" customFormat="1" ht="13.15" customHeight="1">
      <c r="A317" s="47">
        <f>IF((zdrovojéúdaje!B317&gt;=$C$3)*(zdrovojéúdaje!B317&lt;=$C$4),1+COUNTIF($A$1:$A316,"&gt;0"),0)</f>
        <v>317</v>
      </c>
      <c r="B317" s="28" t="str">
        <f>IFERROR(INDEX(zdrovojéúdaje!$A:$G,MATCH(ROW()+289,$A:$A,0),COLUMN()-1),"")</f>
        <v>606/1494</v>
      </c>
      <c r="C317" s="14">
        <f>IFERROR(INDEX(zdrovojéúdaje!$A:$G,MATCH(ROW()+289,$A:$A,0),COLUMN()-1),"")</f>
        <v>39769</v>
      </c>
      <c r="D317" s="15">
        <f>IFERROR(INDEX(zdrovojéúdaje!$A:$G,MATCH(ROW()+289,$A:$A,0),COLUMN()-1),"")</f>
        <v>0.16666666666666666</v>
      </c>
      <c r="E317" s="13">
        <f>IFERROR(VALUE(TRIM(SUBSTITUTE(REPLACE(INDEX(zdrovojéúdaje!$A:$G,MATCH(ROW()+289,$A:$A,0),COLUMN()-1),1,4,""),".",",",1))),"")</f>
        <v>59.485999999999997</v>
      </c>
      <c r="F317" s="13">
        <f>IFERROR(VALUE(TRIM(SUBSTITUTE(REPLACE(INDEX(zdrovojéúdaje!$A:$G,MATCH(ROW()+289,$A:$A,0),COLUMN()-1),1,4,""),".",","))),"")</f>
        <v>15.4085</v>
      </c>
      <c r="G317" s="12">
        <f>IFERROR(VALUE(TRIM(SUBSTITUTE(REPLACE(INDEX(zdrovojéúdaje!$A:$G,MATCH(ROW()+289,$A:$A,0),COLUMN()-1),1,4,""),".",","))),"")</f>
        <v>15.8285</v>
      </c>
      <c r="I317" s="36" t="str">
        <f>IFERROR(INDEX(zdrovojéúdaje!$A:$G,MATCH(ROW()+365,$A:$A,0),COLUMN()-8),"")</f>
        <v>682/1494</v>
      </c>
      <c r="J317" s="37">
        <f>IFERROR(INDEX(zdrovojéúdaje!$A:$G,MATCH(ROW()+265,$A:$A,0),COLUMN()-8),"")</f>
        <v>39768</v>
      </c>
      <c r="K317" s="38">
        <f>IFERROR(INDEX(zdrovojéúdaje!$A:$G,MATCH(ROW()+265,$A:$A,0),COLUMN()-8),"")</f>
        <v>0.66666666666666663</v>
      </c>
      <c r="L317" s="39">
        <f>IFERROR(VALUE(TRIM(SUBSTITUTE(REPLACE(INDEX(zdrovojéúdaje!$A:$G,MATCH(ROW()+265,$A:$A,0),COLUMN()-8),1,4,""),".",",",1))),"")</f>
        <v>58.218899999999998</v>
      </c>
      <c r="M317" s="39">
        <f>IFERROR(VALUE(TRIM(SUBSTITUTE(REPLACE(INDEX(zdrovojéúdaje!$A:$G,MATCH(ROW()+265,$A:$A,0),COLUMN()-8),1,4,""),".",","))),"")</f>
        <v>15.875</v>
      </c>
      <c r="N317" s="40">
        <f>IFERROR(VALUE(TRIM(SUBSTITUTE(REPLACE(INDEX(zdrovojéúdaje!$A:$G,MATCH(ROW()+265,$A:$A,0),COLUMN()-8),1,4,""),".",","))),"")</f>
        <v>16.343699999999998</v>
      </c>
    </row>
    <row r="318" spans="1:14" s="29" customFormat="1" ht="13.15" customHeight="1">
      <c r="A318" s="47">
        <f>IF((zdrovojéúdaje!B318&gt;=$C$3)*(zdrovojéúdaje!B318&lt;=$C$4),1+COUNTIF($A$1:$A317,"&gt;0"),0)</f>
        <v>318</v>
      </c>
      <c r="B318" s="28" t="str">
        <f>IFERROR(INDEX(zdrovojéúdaje!$A:$G,MATCH(ROW()+289,$A:$A,0),COLUMN()-1),"")</f>
        <v>607/1494</v>
      </c>
      <c r="C318" s="14">
        <f>IFERROR(INDEX(zdrovojéúdaje!$A:$G,MATCH(ROW()+289,$A:$A,0),COLUMN()-1),"")</f>
        <v>39769</v>
      </c>
      <c r="D318" s="15">
        <f>IFERROR(INDEX(zdrovojéúdaje!$A:$G,MATCH(ROW()+289,$A:$A,0),COLUMN()-1),"")</f>
        <v>0.1875</v>
      </c>
      <c r="E318" s="13">
        <f>IFERROR(VALUE(TRIM(SUBSTITUTE(REPLACE(INDEX(zdrovojéúdaje!$A:$G,MATCH(ROW()+289,$A:$A,0),COLUMN()-1),1,4,""),".",",",1))),"")</f>
        <v>59.480899999999998</v>
      </c>
      <c r="F318" s="13">
        <f>IFERROR(VALUE(TRIM(SUBSTITUTE(REPLACE(INDEX(zdrovojéúdaje!$A:$G,MATCH(ROW()+289,$A:$A,0),COLUMN()-1),1,4,""),".",","))),"")</f>
        <v>15.3752</v>
      </c>
      <c r="G318" s="12">
        <f>IFERROR(VALUE(TRIM(SUBSTITUTE(REPLACE(INDEX(zdrovojéúdaje!$A:$G,MATCH(ROW()+289,$A:$A,0),COLUMN()-1),1,4,""),".",","))),"")</f>
        <v>15.8285</v>
      </c>
      <c r="I318" s="36" t="str">
        <f>IFERROR(INDEX(zdrovojéúdaje!$A:$G,MATCH(ROW()+365,$A:$A,0),COLUMN()-8),"")</f>
        <v>683/1494</v>
      </c>
      <c r="J318" s="37">
        <f>IFERROR(INDEX(zdrovojéúdaje!$A:$G,MATCH(ROW()+265,$A:$A,0),COLUMN()-8),"")</f>
        <v>39768</v>
      </c>
      <c r="K318" s="38">
        <f>IFERROR(INDEX(zdrovojéúdaje!$A:$G,MATCH(ROW()+265,$A:$A,0),COLUMN()-8),"")</f>
        <v>0.6875</v>
      </c>
      <c r="L318" s="39">
        <f>IFERROR(VALUE(TRIM(SUBSTITUTE(REPLACE(INDEX(zdrovojéúdaje!$A:$G,MATCH(ROW()+265,$A:$A,0),COLUMN()-8),1,4,""),".",",",1))),"")</f>
        <v>58.332500000000003</v>
      </c>
      <c r="M318" s="39">
        <f>IFERROR(VALUE(TRIM(SUBSTITUTE(REPLACE(INDEX(zdrovojéúdaje!$A:$G,MATCH(ROW()+265,$A:$A,0),COLUMN()-8),1,4,""),".",","))),"")</f>
        <v>15.875</v>
      </c>
      <c r="N318" s="40">
        <f>IFERROR(VALUE(TRIM(SUBSTITUTE(REPLACE(INDEX(zdrovojéúdaje!$A:$G,MATCH(ROW()+265,$A:$A,0),COLUMN()-8),1,4,""),".",","))),"")</f>
        <v>16.343699999999998</v>
      </c>
    </row>
    <row r="319" spans="1:14" s="29" customFormat="1" ht="13.15" customHeight="1">
      <c r="A319" s="47">
        <f>IF((zdrovojéúdaje!B319&gt;=$C$3)*(zdrovojéúdaje!B319&lt;=$C$4),1+COUNTIF($A$1:$A318,"&gt;0"),0)</f>
        <v>319</v>
      </c>
      <c r="B319" s="28" t="str">
        <f>IFERROR(INDEX(zdrovojéúdaje!$A:$G,MATCH(ROW()+289,$A:$A,0),COLUMN()-1),"")</f>
        <v>608/1494</v>
      </c>
      <c r="C319" s="14">
        <f>IFERROR(INDEX(zdrovojéúdaje!$A:$G,MATCH(ROW()+289,$A:$A,0),COLUMN()-1),"")</f>
        <v>39769</v>
      </c>
      <c r="D319" s="15">
        <f>IFERROR(INDEX(zdrovojéúdaje!$A:$G,MATCH(ROW()+289,$A:$A,0),COLUMN()-1),"")</f>
        <v>0.20833333333333334</v>
      </c>
      <c r="E319" s="13">
        <f>IFERROR(VALUE(TRIM(SUBSTITUTE(REPLACE(INDEX(zdrovojéúdaje!$A:$G,MATCH(ROW()+289,$A:$A,0),COLUMN()-1),1,4,""),".",",",1))),"")</f>
        <v>59.549100000000003</v>
      </c>
      <c r="F319" s="13">
        <f>IFERROR(VALUE(TRIM(SUBSTITUTE(REPLACE(INDEX(zdrovojéúdaje!$A:$G,MATCH(ROW()+289,$A:$A,0),COLUMN()-1),1,4,""),".",","))),"")</f>
        <v>15.341900000000001</v>
      </c>
      <c r="G319" s="12">
        <f>IFERROR(VALUE(TRIM(SUBSTITUTE(REPLACE(INDEX(zdrovojéúdaje!$A:$G,MATCH(ROW()+289,$A:$A,0),COLUMN()-1),1,4,""),".",","))),"")</f>
        <v>15.755000000000001</v>
      </c>
      <c r="I319" s="36" t="str">
        <f>IFERROR(INDEX(zdrovojéúdaje!$A:$G,MATCH(ROW()+365,$A:$A,0),COLUMN()-8),"")</f>
        <v>684/1494</v>
      </c>
      <c r="J319" s="37">
        <f>IFERROR(INDEX(zdrovojéúdaje!$A:$G,MATCH(ROW()+265,$A:$A,0),COLUMN()-8),"")</f>
        <v>39768</v>
      </c>
      <c r="K319" s="38">
        <f>IFERROR(INDEX(zdrovojéúdaje!$A:$G,MATCH(ROW()+265,$A:$A,0),COLUMN()-8),"")</f>
        <v>0.70833333333333337</v>
      </c>
      <c r="L319" s="39">
        <f>IFERROR(VALUE(TRIM(SUBSTITUTE(REPLACE(INDEX(zdrovojéúdaje!$A:$G,MATCH(ROW()+265,$A:$A,0),COLUMN()-8),1,4,""),".",",",1))),"")</f>
        <v>58.3855</v>
      </c>
      <c r="M319" s="39">
        <f>IFERROR(VALUE(TRIM(SUBSTITUTE(REPLACE(INDEX(zdrovojéúdaje!$A:$G,MATCH(ROW()+265,$A:$A,0),COLUMN()-8),1,4,""),".",","))),"")</f>
        <v>15.841699999999999</v>
      </c>
      <c r="N319" s="40">
        <f>IFERROR(VALUE(TRIM(SUBSTITUTE(REPLACE(INDEX(zdrovojéúdaje!$A:$G,MATCH(ROW()+265,$A:$A,0),COLUMN()-8),1,4,""),".",","))),"")</f>
        <v>16.306899999999999</v>
      </c>
    </row>
    <row r="320" spans="1:14" s="29" customFormat="1" ht="13.15" customHeight="1">
      <c r="A320" s="47">
        <f>IF((zdrovojéúdaje!B320&gt;=$C$3)*(zdrovojéúdaje!B320&lt;=$C$4),1+COUNTIF($A$1:$A319,"&gt;0"),0)</f>
        <v>320</v>
      </c>
      <c r="B320" s="28" t="str">
        <f>IFERROR(INDEX(zdrovojéúdaje!$A:$G,MATCH(ROW()+289,$A:$A,0),COLUMN()-1),"")</f>
        <v>609/1494</v>
      </c>
      <c r="C320" s="14">
        <f>IFERROR(INDEX(zdrovojéúdaje!$A:$G,MATCH(ROW()+289,$A:$A,0),COLUMN()-1),"")</f>
        <v>39769</v>
      </c>
      <c r="D320" s="15">
        <f>IFERROR(INDEX(zdrovojéúdaje!$A:$G,MATCH(ROW()+289,$A:$A,0),COLUMN()-1),"")</f>
        <v>0.22916666666666666</v>
      </c>
      <c r="E320" s="13">
        <f>IFERROR(VALUE(TRIM(SUBSTITUTE(REPLACE(INDEX(zdrovojéúdaje!$A:$G,MATCH(ROW()+289,$A:$A,0),COLUMN()-1),1,4,""),".",",",1))),"")</f>
        <v>59.566699999999997</v>
      </c>
      <c r="F320" s="13">
        <f>IFERROR(VALUE(TRIM(SUBSTITUTE(REPLACE(INDEX(zdrovojéúdaje!$A:$G,MATCH(ROW()+289,$A:$A,0),COLUMN()-1),1,4,""),".",","))),"")</f>
        <v>15.3086</v>
      </c>
      <c r="G320" s="12">
        <f>IFERROR(VALUE(TRIM(SUBSTITUTE(REPLACE(INDEX(zdrovojéúdaje!$A:$G,MATCH(ROW()+289,$A:$A,0),COLUMN()-1),1,4,""),".",","))),"")</f>
        <v>15.7182</v>
      </c>
      <c r="I320" s="36" t="str">
        <f>IFERROR(INDEX(zdrovojéúdaje!$A:$G,MATCH(ROW()+365,$A:$A,0),COLUMN()-8),"")</f>
        <v>685/1494</v>
      </c>
      <c r="J320" s="37">
        <f>IFERROR(INDEX(zdrovojéúdaje!$A:$G,MATCH(ROW()+265,$A:$A,0),COLUMN()-8),"")</f>
        <v>39768</v>
      </c>
      <c r="K320" s="38">
        <f>IFERROR(INDEX(zdrovojéúdaje!$A:$G,MATCH(ROW()+265,$A:$A,0),COLUMN()-8),"")</f>
        <v>0.72916666666666663</v>
      </c>
      <c r="L320" s="39">
        <f>IFERROR(VALUE(TRIM(SUBSTITUTE(REPLACE(INDEX(zdrovojéúdaje!$A:$G,MATCH(ROW()+265,$A:$A,0),COLUMN()-8),1,4,""),".",",",1))),"")</f>
        <v>58.5824</v>
      </c>
      <c r="M320" s="39">
        <f>IFERROR(VALUE(TRIM(SUBSTITUTE(REPLACE(INDEX(zdrovojéúdaje!$A:$G,MATCH(ROW()+265,$A:$A,0),COLUMN()-8),1,4,""),".",","))),"")</f>
        <v>15.808299999999999</v>
      </c>
      <c r="N320" s="40">
        <f>IFERROR(VALUE(TRIM(SUBSTITUTE(REPLACE(INDEX(zdrovojéúdaje!$A:$G,MATCH(ROW()+265,$A:$A,0),COLUMN()-8),1,4,""),".",","))),"")</f>
        <v>16.270099999999999</v>
      </c>
    </row>
    <row r="321" spans="1:14" s="29" customFormat="1" ht="13.15" customHeight="1">
      <c r="A321" s="47">
        <f>IF((zdrovojéúdaje!B321&gt;=$C$3)*(zdrovojéúdaje!B321&lt;=$C$4),1+COUNTIF($A$1:$A320,"&gt;0"),0)</f>
        <v>321</v>
      </c>
      <c r="B321" s="28" t="str">
        <f>IFERROR(INDEX(zdrovojéúdaje!$A:$G,MATCH(ROW()+289,$A:$A,0),COLUMN()-1),"")</f>
        <v>610/1494</v>
      </c>
      <c r="C321" s="14">
        <f>IFERROR(INDEX(zdrovojéúdaje!$A:$G,MATCH(ROW()+289,$A:$A,0),COLUMN()-1),"")</f>
        <v>39769</v>
      </c>
      <c r="D321" s="15">
        <f>IFERROR(INDEX(zdrovojéúdaje!$A:$G,MATCH(ROW()+289,$A:$A,0),COLUMN()-1),"")</f>
        <v>0.25</v>
      </c>
      <c r="E321" s="13">
        <f>IFERROR(VALUE(TRIM(SUBSTITUTE(REPLACE(INDEX(zdrovojéúdaje!$A:$G,MATCH(ROW()+289,$A:$A,0),COLUMN()-1),1,4,""),".",",",1))),"")</f>
        <v>59.745899999999999</v>
      </c>
      <c r="F321" s="13">
        <f>IFERROR(VALUE(TRIM(SUBSTITUTE(REPLACE(INDEX(zdrovojéúdaje!$A:$G,MATCH(ROW()+289,$A:$A,0),COLUMN()-1),1,4,""),".",","))),"")</f>
        <v>15.242100000000001</v>
      </c>
      <c r="G321" s="12">
        <f>IFERROR(VALUE(TRIM(SUBSTITUTE(REPLACE(INDEX(zdrovojéúdaje!$A:$G,MATCH(ROW()+289,$A:$A,0),COLUMN()-1),1,4,""),".",","))),"")</f>
        <v>15.6447</v>
      </c>
      <c r="I321" s="36" t="str">
        <f>IFERROR(INDEX(zdrovojéúdaje!$A:$G,MATCH(ROW()+365,$A:$A,0),COLUMN()-8),"")</f>
        <v>686/1494</v>
      </c>
      <c r="J321" s="37">
        <f>IFERROR(INDEX(zdrovojéúdaje!$A:$G,MATCH(ROW()+265,$A:$A,0),COLUMN()-8),"")</f>
        <v>39768</v>
      </c>
      <c r="K321" s="38">
        <f>IFERROR(INDEX(zdrovojéúdaje!$A:$G,MATCH(ROW()+265,$A:$A,0),COLUMN()-8),"")</f>
        <v>0.75</v>
      </c>
      <c r="L321" s="39">
        <f>IFERROR(VALUE(TRIM(SUBSTITUTE(REPLACE(INDEX(zdrovojéúdaje!$A:$G,MATCH(ROW()+265,$A:$A,0),COLUMN()-8),1,4,""),".",",",1))),"")</f>
        <v>58.726199999999999</v>
      </c>
      <c r="M321" s="39">
        <f>IFERROR(VALUE(TRIM(SUBSTITUTE(REPLACE(INDEX(zdrovojéúdaje!$A:$G,MATCH(ROW()+265,$A:$A,0),COLUMN()-8),1,4,""),".",","))),"")</f>
        <v>15.775</v>
      </c>
      <c r="N321" s="40">
        <f>IFERROR(VALUE(TRIM(SUBSTITUTE(REPLACE(INDEX(zdrovojéúdaje!$A:$G,MATCH(ROW()+265,$A:$A,0),COLUMN()-8),1,4,""),".",","))),"")</f>
        <v>16.270099999999999</v>
      </c>
    </row>
    <row r="322" spans="1:14" s="29" customFormat="1" ht="13.15" customHeight="1">
      <c r="A322" s="47">
        <f>IF((zdrovojéúdaje!B322&gt;=$C$3)*(zdrovojéúdaje!B322&lt;=$C$4),1+COUNTIF($A$1:$A321,"&gt;0"),0)</f>
        <v>322</v>
      </c>
      <c r="B322" s="28" t="str">
        <f>IFERROR(INDEX(zdrovojéúdaje!$A:$G,MATCH(ROW()+289,$A:$A,0),COLUMN()-1),"")</f>
        <v>611/1494</v>
      </c>
      <c r="C322" s="14">
        <f>IFERROR(INDEX(zdrovojéúdaje!$A:$G,MATCH(ROW()+289,$A:$A,0),COLUMN()-1),"")</f>
        <v>39769</v>
      </c>
      <c r="D322" s="15">
        <f>IFERROR(INDEX(zdrovojéúdaje!$A:$G,MATCH(ROW()+289,$A:$A,0),COLUMN()-1),"")</f>
        <v>0.27083333333333331</v>
      </c>
      <c r="E322" s="13">
        <f>IFERROR(VALUE(TRIM(SUBSTITUTE(REPLACE(INDEX(zdrovojéúdaje!$A:$G,MATCH(ROW()+289,$A:$A,0),COLUMN()-1),1,4,""),".",",",1))),"")</f>
        <v>59.718200000000003</v>
      </c>
      <c r="F322" s="13">
        <f>IFERROR(VALUE(TRIM(SUBSTITUTE(REPLACE(INDEX(zdrovojéúdaje!$A:$G,MATCH(ROW()+289,$A:$A,0),COLUMN()-1),1,4,""),".",","))),"")</f>
        <v>15.2088</v>
      </c>
      <c r="G322" s="12">
        <f>IFERROR(VALUE(TRIM(SUBSTITUTE(REPLACE(INDEX(zdrovojéúdaje!$A:$G,MATCH(ROW()+289,$A:$A,0),COLUMN()-1),1,4,""),".",","))),"")</f>
        <v>15.6814</v>
      </c>
      <c r="I322" s="36" t="str">
        <f>IFERROR(INDEX(zdrovojéúdaje!$A:$G,MATCH(ROW()+365,$A:$A,0),COLUMN()-8),"")</f>
        <v>687/1494</v>
      </c>
      <c r="J322" s="37">
        <f>IFERROR(INDEX(zdrovojéúdaje!$A:$G,MATCH(ROW()+265,$A:$A,0),COLUMN()-8),"")</f>
        <v>39768</v>
      </c>
      <c r="K322" s="38">
        <f>IFERROR(INDEX(zdrovojéúdaje!$A:$G,MATCH(ROW()+265,$A:$A,0),COLUMN()-8),"")</f>
        <v>0.77083333333333337</v>
      </c>
      <c r="L322" s="39">
        <f>IFERROR(VALUE(TRIM(SUBSTITUTE(REPLACE(INDEX(zdrovojéúdaje!$A:$G,MATCH(ROW()+265,$A:$A,0),COLUMN()-8),1,4,""),".",",",1))),"")</f>
        <v>58.668199999999999</v>
      </c>
      <c r="M322" s="39">
        <f>IFERROR(VALUE(TRIM(SUBSTITUTE(REPLACE(INDEX(zdrovojéúdaje!$A:$G,MATCH(ROW()+265,$A:$A,0),COLUMN()-8),1,4,""),".",","))),"")</f>
        <v>15.775</v>
      </c>
      <c r="N322" s="40">
        <f>IFERROR(VALUE(TRIM(SUBSTITUTE(REPLACE(INDEX(zdrovojéúdaje!$A:$G,MATCH(ROW()+265,$A:$A,0),COLUMN()-8),1,4,""),".",","))),"")</f>
        <v>16.270099999999999</v>
      </c>
    </row>
    <row r="323" spans="1:14" s="29" customFormat="1" ht="13.15" customHeight="1">
      <c r="A323" s="47">
        <f>IF((zdrovojéúdaje!B323&gt;=$C$3)*(zdrovojéúdaje!B323&lt;=$C$4),1+COUNTIF($A$1:$A322,"&gt;0"),0)</f>
        <v>323</v>
      </c>
      <c r="B323" s="28" t="str">
        <f>IFERROR(INDEX(zdrovojéúdaje!$A:$G,MATCH(ROW()+289,$A:$A,0),COLUMN()-1),"")</f>
        <v>612/1494</v>
      </c>
      <c r="C323" s="14">
        <f>IFERROR(INDEX(zdrovojéúdaje!$A:$G,MATCH(ROW()+289,$A:$A,0),COLUMN()-1),"")</f>
        <v>39769</v>
      </c>
      <c r="D323" s="15">
        <f>IFERROR(INDEX(zdrovojéúdaje!$A:$G,MATCH(ROW()+289,$A:$A,0),COLUMN()-1),"")</f>
        <v>0.29166666666666669</v>
      </c>
      <c r="E323" s="13">
        <f>IFERROR(VALUE(TRIM(SUBSTITUTE(REPLACE(INDEX(zdrovojéúdaje!$A:$G,MATCH(ROW()+289,$A:$A,0),COLUMN()-1),1,4,""),".",",",1))),"")</f>
        <v>59.735799999999998</v>
      </c>
      <c r="F323" s="13">
        <f>IFERROR(VALUE(TRIM(SUBSTITUTE(REPLACE(INDEX(zdrovojéúdaje!$A:$G,MATCH(ROW()+289,$A:$A,0),COLUMN()-1),1,4,""),".",","))),"")</f>
        <v>15.175599999999999</v>
      </c>
      <c r="G323" s="12">
        <f>IFERROR(VALUE(TRIM(SUBSTITUTE(REPLACE(INDEX(zdrovojéúdaje!$A:$G,MATCH(ROW()+289,$A:$A,0),COLUMN()-1),1,4,""),".",","))),"")</f>
        <v>15.6447</v>
      </c>
      <c r="I323" s="36" t="str">
        <f>IFERROR(INDEX(zdrovojéúdaje!$A:$G,MATCH(ROW()+365,$A:$A,0),COLUMN()-8),"")</f>
        <v>688/1494</v>
      </c>
      <c r="J323" s="37">
        <f>IFERROR(INDEX(zdrovojéúdaje!$A:$G,MATCH(ROW()+265,$A:$A,0),COLUMN()-8),"")</f>
        <v>39768</v>
      </c>
      <c r="K323" s="38">
        <f>IFERROR(INDEX(zdrovojéúdaje!$A:$G,MATCH(ROW()+265,$A:$A,0),COLUMN()-8),"")</f>
        <v>0.79166666666666663</v>
      </c>
      <c r="L323" s="39">
        <f>IFERROR(VALUE(TRIM(SUBSTITUTE(REPLACE(INDEX(zdrovojéúdaje!$A:$G,MATCH(ROW()+265,$A:$A,0),COLUMN()-8),1,4,""),".",",",1))),"")</f>
        <v>58.779299999999999</v>
      </c>
      <c r="M323" s="39">
        <f>IFERROR(VALUE(TRIM(SUBSTITUTE(REPLACE(INDEX(zdrovojéúdaje!$A:$G,MATCH(ROW()+265,$A:$A,0),COLUMN()-8),1,4,""),".",","))),"")</f>
        <v>15.7416</v>
      </c>
      <c r="N323" s="40">
        <f>IFERROR(VALUE(TRIM(SUBSTITUTE(REPLACE(INDEX(zdrovojéúdaje!$A:$G,MATCH(ROW()+265,$A:$A,0),COLUMN()-8),1,4,""),".",","))),"")</f>
        <v>16.2332</v>
      </c>
    </row>
    <row r="324" spans="1:14" s="29" customFormat="1" ht="13.15" customHeight="1">
      <c r="A324" s="47">
        <f>IF((zdrovojéúdaje!B324&gt;=$C$3)*(zdrovojéúdaje!B324&lt;=$C$4),1+COUNTIF($A$1:$A323,"&gt;0"),0)</f>
        <v>324</v>
      </c>
      <c r="B324" s="28" t="str">
        <f>IFERROR(INDEX(zdrovojéúdaje!$A:$G,MATCH(ROW()+289,$A:$A,0),COLUMN()-1),"")</f>
        <v>613/1494</v>
      </c>
      <c r="C324" s="14">
        <f>IFERROR(INDEX(zdrovojéúdaje!$A:$G,MATCH(ROW()+289,$A:$A,0),COLUMN()-1),"")</f>
        <v>39769</v>
      </c>
      <c r="D324" s="15">
        <f>IFERROR(INDEX(zdrovojéúdaje!$A:$G,MATCH(ROW()+289,$A:$A,0),COLUMN()-1),"")</f>
        <v>0.3125</v>
      </c>
      <c r="E324" s="13">
        <f>IFERROR(VALUE(TRIM(SUBSTITUTE(REPLACE(INDEX(zdrovojéúdaje!$A:$G,MATCH(ROW()+289,$A:$A,0),COLUMN()-1),1,4,""),".",",",1))),"")</f>
        <v>59.778700000000001</v>
      </c>
      <c r="F324" s="13">
        <f>IFERROR(VALUE(TRIM(SUBSTITUTE(REPLACE(INDEX(zdrovojéúdaje!$A:$G,MATCH(ROW()+289,$A:$A,0),COLUMN()-1),1,4,""),".",","))),"")</f>
        <v>15.142300000000001</v>
      </c>
      <c r="G324" s="12">
        <f>IFERROR(VALUE(TRIM(SUBSTITUTE(REPLACE(INDEX(zdrovojéúdaje!$A:$G,MATCH(ROW()+289,$A:$A,0),COLUMN()-1),1,4,""),".",","))),"")</f>
        <v>15.5344</v>
      </c>
      <c r="I324" s="36" t="str">
        <f>IFERROR(INDEX(zdrovojéúdaje!$A:$G,MATCH(ROW()+365,$A:$A,0),COLUMN()-8),"")</f>
        <v>689/1494</v>
      </c>
      <c r="J324" s="37">
        <f>IFERROR(INDEX(zdrovojéúdaje!$A:$G,MATCH(ROW()+265,$A:$A,0),COLUMN()-8),"")</f>
        <v>39768</v>
      </c>
      <c r="K324" s="38">
        <f>IFERROR(INDEX(zdrovojéúdaje!$A:$G,MATCH(ROW()+265,$A:$A,0),COLUMN()-8),"")</f>
        <v>0.8125</v>
      </c>
      <c r="L324" s="39">
        <f>IFERROR(VALUE(TRIM(SUBSTITUTE(REPLACE(INDEX(zdrovojéúdaje!$A:$G,MATCH(ROW()+265,$A:$A,0),COLUMN()-8),1,4,""),".",",",1))),"")</f>
        <v>58.749000000000002</v>
      </c>
      <c r="M324" s="39">
        <f>IFERROR(VALUE(TRIM(SUBSTITUTE(REPLACE(INDEX(zdrovojéúdaje!$A:$G,MATCH(ROW()+265,$A:$A,0),COLUMN()-8),1,4,""),".",","))),"")</f>
        <v>15.7416</v>
      </c>
      <c r="N324" s="40">
        <f>IFERROR(VALUE(TRIM(SUBSTITUTE(REPLACE(INDEX(zdrovojéúdaje!$A:$G,MATCH(ROW()+265,$A:$A,0),COLUMN()-8),1,4,""),".",","))),"")</f>
        <v>16.196400000000001</v>
      </c>
    </row>
    <row r="325" spans="1:14" s="29" customFormat="1" ht="13.15" customHeight="1">
      <c r="A325" s="47">
        <f>IF((zdrovojéúdaje!B325&gt;=$C$3)*(zdrovojéúdaje!B325&lt;=$C$4),1+COUNTIF($A$1:$A324,"&gt;0"),0)</f>
        <v>325</v>
      </c>
      <c r="B325" s="28" t="str">
        <f>IFERROR(INDEX(zdrovojéúdaje!$A:$G,MATCH(ROW()+289,$A:$A,0),COLUMN()-1),"")</f>
        <v>614/1494</v>
      </c>
      <c r="C325" s="14">
        <f>IFERROR(INDEX(zdrovojéúdaje!$A:$G,MATCH(ROW()+289,$A:$A,0),COLUMN()-1),"")</f>
        <v>39769</v>
      </c>
      <c r="D325" s="15">
        <f>IFERROR(INDEX(zdrovojéúdaje!$A:$G,MATCH(ROW()+289,$A:$A,0),COLUMN()-1),"")</f>
        <v>0.33333333333333331</v>
      </c>
      <c r="E325" s="13">
        <f>IFERROR(VALUE(TRIM(SUBSTITUTE(REPLACE(INDEX(zdrovojéúdaje!$A:$G,MATCH(ROW()+289,$A:$A,0),COLUMN()-1),1,4,""),".",",",1))),"")</f>
        <v>59.6601</v>
      </c>
      <c r="F325" s="13">
        <f>IFERROR(VALUE(TRIM(SUBSTITUTE(REPLACE(INDEX(zdrovojéúdaje!$A:$G,MATCH(ROW()+289,$A:$A,0),COLUMN()-1),1,4,""),".",","))),"")</f>
        <v>15.142300000000001</v>
      </c>
      <c r="G325" s="12">
        <f>IFERROR(VALUE(TRIM(SUBSTITUTE(REPLACE(INDEX(zdrovojéúdaje!$A:$G,MATCH(ROW()+289,$A:$A,0),COLUMN()-1),1,4,""),".",","))),"")</f>
        <v>15.571199999999999</v>
      </c>
      <c r="I325" s="36" t="str">
        <f>IFERROR(INDEX(zdrovojéúdaje!$A:$G,MATCH(ROW()+365,$A:$A,0),COLUMN()-8),"")</f>
        <v>690/1494</v>
      </c>
      <c r="J325" s="37">
        <f>IFERROR(INDEX(zdrovojéúdaje!$A:$G,MATCH(ROW()+265,$A:$A,0),COLUMN()-8),"")</f>
        <v>39768</v>
      </c>
      <c r="K325" s="38">
        <f>IFERROR(INDEX(zdrovojéúdaje!$A:$G,MATCH(ROW()+265,$A:$A,0),COLUMN()-8),"")</f>
        <v>0.83333333333333337</v>
      </c>
      <c r="L325" s="39">
        <f>IFERROR(VALUE(TRIM(SUBSTITUTE(REPLACE(INDEX(zdrovojéúdaje!$A:$G,MATCH(ROW()+265,$A:$A,0),COLUMN()-8),1,4,""),".",",",1))),"")</f>
        <v>58.794400000000003</v>
      </c>
      <c r="M325" s="39">
        <f>IFERROR(VALUE(TRIM(SUBSTITUTE(REPLACE(INDEX(zdrovojéúdaje!$A:$G,MATCH(ROW()+265,$A:$A,0),COLUMN()-8),1,4,""),".",","))),"")</f>
        <v>15.7416</v>
      </c>
      <c r="N325" s="40">
        <f>IFERROR(VALUE(TRIM(SUBSTITUTE(REPLACE(INDEX(zdrovojéúdaje!$A:$G,MATCH(ROW()+265,$A:$A,0),COLUMN()-8),1,4,""),".",","))),"")</f>
        <v>16.2332</v>
      </c>
    </row>
    <row r="326" spans="1:14" s="29" customFormat="1" ht="13.15" customHeight="1">
      <c r="A326" s="47">
        <f>IF((zdrovojéúdaje!B326&gt;=$C$3)*(zdrovojéúdaje!B326&lt;=$C$4),1+COUNTIF($A$1:$A325,"&gt;0"),0)</f>
        <v>326</v>
      </c>
      <c r="B326" s="28" t="str">
        <f>IFERROR(INDEX(zdrovojéúdaje!$A:$G,MATCH(ROW()+289,$A:$A,0),COLUMN()-1),"")</f>
        <v>615/1494</v>
      </c>
      <c r="C326" s="14">
        <f>IFERROR(INDEX(zdrovojéúdaje!$A:$G,MATCH(ROW()+289,$A:$A,0),COLUMN()-1),"")</f>
        <v>39769</v>
      </c>
      <c r="D326" s="15">
        <f>IFERROR(INDEX(zdrovojéúdaje!$A:$G,MATCH(ROW()+289,$A:$A,0),COLUMN()-1),"")</f>
        <v>0.35416666666666669</v>
      </c>
      <c r="E326" s="13">
        <f>IFERROR(VALUE(TRIM(SUBSTITUTE(REPLACE(INDEX(zdrovojéúdaje!$A:$G,MATCH(ROW()+289,$A:$A,0),COLUMN()-1),1,4,""),".",",",1))),"")</f>
        <v>59.581899999999997</v>
      </c>
      <c r="F326" s="13">
        <f>IFERROR(VALUE(TRIM(SUBSTITUTE(REPLACE(INDEX(zdrovojéúdaje!$A:$G,MATCH(ROW()+289,$A:$A,0),COLUMN()-1),1,4,""),".",","))),"")</f>
        <v>15.142300000000001</v>
      </c>
      <c r="G326" s="12">
        <f>IFERROR(VALUE(TRIM(SUBSTITUTE(REPLACE(INDEX(zdrovojéúdaje!$A:$G,MATCH(ROW()+289,$A:$A,0),COLUMN()-1),1,4,""),".",","))),"")</f>
        <v>15.607900000000001</v>
      </c>
      <c r="I326" s="36" t="str">
        <f>IFERROR(INDEX(zdrovojéúdaje!$A:$G,MATCH(ROW()+365,$A:$A,0),COLUMN()-8),"")</f>
        <v>691/1494</v>
      </c>
      <c r="J326" s="37">
        <f>IFERROR(INDEX(zdrovojéúdaje!$A:$G,MATCH(ROW()+265,$A:$A,0),COLUMN()-8),"")</f>
        <v>39768</v>
      </c>
      <c r="K326" s="38">
        <f>IFERROR(INDEX(zdrovojéúdaje!$A:$G,MATCH(ROW()+265,$A:$A,0),COLUMN()-8),"")</f>
        <v>0.85416666666666663</v>
      </c>
      <c r="L326" s="39">
        <f>IFERROR(VALUE(TRIM(SUBSTITUTE(REPLACE(INDEX(zdrovojéúdaje!$A:$G,MATCH(ROW()+265,$A:$A,0),COLUMN()-8),1,4,""),".",",",1))),"")</f>
        <v>58.902900000000002</v>
      </c>
      <c r="M326" s="39">
        <f>IFERROR(VALUE(TRIM(SUBSTITUTE(REPLACE(INDEX(zdrovojéúdaje!$A:$G,MATCH(ROW()+265,$A:$A,0),COLUMN()-8),1,4,""),".",","))),"")</f>
        <v>15.7416</v>
      </c>
      <c r="N326" s="40">
        <f>IFERROR(VALUE(TRIM(SUBSTITUTE(REPLACE(INDEX(zdrovojéúdaje!$A:$G,MATCH(ROW()+265,$A:$A,0),COLUMN()-8),1,4,""),".",","))),"")</f>
        <v>16.196400000000001</v>
      </c>
    </row>
    <row r="327" spans="1:14" s="29" customFormat="1" ht="13.15" customHeight="1">
      <c r="A327" s="47">
        <f>IF((zdrovojéúdaje!B327&gt;=$C$3)*(zdrovojéúdaje!B327&lt;=$C$4),1+COUNTIF($A$1:$A326,"&gt;0"),0)</f>
        <v>327</v>
      </c>
      <c r="B327" s="28" t="str">
        <f>IFERROR(INDEX(zdrovojéúdaje!$A:$G,MATCH(ROW()+289,$A:$A,0),COLUMN()-1),"")</f>
        <v>616/1494</v>
      </c>
      <c r="C327" s="14">
        <f>IFERROR(INDEX(zdrovojéúdaje!$A:$G,MATCH(ROW()+289,$A:$A,0),COLUMN()-1),"")</f>
        <v>39769</v>
      </c>
      <c r="D327" s="15">
        <f>IFERROR(INDEX(zdrovojéúdaje!$A:$G,MATCH(ROW()+289,$A:$A,0),COLUMN()-1),"")</f>
        <v>0.375</v>
      </c>
      <c r="E327" s="13">
        <f>IFERROR(VALUE(TRIM(SUBSTITUTE(REPLACE(INDEX(zdrovojéúdaje!$A:$G,MATCH(ROW()+289,$A:$A,0),COLUMN()-1),1,4,""),".",",",1))),"")</f>
        <v>58.746400000000001</v>
      </c>
      <c r="F327" s="13">
        <f>IFERROR(VALUE(TRIM(SUBSTITUTE(REPLACE(INDEX(zdrovojéúdaje!$A:$G,MATCH(ROW()+289,$A:$A,0),COLUMN()-1),1,4,""),".",","))),"")</f>
        <v>15.4085</v>
      </c>
      <c r="G327" s="12">
        <f>IFERROR(VALUE(TRIM(SUBSTITUTE(REPLACE(INDEX(zdrovojéúdaje!$A:$G,MATCH(ROW()+289,$A:$A,0),COLUMN()-1),1,4,""),".",","))),"")</f>
        <v>15.755000000000001</v>
      </c>
      <c r="I327" s="36" t="str">
        <f>IFERROR(INDEX(zdrovojéúdaje!$A:$G,MATCH(ROW()+365,$A:$A,0),COLUMN()-8),"")</f>
        <v>692/1494</v>
      </c>
      <c r="J327" s="37">
        <f>IFERROR(INDEX(zdrovojéúdaje!$A:$G,MATCH(ROW()+265,$A:$A,0),COLUMN()-8),"")</f>
        <v>39768</v>
      </c>
      <c r="K327" s="38">
        <f>IFERROR(INDEX(zdrovojéúdaje!$A:$G,MATCH(ROW()+265,$A:$A,0),COLUMN()-8),"")</f>
        <v>0.875</v>
      </c>
      <c r="L327" s="39">
        <f>IFERROR(VALUE(TRIM(SUBSTITUTE(REPLACE(INDEX(zdrovojéúdaje!$A:$G,MATCH(ROW()+265,$A:$A,0),COLUMN()-8),1,4,""),".",",",1))),"")</f>
        <v>58.857500000000002</v>
      </c>
      <c r="M327" s="39">
        <f>IFERROR(VALUE(TRIM(SUBSTITUTE(REPLACE(INDEX(zdrovojéúdaje!$A:$G,MATCH(ROW()+265,$A:$A,0),COLUMN()-8),1,4,""),".",","))),"")</f>
        <v>15.708299999999999</v>
      </c>
      <c r="N327" s="40">
        <f>IFERROR(VALUE(TRIM(SUBSTITUTE(REPLACE(INDEX(zdrovojéúdaje!$A:$G,MATCH(ROW()+265,$A:$A,0),COLUMN()-8),1,4,""),".",","))),"")</f>
        <v>16.159600000000001</v>
      </c>
    </row>
    <row r="328" spans="1:14" s="29" customFormat="1" ht="13.15" customHeight="1">
      <c r="A328" s="47">
        <f>IF((zdrovojéúdaje!B328&gt;=$C$3)*(zdrovojéúdaje!B328&lt;=$C$4),1+COUNTIF($A$1:$A327,"&gt;0"),0)</f>
        <v>328</v>
      </c>
      <c r="B328" s="28" t="str">
        <f>IFERROR(INDEX(zdrovojéúdaje!$A:$G,MATCH(ROW()+289,$A:$A,0),COLUMN()-1),"")</f>
        <v>617/1494</v>
      </c>
      <c r="C328" s="14">
        <f>IFERROR(INDEX(zdrovojéúdaje!$A:$G,MATCH(ROW()+289,$A:$A,0),COLUMN()-1),"")</f>
        <v>39769</v>
      </c>
      <c r="D328" s="15">
        <f>IFERROR(INDEX(zdrovojéúdaje!$A:$G,MATCH(ROW()+289,$A:$A,0),COLUMN()-1),"")</f>
        <v>0.39583333333333331</v>
      </c>
      <c r="E328" s="13">
        <f>IFERROR(VALUE(TRIM(SUBSTITUTE(REPLACE(INDEX(zdrovojéúdaje!$A:$G,MATCH(ROW()+289,$A:$A,0),COLUMN()-1),1,4,""),".",",",1))),"")</f>
        <v>58.912999999999997</v>
      </c>
      <c r="F328" s="13">
        <f>IFERROR(VALUE(TRIM(SUBSTITUTE(REPLACE(INDEX(zdrovojéúdaje!$A:$G,MATCH(ROW()+289,$A:$A,0),COLUMN()-1),1,4,""),".",","))),"")</f>
        <v>15.3752</v>
      </c>
      <c r="G328" s="12">
        <f>IFERROR(VALUE(TRIM(SUBSTITUTE(REPLACE(INDEX(zdrovojéúdaje!$A:$G,MATCH(ROW()+289,$A:$A,0),COLUMN()-1),1,4,""),".",","))),"")</f>
        <v>15.755000000000001</v>
      </c>
      <c r="I328" s="36" t="str">
        <f>IFERROR(INDEX(zdrovojéúdaje!$A:$G,MATCH(ROW()+365,$A:$A,0),COLUMN()-8),"")</f>
        <v>693/1494</v>
      </c>
      <c r="J328" s="37">
        <f>IFERROR(INDEX(zdrovojéúdaje!$A:$G,MATCH(ROW()+265,$A:$A,0),COLUMN()-8),"")</f>
        <v>39768</v>
      </c>
      <c r="K328" s="38">
        <f>IFERROR(INDEX(zdrovojéúdaje!$A:$G,MATCH(ROW()+265,$A:$A,0),COLUMN()-8),"")</f>
        <v>0.89583333333333337</v>
      </c>
      <c r="L328" s="39">
        <f>IFERROR(VALUE(TRIM(SUBSTITUTE(REPLACE(INDEX(zdrovojéúdaje!$A:$G,MATCH(ROW()+265,$A:$A,0),COLUMN()-8),1,4,""),".",",",1))),"")</f>
        <v>58.925600000000003</v>
      </c>
      <c r="M328" s="39">
        <f>IFERROR(VALUE(TRIM(SUBSTITUTE(REPLACE(INDEX(zdrovojéúdaje!$A:$G,MATCH(ROW()+265,$A:$A,0),COLUMN()-8),1,4,""),".",","))),"")</f>
        <v>15.708299999999999</v>
      </c>
      <c r="N328" s="40">
        <f>IFERROR(VALUE(TRIM(SUBSTITUTE(REPLACE(INDEX(zdrovojéúdaje!$A:$G,MATCH(ROW()+265,$A:$A,0),COLUMN()-8),1,4,""),".",","))),"")</f>
        <v>16.159600000000001</v>
      </c>
    </row>
    <row r="329" spans="1:14" s="29" customFormat="1" ht="13.15" customHeight="1">
      <c r="A329" s="47">
        <f>IF((zdrovojéúdaje!B329&gt;=$C$3)*(zdrovojéúdaje!B329&lt;=$C$4),1+COUNTIF($A$1:$A328,"&gt;0"),0)</f>
        <v>329</v>
      </c>
      <c r="B329" s="28" t="str">
        <f>IFERROR(INDEX(zdrovojéúdaje!$A:$G,MATCH(ROW()+289,$A:$A,0),COLUMN()-1),"")</f>
        <v>618/1494</v>
      </c>
      <c r="C329" s="14">
        <f>IFERROR(INDEX(zdrovojéúdaje!$A:$G,MATCH(ROW()+289,$A:$A,0),COLUMN()-1),"")</f>
        <v>39769</v>
      </c>
      <c r="D329" s="15">
        <f>IFERROR(INDEX(zdrovojéúdaje!$A:$G,MATCH(ROW()+289,$A:$A,0),COLUMN()-1),"")</f>
        <v>0.41666666666666669</v>
      </c>
      <c r="E329" s="13">
        <f>IFERROR(VALUE(TRIM(SUBSTITUTE(REPLACE(INDEX(zdrovojéúdaje!$A:$G,MATCH(ROW()+289,$A:$A,0),COLUMN()-1),1,4,""),".",",",1))),"")</f>
        <v>58.756500000000003</v>
      </c>
      <c r="F329" s="13">
        <f>IFERROR(VALUE(TRIM(SUBSTITUTE(REPLACE(INDEX(zdrovojéúdaje!$A:$G,MATCH(ROW()+289,$A:$A,0),COLUMN()-1),1,4,""),".",","))),"")</f>
        <v>15.4085</v>
      </c>
      <c r="G329" s="12">
        <f>IFERROR(VALUE(TRIM(SUBSTITUTE(REPLACE(INDEX(zdrovojéúdaje!$A:$G,MATCH(ROW()+289,$A:$A,0),COLUMN()-1),1,4,""),".",","))),"")</f>
        <v>15.791700000000001</v>
      </c>
      <c r="I329" s="36" t="str">
        <f>IFERROR(INDEX(zdrovojéúdaje!$A:$G,MATCH(ROW()+365,$A:$A,0),COLUMN()-8),"")</f>
        <v>694/1494</v>
      </c>
      <c r="J329" s="37">
        <f>IFERROR(INDEX(zdrovojéúdaje!$A:$G,MATCH(ROW()+265,$A:$A,0),COLUMN()-8),"")</f>
        <v>39768</v>
      </c>
      <c r="K329" s="38">
        <f>IFERROR(INDEX(zdrovojéúdaje!$A:$G,MATCH(ROW()+265,$A:$A,0),COLUMN()-8),"")</f>
        <v>0.91666666666666663</v>
      </c>
      <c r="L329" s="39">
        <f>IFERROR(VALUE(TRIM(SUBSTITUTE(REPLACE(INDEX(zdrovojéúdaje!$A:$G,MATCH(ROW()+265,$A:$A,0),COLUMN()-8),1,4,""),".",",",1))),"")</f>
        <v>58.9711</v>
      </c>
      <c r="M329" s="39">
        <f>IFERROR(VALUE(TRIM(SUBSTITUTE(REPLACE(INDEX(zdrovojéúdaje!$A:$G,MATCH(ROW()+265,$A:$A,0),COLUMN()-8),1,4,""),".",","))),"")</f>
        <v>15.675000000000001</v>
      </c>
      <c r="N329" s="40">
        <f>IFERROR(VALUE(TRIM(SUBSTITUTE(REPLACE(INDEX(zdrovojéúdaje!$A:$G,MATCH(ROW()+265,$A:$A,0),COLUMN()-8),1,4,""),".",","))),"")</f>
        <v>16.159600000000001</v>
      </c>
    </row>
    <row r="330" spans="1:14" s="29" customFormat="1" ht="13.15" customHeight="1">
      <c r="A330" s="47">
        <f>IF((zdrovojéúdaje!B330&gt;=$C$3)*(zdrovojéúdaje!B330&lt;=$C$4),1+COUNTIF($A$1:$A329,"&gt;0"),0)</f>
        <v>330</v>
      </c>
      <c r="B330" s="28" t="str">
        <f>IFERROR(INDEX(zdrovojéúdaje!$A:$G,MATCH(ROW()+289,$A:$A,0),COLUMN()-1),"")</f>
        <v>619/1494</v>
      </c>
      <c r="C330" s="14">
        <f>IFERROR(INDEX(zdrovojéúdaje!$A:$G,MATCH(ROW()+289,$A:$A,0),COLUMN()-1),"")</f>
        <v>39769</v>
      </c>
      <c r="D330" s="15">
        <f>IFERROR(INDEX(zdrovojéúdaje!$A:$G,MATCH(ROW()+289,$A:$A,0),COLUMN()-1),"")</f>
        <v>0.4375</v>
      </c>
      <c r="E330" s="13">
        <f>IFERROR(VALUE(TRIM(SUBSTITUTE(REPLACE(INDEX(zdrovojéúdaje!$A:$G,MATCH(ROW()+289,$A:$A,0),COLUMN()-1),1,4,""),".",",",1))),"")</f>
        <v>58.425899999999999</v>
      </c>
      <c r="F330" s="13">
        <f>IFERROR(VALUE(TRIM(SUBSTITUTE(REPLACE(INDEX(zdrovojéúdaje!$A:$G,MATCH(ROW()+289,$A:$A,0),COLUMN()-1),1,4,""),".",","))),"")</f>
        <v>15.475099999999999</v>
      </c>
      <c r="G330" s="12">
        <f>IFERROR(VALUE(TRIM(SUBSTITUTE(REPLACE(INDEX(zdrovojéúdaje!$A:$G,MATCH(ROW()+289,$A:$A,0),COLUMN()-1),1,4,""),".",","))),"")</f>
        <v>15.8653</v>
      </c>
      <c r="I330" s="36" t="str">
        <f>IFERROR(INDEX(zdrovojéúdaje!$A:$G,MATCH(ROW()+365,$A:$A,0),COLUMN()-8),"")</f>
        <v>695/1494</v>
      </c>
      <c r="J330" s="37">
        <f>IFERROR(INDEX(zdrovojéúdaje!$A:$G,MATCH(ROW()+265,$A:$A,0),COLUMN()-8),"")</f>
        <v>39768</v>
      </c>
      <c r="K330" s="38">
        <f>IFERROR(INDEX(zdrovojéúdaje!$A:$G,MATCH(ROW()+265,$A:$A,0),COLUMN()-8),"")</f>
        <v>0.9375</v>
      </c>
      <c r="L330" s="39">
        <f>IFERROR(VALUE(TRIM(SUBSTITUTE(REPLACE(INDEX(zdrovojéúdaje!$A:$G,MATCH(ROW()+265,$A:$A,0),COLUMN()-8),1,4,""),".",",",1))),"")</f>
        <v>59.021599999999999</v>
      </c>
      <c r="M330" s="39">
        <f>IFERROR(VALUE(TRIM(SUBSTITUTE(REPLACE(INDEX(zdrovojéúdaje!$A:$G,MATCH(ROW()+265,$A:$A,0),COLUMN()-8),1,4,""),".",","))),"")</f>
        <v>15.6416</v>
      </c>
      <c r="N330" s="40">
        <f>IFERROR(VALUE(TRIM(SUBSTITUTE(REPLACE(INDEX(zdrovojéúdaje!$A:$G,MATCH(ROW()+265,$A:$A,0),COLUMN()-8),1,4,""),".",","))),"")</f>
        <v>16.122800000000002</v>
      </c>
    </row>
    <row r="331" spans="1:14" s="29" customFormat="1" ht="13.15" customHeight="1">
      <c r="A331" s="47">
        <f>IF((zdrovojéúdaje!B331&gt;=$C$3)*(zdrovojéúdaje!B331&lt;=$C$4),1+COUNTIF($A$1:$A330,"&gt;0"),0)</f>
        <v>331</v>
      </c>
      <c r="B331" s="28" t="str">
        <f>IFERROR(INDEX(zdrovojéúdaje!$A:$G,MATCH(ROW()+289,$A:$A,0),COLUMN()-1),"")</f>
        <v>620/1494</v>
      </c>
      <c r="C331" s="14">
        <f>IFERROR(INDEX(zdrovojéúdaje!$A:$G,MATCH(ROW()+289,$A:$A,0),COLUMN()-1),"")</f>
        <v>39769</v>
      </c>
      <c r="D331" s="15">
        <f>IFERROR(INDEX(zdrovojéúdaje!$A:$G,MATCH(ROW()+289,$A:$A,0),COLUMN()-1),"")</f>
        <v>0.45833333333333331</v>
      </c>
      <c r="E331" s="13">
        <f>IFERROR(VALUE(TRIM(SUBSTITUTE(REPLACE(INDEX(zdrovojéúdaje!$A:$G,MATCH(ROW()+289,$A:$A,0),COLUMN()-1),1,4,""),".",",",1))),"")</f>
        <v>58.176000000000002</v>
      </c>
      <c r="F331" s="13">
        <f>IFERROR(VALUE(TRIM(SUBSTITUTE(REPLACE(INDEX(zdrovojéúdaje!$A:$G,MATCH(ROW()+289,$A:$A,0),COLUMN()-1),1,4,""),".",","))),"")</f>
        <v>15.541700000000001</v>
      </c>
      <c r="G331" s="12">
        <f>IFERROR(VALUE(TRIM(SUBSTITUTE(REPLACE(INDEX(zdrovojéúdaje!$A:$G,MATCH(ROW()+289,$A:$A,0),COLUMN()-1),1,4,""),".",","))),"")</f>
        <v>15.938800000000001</v>
      </c>
      <c r="I331" s="36" t="str">
        <f>IFERROR(INDEX(zdrovojéúdaje!$A:$G,MATCH(ROW()+365,$A:$A,0),COLUMN()-8),"")</f>
        <v>696/1494</v>
      </c>
      <c r="J331" s="37">
        <f>IFERROR(INDEX(zdrovojéúdaje!$A:$G,MATCH(ROW()+265,$A:$A,0),COLUMN()-8),"")</f>
        <v>39768</v>
      </c>
      <c r="K331" s="38">
        <f>IFERROR(INDEX(zdrovojéúdaje!$A:$G,MATCH(ROW()+265,$A:$A,0),COLUMN()-8),"")</f>
        <v>0.95833333333333337</v>
      </c>
      <c r="L331" s="39">
        <f>IFERROR(VALUE(TRIM(SUBSTITUTE(REPLACE(INDEX(zdrovojéúdaje!$A:$G,MATCH(ROW()+265,$A:$A,0),COLUMN()-8),1,4,""),".",",",1))),"")</f>
        <v>59.114899999999999</v>
      </c>
      <c r="M331" s="39">
        <f>IFERROR(VALUE(TRIM(SUBSTITUTE(REPLACE(INDEX(zdrovojéúdaje!$A:$G,MATCH(ROW()+265,$A:$A,0),COLUMN()-8),1,4,""),".",","))),"")</f>
        <v>15.6416</v>
      </c>
      <c r="N331" s="40">
        <f>IFERROR(VALUE(TRIM(SUBSTITUTE(REPLACE(INDEX(zdrovojéúdaje!$A:$G,MATCH(ROW()+265,$A:$A,0),COLUMN()-8),1,4,""),".",","))),"")</f>
        <v>16.085999999999999</v>
      </c>
    </row>
    <row r="332" spans="1:14" s="29" customFormat="1" ht="13.15" customHeight="1">
      <c r="A332" s="47">
        <f>IF((zdrovojéúdaje!B332&gt;=$C$3)*(zdrovojéúdaje!B332&lt;=$C$4),1+COUNTIF($A$1:$A331,"&gt;0"),0)</f>
        <v>332</v>
      </c>
      <c r="B332" s="28" t="str">
        <f>IFERROR(INDEX(zdrovojéúdaje!$A:$G,MATCH(ROW()+289,$A:$A,0),COLUMN()-1),"")</f>
        <v>621/1494</v>
      </c>
      <c r="C332" s="14">
        <f>IFERROR(INDEX(zdrovojéúdaje!$A:$G,MATCH(ROW()+289,$A:$A,0),COLUMN()-1),"")</f>
        <v>39769</v>
      </c>
      <c r="D332" s="15">
        <f>IFERROR(INDEX(zdrovojéúdaje!$A:$G,MATCH(ROW()+289,$A:$A,0),COLUMN()-1),"")</f>
        <v>0.47916666666666669</v>
      </c>
      <c r="E332" s="13">
        <f>IFERROR(VALUE(TRIM(SUBSTITUTE(REPLACE(INDEX(zdrovojéúdaje!$A:$G,MATCH(ROW()+289,$A:$A,0),COLUMN()-1),1,4,""),".",",",1))),"")</f>
        <v>57.8504</v>
      </c>
      <c r="F332" s="13">
        <f>IFERROR(VALUE(TRIM(SUBSTITUTE(REPLACE(INDEX(zdrovojéúdaje!$A:$G,MATCH(ROW()+289,$A:$A,0),COLUMN()-1),1,4,""),".",","))),"")</f>
        <v>15.6083</v>
      </c>
      <c r="G332" s="12">
        <f>IFERROR(VALUE(TRIM(SUBSTITUTE(REPLACE(INDEX(zdrovojéúdaje!$A:$G,MATCH(ROW()+289,$A:$A,0),COLUMN()-1),1,4,""),".",","))),"")</f>
        <v>16.0124</v>
      </c>
      <c r="I332" s="36" t="str">
        <f>IFERROR(INDEX(zdrovojéúdaje!$A:$G,MATCH(ROW()+365,$A:$A,0),COLUMN()-8),"")</f>
        <v>697/1494</v>
      </c>
      <c r="J332" s="37">
        <f>IFERROR(INDEX(zdrovojéúdaje!$A:$G,MATCH(ROW()+265,$A:$A,0),COLUMN()-8),"")</f>
        <v>39768</v>
      </c>
      <c r="K332" s="38">
        <f>IFERROR(INDEX(zdrovojéúdaje!$A:$G,MATCH(ROW()+265,$A:$A,0),COLUMN()-8),"")</f>
        <v>0.97916666666666663</v>
      </c>
      <c r="L332" s="39">
        <f>IFERROR(VALUE(TRIM(SUBSTITUTE(REPLACE(INDEX(zdrovojéúdaje!$A:$G,MATCH(ROW()+265,$A:$A,0),COLUMN()-8),1,4,""),".",",",1))),"")</f>
        <v>59.246200000000002</v>
      </c>
      <c r="M332" s="39">
        <f>IFERROR(VALUE(TRIM(SUBSTITUTE(REPLACE(INDEX(zdrovojéúdaje!$A:$G,MATCH(ROW()+265,$A:$A,0),COLUMN()-8),1,4,""),".",","))),"")</f>
        <v>15.6083</v>
      </c>
      <c r="N332" s="40">
        <f>IFERROR(VALUE(TRIM(SUBSTITUTE(REPLACE(INDEX(zdrovojéúdaje!$A:$G,MATCH(ROW()+265,$A:$A,0),COLUMN()-8),1,4,""),".",","))),"")</f>
        <v>16.085999999999999</v>
      </c>
    </row>
    <row r="333" spans="1:14" s="29" customFormat="1" ht="13.15" customHeight="1">
      <c r="A333" s="47">
        <f>IF((zdrovojéúdaje!B333&gt;=$C$3)*(zdrovojéúdaje!B333&lt;=$C$4),1+COUNTIF($A$1:$A332,"&gt;0"),0)</f>
        <v>333</v>
      </c>
      <c r="B333" s="28" t="str">
        <f>IFERROR(INDEX(zdrovojéúdaje!$A:$G,MATCH(ROW()+289,$A:$A,0),COLUMN()-1),"")</f>
        <v>622/1494</v>
      </c>
      <c r="C333" s="14">
        <f>IFERROR(INDEX(zdrovojéúdaje!$A:$G,MATCH(ROW()+289,$A:$A,0),COLUMN()-1),"")</f>
        <v>39769</v>
      </c>
      <c r="D333" s="15">
        <f>IFERROR(INDEX(zdrovojéúdaje!$A:$G,MATCH(ROW()+289,$A:$A,0),COLUMN()-1),"")</f>
        <v>0.5</v>
      </c>
      <c r="E333" s="13">
        <f>IFERROR(VALUE(TRIM(SUBSTITUTE(REPLACE(INDEX(zdrovojéúdaje!$A:$G,MATCH(ROW()+289,$A:$A,0),COLUMN()-1),1,4,""),".",",",1))),"")</f>
        <v>57.487000000000002</v>
      </c>
      <c r="F333" s="13">
        <f>IFERROR(VALUE(TRIM(SUBSTITUTE(REPLACE(INDEX(zdrovojéúdaje!$A:$G,MATCH(ROW()+289,$A:$A,0),COLUMN()-1),1,4,""),".",","))),"")</f>
        <v>15.7416</v>
      </c>
      <c r="G333" s="12">
        <f>IFERROR(VALUE(TRIM(SUBSTITUTE(REPLACE(INDEX(zdrovojéúdaje!$A:$G,MATCH(ROW()+289,$A:$A,0),COLUMN()-1),1,4,""),".",","))),"")</f>
        <v>16.122800000000002</v>
      </c>
      <c r="I333" s="36" t="str">
        <f>IFERROR(INDEX(zdrovojéúdaje!$A:$G,MATCH(ROW()+365,$A:$A,0),COLUMN()-8),"")</f>
        <v>698/1494</v>
      </c>
      <c r="J333" s="37">
        <f>IFERROR(INDEX(zdrovojéúdaje!$A:$G,MATCH(ROW()+265,$A:$A,0),COLUMN()-8),"")</f>
        <v>39769</v>
      </c>
      <c r="K333" s="38">
        <f>IFERROR(INDEX(zdrovojéúdaje!$A:$G,MATCH(ROW()+265,$A:$A,0),COLUMN()-8),"")</f>
        <v>0</v>
      </c>
      <c r="L333" s="39">
        <f>IFERROR(VALUE(TRIM(SUBSTITUTE(REPLACE(INDEX(zdrovojéúdaje!$A:$G,MATCH(ROW()+265,$A:$A,0),COLUMN()-8),1,4,""),".",",",1))),"")</f>
        <v>59.296700000000001</v>
      </c>
      <c r="M333" s="39">
        <f>IFERROR(VALUE(TRIM(SUBSTITUTE(REPLACE(INDEX(zdrovojéúdaje!$A:$G,MATCH(ROW()+265,$A:$A,0),COLUMN()-8),1,4,""),".",","))),"")</f>
        <v>15.574999999999999</v>
      </c>
      <c r="N333" s="40">
        <f>IFERROR(VALUE(TRIM(SUBSTITUTE(REPLACE(INDEX(zdrovojéúdaje!$A:$G,MATCH(ROW()+265,$A:$A,0),COLUMN()-8),1,4,""),".",","))),"")</f>
        <v>16.049199999999999</v>
      </c>
    </row>
    <row r="334" spans="1:14" s="29" customFormat="1" ht="13.15" customHeight="1">
      <c r="A334" s="47">
        <f>IF((zdrovojéúdaje!B334&gt;=$C$3)*(zdrovojéúdaje!B334&lt;=$C$4),1+COUNTIF($A$1:$A333,"&gt;0"),0)</f>
        <v>334</v>
      </c>
      <c r="B334" s="28" t="str">
        <f>IFERROR(INDEX(zdrovojéúdaje!$A:$G,MATCH(ROW()+289,$A:$A,0),COLUMN()-1),"")</f>
        <v>623/1494</v>
      </c>
      <c r="C334" s="14">
        <f>IFERROR(INDEX(zdrovojéúdaje!$A:$G,MATCH(ROW()+289,$A:$A,0),COLUMN()-1),"")</f>
        <v>39769</v>
      </c>
      <c r="D334" s="15">
        <f>IFERROR(INDEX(zdrovojéúdaje!$A:$G,MATCH(ROW()+289,$A:$A,0),COLUMN()-1),"")</f>
        <v>0.52083333333333337</v>
      </c>
      <c r="E334" s="13">
        <f>IFERROR(VALUE(TRIM(SUBSTITUTE(REPLACE(INDEX(zdrovojéúdaje!$A:$G,MATCH(ROW()+289,$A:$A,0),COLUMN()-1),1,4,""),".",",",1))),"")</f>
        <v>57.302700000000002</v>
      </c>
      <c r="F334" s="13">
        <f>IFERROR(VALUE(TRIM(SUBSTITUTE(REPLACE(INDEX(zdrovojéúdaje!$A:$G,MATCH(ROW()+289,$A:$A,0),COLUMN()-1),1,4,""),".",","))),"")</f>
        <v>15.808299999999999</v>
      </c>
      <c r="G334" s="12">
        <f>IFERROR(VALUE(TRIM(SUBSTITUTE(REPLACE(INDEX(zdrovojéúdaje!$A:$G,MATCH(ROW()+289,$A:$A,0),COLUMN()-1),1,4,""),".",","))),"")</f>
        <v>16.196400000000001</v>
      </c>
      <c r="I334" s="36" t="str">
        <f>IFERROR(INDEX(zdrovojéúdaje!$A:$G,MATCH(ROW()+365,$A:$A,0),COLUMN()-8),"")</f>
        <v>699/1494</v>
      </c>
      <c r="J334" s="37">
        <f>IFERROR(INDEX(zdrovojéúdaje!$A:$G,MATCH(ROW()+265,$A:$A,0),COLUMN()-8),"")</f>
        <v>39769</v>
      </c>
      <c r="K334" s="38">
        <f>IFERROR(INDEX(zdrovojéúdaje!$A:$G,MATCH(ROW()+265,$A:$A,0),COLUMN()-8),"")</f>
        <v>2.0833333333333332E-2</v>
      </c>
      <c r="L334" s="39">
        <f>IFERROR(VALUE(TRIM(SUBSTITUTE(REPLACE(INDEX(zdrovojéúdaje!$A:$G,MATCH(ROW()+265,$A:$A,0),COLUMN()-8),1,4,""),".",",",1))),"")</f>
        <v>59.225999999999999</v>
      </c>
      <c r="M334" s="39">
        <f>IFERROR(VALUE(TRIM(SUBSTITUTE(REPLACE(INDEX(zdrovojéúdaje!$A:$G,MATCH(ROW()+265,$A:$A,0),COLUMN()-8),1,4,""),".",","))),"")</f>
        <v>15.574999999999999</v>
      </c>
      <c r="N334" s="40">
        <f>IFERROR(VALUE(TRIM(SUBSTITUTE(REPLACE(INDEX(zdrovojéúdaje!$A:$G,MATCH(ROW()+265,$A:$A,0),COLUMN()-8),1,4,""),".",","))),"")</f>
        <v>16.085999999999999</v>
      </c>
    </row>
    <row r="335" spans="1:14" s="29" customFormat="1" ht="13.15" customHeight="1">
      <c r="A335" s="47">
        <f>IF((zdrovojéúdaje!B335&gt;=$C$3)*(zdrovojéúdaje!B335&lt;=$C$4),1+COUNTIF($A$1:$A334,"&gt;0"),0)</f>
        <v>335</v>
      </c>
      <c r="B335" s="28" t="str">
        <f>IFERROR(INDEX(zdrovojéúdaje!$A:$G,MATCH(ROW()+289,$A:$A,0),COLUMN()-1),"")</f>
        <v>624/1494</v>
      </c>
      <c r="C335" s="14">
        <f>IFERROR(INDEX(zdrovojéúdaje!$A:$G,MATCH(ROW()+289,$A:$A,0),COLUMN()-1),"")</f>
        <v>39769</v>
      </c>
      <c r="D335" s="15">
        <f>IFERROR(INDEX(zdrovojéúdaje!$A:$G,MATCH(ROW()+289,$A:$A,0),COLUMN()-1),"")</f>
        <v>0.54166666666666663</v>
      </c>
      <c r="E335" s="13">
        <f>IFERROR(VALUE(TRIM(SUBSTITUTE(REPLACE(INDEX(zdrovojéúdaje!$A:$G,MATCH(ROW()+289,$A:$A,0),COLUMN()-1),1,4,""),".",",",1))),"")</f>
        <v>57.239600000000003</v>
      </c>
      <c r="F335" s="13">
        <f>IFERROR(VALUE(TRIM(SUBSTITUTE(REPLACE(INDEX(zdrovojéúdaje!$A:$G,MATCH(ROW()+289,$A:$A,0),COLUMN()-1),1,4,""),".",","))),"")</f>
        <v>15.875</v>
      </c>
      <c r="G335" s="12">
        <f>IFERROR(VALUE(TRIM(SUBSTITUTE(REPLACE(INDEX(zdrovojéúdaje!$A:$G,MATCH(ROW()+289,$A:$A,0),COLUMN()-1),1,4,""),".",","))),"")</f>
        <v>16.2332</v>
      </c>
      <c r="I335" s="36" t="str">
        <f>IFERROR(INDEX(zdrovojéúdaje!$A:$G,MATCH(ROW()+365,$A:$A,0),COLUMN()-8),"")</f>
        <v>700/1494</v>
      </c>
      <c r="J335" s="37">
        <f>IFERROR(INDEX(zdrovojéúdaje!$A:$G,MATCH(ROW()+265,$A:$A,0),COLUMN()-8),"")</f>
        <v>39769</v>
      </c>
      <c r="K335" s="38">
        <f>IFERROR(INDEX(zdrovojéúdaje!$A:$G,MATCH(ROW()+265,$A:$A,0),COLUMN()-8),"")</f>
        <v>4.1666666666666664E-2</v>
      </c>
      <c r="L335" s="39">
        <f>IFERROR(VALUE(TRIM(SUBSTITUTE(REPLACE(INDEX(zdrovojéúdaje!$A:$G,MATCH(ROW()+265,$A:$A,0),COLUMN()-8),1,4,""),".",",",1))),"")</f>
        <v>59.193199999999997</v>
      </c>
      <c r="M335" s="39">
        <f>IFERROR(VALUE(TRIM(SUBSTITUTE(REPLACE(INDEX(zdrovojéúdaje!$A:$G,MATCH(ROW()+265,$A:$A,0),COLUMN()-8),1,4,""),".",","))),"")</f>
        <v>15.574999999999999</v>
      </c>
      <c r="N335" s="40">
        <f>IFERROR(VALUE(TRIM(SUBSTITUTE(REPLACE(INDEX(zdrovojéúdaje!$A:$G,MATCH(ROW()+265,$A:$A,0),COLUMN()-8),1,4,""),".",","))),"")</f>
        <v>16.049199999999999</v>
      </c>
    </row>
    <row r="336" spans="1:14" s="29" customFormat="1" ht="13.15" customHeight="1">
      <c r="A336" s="47">
        <f>IF((zdrovojéúdaje!B336&gt;=$C$3)*(zdrovojéúdaje!B336&lt;=$C$4),1+COUNTIF($A$1:$A335,"&gt;0"),0)</f>
        <v>336</v>
      </c>
      <c r="B336" s="28" t="str">
        <f>IFERROR(INDEX(zdrovojéúdaje!$A:$G,MATCH(ROW()+289,$A:$A,0),COLUMN()-1),"")</f>
        <v>625/1494</v>
      </c>
      <c r="C336" s="14">
        <f>IFERROR(INDEX(zdrovojéúdaje!$A:$G,MATCH(ROW()+289,$A:$A,0),COLUMN()-1),"")</f>
        <v>39769</v>
      </c>
      <c r="D336" s="15">
        <f>IFERROR(INDEX(zdrovojéúdaje!$A:$G,MATCH(ROW()+289,$A:$A,0),COLUMN()-1),"")</f>
        <v>0.5625</v>
      </c>
      <c r="E336" s="13">
        <f>IFERROR(VALUE(TRIM(SUBSTITUTE(REPLACE(INDEX(zdrovojéúdaje!$A:$G,MATCH(ROW()+289,$A:$A,0),COLUMN()-1),1,4,""),".",",",1))),"")</f>
        <v>57.146299999999997</v>
      </c>
      <c r="F336" s="13">
        <f>IFERROR(VALUE(TRIM(SUBSTITUTE(REPLACE(INDEX(zdrovojéúdaje!$A:$G,MATCH(ROW()+289,$A:$A,0),COLUMN()-1),1,4,""),".",","))),"")</f>
        <v>15.841699999999999</v>
      </c>
      <c r="G336" s="12">
        <f>IFERROR(VALUE(TRIM(SUBSTITUTE(REPLACE(INDEX(zdrovojéúdaje!$A:$G,MATCH(ROW()+289,$A:$A,0),COLUMN()-1),1,4,""),".",","))),"")</f>
        <v>16.2332</v>
      </c>
      <c r="I336" s="36" t="str">
        <f>IFERROR(INDEX(zdrovojéúdaje!$A:$G,MATCH(ROW()+365,$A:$A,0),COLUMN()-8),"")</f>
        <v>701/1494</v>
      </c>
      <c r="J336" s="37">
        <f>IFERROR(INDEX(zdrovojéúdaje!$A:$G,MATCH(ROW()+265,$A:$A,0),COLUMN()-8),"")</f>
        <v>39769</v>
      </c>
      <c r="K336" s="38">
        <f>IFERROR(INDEX(zdrovojéúdaje!$A:$G,MATCH(ROW()+265,$A:$A,0),COLUMN()-8),"")</f>
        <v>6.25E-2</v>
      </c>
      <c r="L336" s="39">
        <f>IFERROR(VALUE(TRIM(SUBSTITUTE(REPLACE(INDEX(zdrovojéúdaje!$A:$G,MATCH(ROW()+265,$A:$A,0),COLUMN()-8),1,4,""),".",",",1))),"")</f>
        <v>59.3093</v>
      </c>
      <c r="M336" s="39">
        <f>IFERROR(VALUE(TRIM(SUBSTITUTE(REPLACE(INDEX(zdrovojéúdaje!$A:$G,MATCH(ROW()+265,$A:$A,0),COLUMN()-8),1,4,""),".",","))),"")</f>
        <v>15.541700000000001</v>
      </c>
      <c r="N336" s="40">
        <f>IFERROR(VALUE(TRIM(SUBSTITUTE(REPLACE(INDEX(zdrovojéúdaje!$A:$G,MATCH(ROW()+265,$A:$A,0),COLUMN()-8),1,4,""),".",","))),"")</f>
        <v>16.049199999999999</v>
      </c>
    </row>
    <row r="337" spans="1:14" s="29" customFormat="1" ht="13.15" customHeight="1">
      <c r="A337" s="47">
        <f>IF((zdrovojéúdaje!B337&gt;=$C$3)*(zdrovojéúdaje!B337&lt;=$C$4),1+COUNTIF($A$1:$A336,"&gt;0"),0)</f>
        <v>337</v>
      </c>
      <c r="B337" s="28" t="str">
        <f>IFERROR(INDEX(zdrovojéúdaje!$A:$G,MATCH(ROW()+289,$A:$A,0),COLUMN()-1),"")</f>
        <v>626/1494</v>
      </c>
      <c r="C337" s="14">
        <f>IFERROR(INDEX(zdrovojéúdaje!$A:$G,MATCH(ROW()+289,$A:$A,0),COLUMN()-1),"")</f>
        <v>39769</v>
      </c>
      <c r="D337" s="15">
        <f>IFERROR(INDEX(zdrovojéúdaje!$A:$G,MATCH(ROW()+289,$A:$A,0),COLUMN()-1),"")</f>
        <v>0.58333333333333337</v>
      </c>
      <c r="E337" s="13">
        <f>IFERROR(VALUE(TRIM(SUBSTITUTE(REPLACE(INDEX(zdrovojéúdaje!$A:$G,MATCH(ROW()+289,$A:$A,0),COLUMN()-1),1,4,""),".",",",1))),"")</f>
        <v>56.957000000000001</v>
      </c>
      <c r="F337" s="13">
        <f>IFERROR(VALUE(TRIM(SUBSTITUTE(REPLACE(INDEX(zdrovojéúdaje!$A:$G,MATCH(ROW()+289,$A:$A,0),COLUMN()-1),1,4,""),".",","))),"")</f>
        <v>15.9084</v>
      </c>
      <c r="G337" s="12">
        <f>IFERROR(VALUE(TRIM(SUBSTITUTE(REPLACE(INDEX(zdrovojéúdaje!$A:$G,MATCH(ROW()+289,$A:$A,0),COLUMN()-1),1,4,""),".",","))),"")</f>
        <v>16.2332</v>
      </c>
      <c r="I337" s="36" t="str">
        <f>IFERROR(INDEX(zdrovojéúdaje!$A:$G,MATCH(ROW()+365,$A:$A,0),COLUMN()-8),"")</f>
        <v>702/1494</v>
      </c>
      <c r="J337" s="37">
        <f>IFERROR(INDEX(zdrovojéúdaje!$A:$G,MATCH(ROW()+265,$A:$A,0),COLUMN()-8),"")</f>
        <v>39769</v>
      </c>
      <c r="K337" s="38">
        <f>IFERROR(INDEX(zdrovojéúdaje!$A:$G,MATCH(ROW()+265,$A:$A,0),COLUMN()-8),"")</f>
        <v>8.3333333333333329E-2</v>
      </c>
      <c r="L337" s="39">
        <f>IFERROR(VALUE(TRIM(SUBSTITUTE(REPLACE(INDEX(zdrovojéúdaje!$A:$G,MATCH(ROW()+265,$A:$A,0),COLUMN()-8),1,4,""),".",",",1))),"")</f>
        <v>59.372399999999999</v>
      </c>
      <c r="M337" s="39">
        <f>IFERROR(VALUE(TRIM(SUBSTITUTE(REPLACE(INDEX(zdrovojéúdaje!$A:$G,MATCH(ROW()+265,$A:$A,0),COLUMN()-8),1,4,""),".",","))),"")</f>
        <v>15.5084</v>
      </c>
      <c r="N337" s="40">
        <f>IFERROR(VALUE(TRIM(SUBSTITUTE(REPLACE(INDEX(zdrovojéúdaje!$A:$G,MATCH(ROW()+265,$A:$A,0),COLUMN()-8),1,4,""),".",","))),"")</f>
        <v>15.9756</v>
      </c>
    </row>
    <row r="338" spans="1:14" s="29" customFormat="1" ht="13.15" customHeight="1">
      <c r="A338" s="47">
        <f>IF((zdrovojéúdaje!B338&gt;=$C$3)*(zdrovojéúdaje!B338&lt;=$C$4),1+COUNTIF($A$1:$A337,"&gt;0"),0)</f>
        <v>338</v>
      </c>
      <c r="B338" s="28" t="str">
        <f>IFERROR(INDEX(zdrovojéúdaje!$A:$G,MATCH(ROW()+289,$A:$A,0),COLUMN()-1),"")</f>
        <v>627/1494</v>
      </c>
      <c r="C338" s="14">
        <f>IFERROR(INDEX(zdrovojéúdaje!$A:$G,MATCH(ROW()+289,$A:$A,0),COLUMN()-1),"")</f>
        <v>39769</v>
      </c>
      <c r="D338" s="15">
        <f>IFERROR(INDEX(zdrovojéúdaje!$A:$G,MATCH(ROW()+289,$A:$A,0),COLUMN()-1),"")</f>
        <v>0.60416666666666663</v>
      </c>
      <c r="E338" s="13">
        <f>IFERROR(VALUE(TRIM(SUBSTITUTE(REPLACE(INDEX(zdrovojéúdaje!$A:$G,MATCH(ROW()+289,$A:$A,0),COLUMN()-1),1,4,""),".",",",1))),"")</f>
        <v>57.078099999999999</v>
      </c>
      <c r="F338" s="13">
        <f>IFERROR(VALUE(TRIM(SUBSTITUTE(REPLACE(INDEX(zdrovojéúdaje!$A:$G,MATCH(ROW()+289,$A:$A,0),COLUMN()-1),1,4,""),".",","))),"")</f>
        <v>15.875</v>
      </c>
      <c r="G338" s="12">
        <f>IFERROR(VALUE(TRIM(SUBSTITUTE(REPLACE(INDEX(zdrovojéúdaje!$A:$G,MATCH(ROW()+289,$A:$A,0),COLUMN()-1),1,4,""),".",","))),"")</f>
        <v>16.270099999999999</v>
      </c>
      <c r="I338" s="36" t="str">
        <f>IFERROR(INDEX(zdrovojéúdaje!$A:$G,MATCH(ROW()+365,$A:$A,0),COLUMN()-8),"")</f>
        <v>703/1494</v>
      </c>
      <c r="J338" s="37">
        <f>IFERROR(INDEX(zdrovojéúdaje!$A:$G,MATCH(ROW()+265,$A:$A,0),COLUMN()-8),"")</f>
        <v>39769</v>
      </c>
      <c r="K338" s="38">
        <f>IFERROR(INDEX(zdrovojéúdaje!$A:$G,MATCH(ROW()+265,$A:$A,0),COLUMN()-8),"")</f>
        <v>0.10416666666666667</v>
      </c>
      <c r="L338" s="39">
        <f>IFERROR(VALUE(TRIM(SUBSTITUTE(REPLACE(INDEX(zdrovojéúdaje!$A:$G,MATCH(ROW()+265,$A:$A,0),COLUMN()-8),1,4,""),".",",",1))),"")</f>
        <v>59.473300000000002</v>
      </c>
      <c r="M338" s="39">
        <f>IFERROR(VALUE(TRIM(SUBSTITUTE(REPLACE(INDEX(zdrovojéúdaje!$A:$G,MATCH(ROW()+265,$A:$A,0),COLUMN()-8),1,4,""),".",","))),"")</f>
        <v>15.441800000000001</v>
      </c>
      <c r="N338" s="40">
        <f>IFERROR(VALUE(TRIM(SUBSTITUTE(REPLACE(INDEX(zdrovojéúdaje!$A:$G,MATCH(ROW()+265,$A:$A,0),COLUMN()-8),1,4,""),".",","))),"")</f>
        <v>15.902100000000001</v>
      </c>
    </row>
    <row r="339" spans="1:14" s="29" customFormat="1" ht="13.15" customHeight="1">
      <c r="A339" s="47">
        <f>IF((zdrovojéúdaje!B339&gt;=$C$3)*(zdrovojéúdaje!B339&lt;=$C$4),1+COUNTIF($A$1:$A338,"&gt;0"),0)</f>
        <v>339</v>
      </c>
      <c r="B339" s="28" t="str">
        <f>IFERROR(INDEX(zdrovojéúdaje!$A:$G,MATCH(ROW()+289,$A:$A,0),COLUMN()-1),"")</f>
        <v>628/1494</v>
      </c>
      <c r="C339" s="14">
        <f>IFERROR(INDEX(zdrovojéúdaje!$A:$G,MATCH(ROW()+289,$A:$A,0),COLUMN()-1),"")</f>
        <v>39769</v>
      </c>
      <c r="D339" s="15">
        <f>IFERROR(INDEX(zdrovojéúdaje!$A:$G,MATCH(ROW()+289,$A:$A,0),COLUMN()-1),"")</f>
        <v>0.625</v>
      </c>
      <c r="E339" s="13">
        <f>IFERROR(VALUE(TRIM(SUBSTITUTE(REPLACE(INDEX(zdrovojéúdaje!$A:$G,MATCH(ROW()+289,$A:$A,0),COLUMN()-1),1,4,""),".",",",1))),"")</f>
        <v>57.088200000000001</v>
      </c>
      <c r="F339" s="13">
        <f>IFERROR(VALUE(TRIM(SUBSTITUTE(REPLACE(INDEX(zdrovojéúdaje!$A:$G,MATCH(ROW()+289,$A:$A,0),COLUMN()-1),1,4,""),".",","))),"")</f>
        <v>15.875</v>
      </c>
      <c r="G339" s="12">
        <f>IFERROR(VALUE(TRIM(SUBSTITUTE(REPLACE(INDEX(zdrovojéúdaje!$A:$G,MATCH(ROW()+289,$A:$A,0),COLUMN()-1),1,4,""),".",","))),"")</f>
        <v>16.270099999999999</v>
      </c>
      <c r="I339" s="36" t="str">
        <f>IFERROR(INDEX(zdrovojéúdaje!$A:$G,MATCH(ROW()+365,$A:$A,0),COLUMN()-8),"")</f>
        <v>704/1494</v>
      </c>
      <c r="J339" s="37">
        <f>IFERROR(INDEX(zdrovojéúdaje!$A:$G,MATCH(ROW()+265,$A:$A,0),COLUMN()-8),"")</f>
        <v>39769</v>
      </c>
      <c r="K339" s="38">
        <f>IFERROR(INDEX(zdrovojéúdaje!$A:$G,MATCH(ROW()+265,$A:$A,0),COLUMN()-8),"")</f>
        <v>0.125</v>
      </c>
      <c r="L339" s="39">
        <f>IFERROR(VALUE(TRIM(SUBSTITUTE(REPLACE(INDEX(zdrovojéúdaje!$A:$G,MATCH(ROW()+265,$A:$A,0),COLUMN()-8),1,4,""),".",",",1))),"")</f>
        <v>59.501100000000001</v>
      </c>
      <c r="M339" s="39">
        <f>IFERROR(VALUE(TRIM(SUBSTITUTE(REPLACE(INDEX(zdrovojéúdaje!$A:$G,MATCH(ROW()+265,$A:$A,0),COLUMN()-8),1,4,""),".",","))),"")</f>
        <v>15.4085</v>
      </c>
      <c r="N339" s="40">
        <f>IFERROR(VALUE(TRIM(SUBSTITUTE(REPLACE(INDEX(zdrovojéúdaje!$A:$G,MATCH(ROW()+265,$A:$A,0),COLUMN()-8),1,4,""),".",","))),"")</f>
        <v>15.902100000000001</v>
      </c>
    </row>
    <row r="340" spans="1:14" s="29" customFormat="1" ht="13.15" customHeight="1">
      <c r="A340" s="47">
        <f>IF((zdrovojéúdaje!B340&gt;=$C$3)*(zdrovojéúdaje!B340&lt;=$C$4),1+COUNTIF($A$1:$A339,"&gt;0"),0)</f>
        <v>340</v>
      </c>
      <c r="B340" s="28" t="str">
        <f>IFERROR(INDEX(zdrovojéúdaje!$A:$G,MATCH(ROW()+289,$A:$A,0),COLUMN()-1),"")</f>
        <v>629/1494</v>
      </c>
      <c r="C340" s="14">
        <f>IFERROR(INDEX(zdrovojéúdaje!$A:$G,MATCH(ROW()+289,$A:$A,0),COLUMN()-1),"")</f>
        <v>39769</v>
      </c>
      <c r="D340" s="15">
        <f>IFERROR(INDEX(zdrovojéúdaje!$A:$G,MATCH(ROW()+289,$A:$A,0),COLUMN()-1),"")</f>
        <v>0.64583333333333337</v>
      </c>
      <c r="E340" s="13">
        <f>IFERROR(VALUE(TRIM(SUBSTITUTE(REPLACE(INDEX(zdrovojéúdaje!$A:$G,MATCH(ROW()+289,$A:$A,0),COLUMN()-1),1,4,""),".",",",1))),"")</f>
        <v>56.974600000000002</v>
      </c>
      <c r="F340" s="13">
        <f>IFERROR(VALUE(TRIM(SUBSTITUTE(REPLACE(INDEX(zdrovojéúdaje!$A:$G,MATCH(ROW()+289,$A:$A,0),COLUMN()-1),1,4,""),".",","))),"")</f>
        <v>15.9084</v>
      </c>
      <c r="G340" s="12">
        <f>IFERROR(VALUE(TRIM(SUBSTITUTE(REPLACE(INDEX(zdrovojéúdaje!$A:$G,MATCH(ROW()+289,$A:$A,0),COLUMN()-1),1,4,""),".",","))),"")</f>
        <v>16.270099999999999</v>
      </c>
      <c r="I340" s="36" t="str">
        <f>IFERROR(INDEX(zdrovojéúdaje!$A:$G,MATCH(ROW()+365,$A:$A,0),COLUMN()-8),"")</f>
        <v>705/1494</v>
      </c>
      <c r="J340" s="37">
        <f>IFERROR(INDEX(zdrovojéúdaje!$A:$G,MATCH(ROW()+265,$A:$A,0),COLUMN()-8),"")</f>
        <v>39769</v>
      </c>
      <c r="K340" s="38">
        <f>IFERROR(INDEX(zdrovojéúdaje!$A:$G,MATCH(ROW()+265,$A:$A,0),COLUMN()-8),"")</f>
        <v>0.14583333333333334</v>
      </c>
      <c r="L340" s="39">
        <f>IFERROR(VALUE(TRIM(SUBSTITUTE(REPLACE(INDEX(zdrovojéúdaje!$A:$G,MATCH(ROW()+265,$A:$A,0),COLUMN()-8),1,4,""),".",",",1))),"")</f>
        <v>59.460700000000003</v>
      </c>
      <c r="M340" s="39">
        <f>IFERROR(VALUE(TRIM(SUBSTITUTE(REPLACE(INDEX(zdrovojéúdaje!$A:$G,MATCH(ROW()+265,$A:$A,0),COLUMN()-8),1,4,""),".",","))),"")</f>
        <v>15.4085</v>
      </c>
      <c r="N340" s="40">
        <f>IFERROR(VALUE(TRIM(SUBSTITUTE(REPLACE(INDEX(zdrovojéúdaje!$A:$G,MATCH(ROW()+265,$A:$A,0),COLUMN()-8),1,4,""),".",","))),"")</f>
        <v>15.8653</v>
      </c>
    </row>
    <row r="341" spans="1:14" s="29" customFormat="1" ht="13.15" customHeight="1">
      <c r="A341" s="47">
        <f>IF((zdrovojéúdaje!B341&gt;=$C$3)*(zdrovojéúdaje!B341&lt;=$C$4),1+COUNTIF($A$1:$A340,"&gt;0"),0)</f>
        <v>341</v>
      </c>
      <c r="B341" s="28" t="str">
        <f>IFERROR(INDEX(zdrovojéúdaje!$A:$G,MATCH(ROW()+289,$A:$A,0),COLUMN()-1),"")</f>
        <v>630/1494</v>
      </c>
      <c r="C341" s="14">
        <f>IFERROR(INDEX(zdrovojéúdaje!$A:$G,MATCH(ROW()+289,$A:$A,0),COLUMN()-1),"")</f>
        <v>39769</v>
      </c>
      <c r="D341" s="15">
        <f>IFERROR(INDEX(zdrovojéúdaje!$A:$G,MATCH(ROW()+289,$A:$A,0),COLUMN()-1),"")</f>
        <v>0.66666666666666663</v>
      </c>
      <c r="E341" s="13">
        <f>IFERROR(VALUE(TRIM(SUBSTITUTE(REPLACE(INDEX(zdrovojéúdaje!$A:$G,MATCH(ROW()+289,$A:$A,0),COLUMN()-1),1,4,""),".",",",1))),"")</f>
        <v>57.080599999999997</v>
      </c>
      <c r="F341" s="13">
        <f>IFERROR(VALUE(TRIM(SUBSTITUTE(REPLACE(INDEX(zdrovojéúdaje!$A:$G,MATCH(ROW()+289,$A:$A,0),COLUMN()-1),1,4,""),".",","))),"")</f>
        <v>15.841699999999999</v>
      </c>
      <c r="G341" s="12">
        <f>IFERROR(VALUE(TRIM(SUBSTITUTE(REPLACE(INDEX(zdrovojéúdaje!$A:$G,MATCH(ROW()+289,$A:$A,0),COLUMN()-1),1,4,""),".",","))),"")</f>
        <v>16.2332</v>
      </c>
      <c r="I341" s="36" t="str">
        <f>IFERROR(INDEX(zdrovojéúdaje!$A:$G,MATCH(ROW()+365,$A:$A,0),COLUMN()-8),"")</f>
        <v>706/1494</v>
      </c>
      <c r="J341" s="37">
        <f>IFERROR(INDEX(zdrovojéúdaje!$A:$G,MATCH(ROW()+265,$A:$A,0),COLUMN()-8),"")</f>
        <v>39769</v>
      </c>
      <c r="K341" s="38">
        <f>IFERROR(INDEX(zdrovojéúdaje!$A:$G,MATCH(ROW()+265,$A:$A,0),COLUMN()-8),"")</f>
        <v>0.16666666666666666</v>
      </c>
      <c r="L341" s="39">
        <f>IFERROR(VALUE(TRIM(SUBSTITUTE(REPLACE(INDEX(zdrovojéúdaje!$A:$G,MATCH(ROW()+265,$A:$A,0),COLUMN()-8),1,4,""),".",",",1))),"")</f>
        <v>59.485999999999997</v>
      </c>
      <c r="M341" s="39">
        <f>IFERROR(VALUE(TRIM(SUBSTITUTE(REPLACE(INDEX(zdrovojéúdaje!$A:$G,MATCH(ROW()+265,$A:$A,0),COLUMN()-8),1,4,""),".",","))),"")</f>
        <v>15.4085</v>
      </c>
      <c r="N341" s="40">
        <f>IFERROR(VALUE(TRIM(SUBSTITUTE(REPLACE(INDEX(zdrovojéúdaje!$A:$G,MATCH(ROW()+265,$A:$A,0),COLUMN()-8),1,4,""),".",","))),"")</f>
        <v>15.8285</v>
      </c>
    </row>
    <row r="342" spans="1:14" s="29" customFormat="1" ht="13.15" customHeight="1">
      <c r="A342" s="47">
        <f>IF((zdrovojéúdaje!B342&gt;=$C$3)*(zdrovojéúdaje!B342&lt;=$C$4),1+COUNTIF($A$1:$A341,"&gt;0"),0)</f>
        <v>342</v>
      </c>
      <c r="B342" s="28" t="str">
        <f>IFERROR(INDEX(zdrovojéúdaje!$A:$G,MATCH(ROW()+289,$A:$A,0),COLUMN()-1),"")</f>
        <v>631/1494</v>
      </c>
      <c r="C342" s="14">
        <f>IFERROR(INDEX(zdrovojéúdaje!$A:$G,MATCH(ROW()+289,$A:$A,0),COLUMN()-1),"")</f>
        <v>39769</v>
      </c>
      <c r="D342" s="15">
        <f>IFERROR(INDEX(zdrovojéúdaje!$A:$G,MATCH(ROW()+289,$A:$A,0),COLUMN()-1),"")</f>
        <v>0.6875</v>
      </c>
      <c r="E342" s="13">
        <f>IFERROR(VALUE(TRIM(SUBSTITUTE(REPLACE(INDEX(zdrovojéúdaje!$A:$G,MATCH(ROW()+289,$A:$A,0),COLUMN()-1),1,4,""),".",",",1))),"")</f>
        <v>57.287599999999998</v>
      </c>
      <c r="F342" s="13">
        <f>IFERROR(VALUE(TRIM(SUBSTITUTE(REPLACE(INDEX(zdrovojéúdaje!$A:$G,MATCH(ROW()+289,$A:$A,0),COLUMN()-1),1,4,""),".",","))),"")</f>
        <v>15.775</v>
      </c>
      <c r="G342" s="12">
        <f>IFERROR(VALUE(TRIM(SUBSTITUTE(REPLACE(INDEX(zdrovojéúdaje!$A:$G,MATCH(ROW()+289,$A:$A,0),COLUMN()-1),1,4,""),".",","))),"")</f>
        <v>16.159600000000001</v>
      </c>
      <c r="I342" s="36" t="str">
        <f>IFERROR(INDEX(zdrovojéúdaje!$A:$G,MATCH(ROW()+365,$A:$A,0),COLUMN()-8),"")</f>
        <v>707/1494</v>
      </c>
      <c r="J342" s="37">
        <f>IFERROR(INDEX(zdrovojéúdaje!$A:$G,MATCH(ROW()+265,$A:$A,0),COLUMN()-8),"")</f>
        <v>39769</v>
      </c>
      <c r="K342" s="38">
        <f>IFERROR(INDEX(zdrovojéúdaje!$A:$G,MATCH(ROW()+265,$A:$A,0),COLUMN()-8),"")</f>
        <v>0.1875</v>
      </c>
      <c r="L342" s="39">
        <f>IFERROR(VALUE(TRIM(SUBSTITUTE(REPLACE(INDEX(zdrovojéúdaje!$A:$G,MATCH(ROW()+265,$A:$A,0),COLUMN()-8),1,4,""),".",",",1))),"")</f>
        <v>59.480899999999998</v>
      </c>
      <c r="M342" s="39">
        <f>IFERROR(VALUE(TRIM(SUBSTITUTE(REPLACE(INDEX(zdrovojéúdaje!$A:$G,MATCH(ROW()+265,$A:$A,0),COLUMN()-8),1,4,""),".",","))),"")</f>
        <v>15.3752</v>
      </c>
      <c r="N342" s="40">
        <f>IFERROR(VALUE(TRIM(SUBSTITUTE(REPLACE(INDEX(zdrovojéúdaje!$A:$G,MATCH(ROW()+265,$A:$A,0),COLUMN()-8),1,4,""),".",","))),"")</f>
        <v>15.8285</v>
      </c>
    </row>
    <row r="343" spans="1:14" s="29" customFormat="1" ht="13.15" customHeight="1">
      <c r="A343" s="47">
        <f>IF((zdrovojéúdaje!B343&gt;=$C$3)*(zdrovojéúdaje!B343&lt;=$C$4),1+COUNTIF($A$1:$A342,"&gt;0"),0)</f>
        <v>343</v>
      </c>
      <c r="B343" s="28" t="str">
        <f>IFERROR(INDEX(zdrovojéúdaje!$A:$G,MATCH(ROW()+289,$A:$A,0),COLUMN()-1),"")</f>
        <v>632/1494</v>
      </c>
      <c r="C343" s="14">
        <f>IFERROR(INDEX(zdrovojéúdaje!$A:$G,MATCH(ROW()+289,$A:$A,0),COLUMN()-1),"")</f>
        <v>39769</v>
      </c>
      <c r="D343" s="15">
        <f>IFERROR(INDEX(zdrovojéúdaje!$A:$G,MATCH(ROW()+289,$A:$A,0),COLUMN()-1),"")</f>
        <v>0.70833333333333337</v>
      </c>
      <c r="E343" s="13">
        <f>IFERROR(VALUE(TRIM(SUBSTITUTE(REPLACE(INDEX(zdrovojéúdaje!$A:$G,MATCH(ROW()+289,$A:$A,0),COLUMN()-1),1,4,""),".",",",1))),"")</f>
        <v>57.507199999999997</v>
      </c>
      <c r="F343" s="13">
        <f>IFERROR(VALUE(TRIM(SUBSTITUTE(REPLACE(INDEX(zdrovojéúdaje!$A:$G,MATCH(ROW()+289,$A:$A,0),COLUMN()-1),1,4,""),".",","))),"")</f>
        <v>15.708299999999999</v>
      </c>
      <c r="G343" s="12">
        <f>IFERROR(VALUE(TRIM(SUBSTITUTE(REPLACE(INDEX(zdrovojéúdaje!$A:$G,MATCH(ROW()+289,$A:$A,0),COLUMN()-1),1,4,""),".",","))),"")</f>
        <v>16.085999999999999</v>
      </c>
      <c r="I343" s="36" t="str">
        <f>IFERROR(INDEX(zdrovojéúdaje!$A:$G,MATCH(ROW()+365,$A:$A,0),COLUMN()-8),"")</f>
        <v>708/1494</v>
      </c>
      <c r="J343" s="37">
        <f>IFERROR(INDEX(zdrovojéúdaje!$A:$G,MATCH(ROW()+265,$A:$A,0),COLUMN()-8),"")</f>
        <v>39769</v>
      </c>
      <c r="K343" s="38">
        <f>IFERROR(INDEX(zdrovojéúdaje!$A:$G,MATCH(ROW()+265,$A:$A,0),COLUMN()-8),"")</f>
        <v>0.20833333333333334</v>
      </c>
      <c r="L343" s="39">
        <f>IFERROR(VALUE(TRIM(SUBSTITUTE(REPLACE(INDEX(zdrovojéúdaje!$A:$G,MATCH(ROW()+265,$A:$A,0),COLUMN()-8),1,4,""),".",",",1))),"")</f>
        <v>59.549100000000003</v>
      </c>
      <c r="M343" s="39">
        <f>IFERROR(VALUE(TRIM(SUBSTITUTE(REPLACE(INDEX(zdrovojéúdaje!$A:$G,MATCH(ROW()+265,$A:$A,0),COLUMN()-8),1,4,""),".",","))),"")</f>
        <v>15.341900000000001</v>
      </c>
      <c r="N343" s="40">
        <f>IFERROR(VALUE(TRIM(SUBSTITUTE(REPLACE(INDEX(zdrovojéúdaje!$A:$G,MATCH(ROW()+265,$A:$A,0),COLUMN()-8),1,4,""),".",","))),"")</f>
        <v>15.755000000000001</v>
      </c>
    </row>
    <row r="344" spans="1:14" s="29" customFormat="1" ht="13.15" customHeight="1">
      <c r="A344" s="47">
        <f>IF((zdrovojéúdaje!B344&gt;=$C$3)*(zdrovojéúdaje!B344&lt;=$C$4),1+COUNTIF($A$1:$A343,"&gt;0"),0)</f>
        <v>344</v>
      </c>
      <c r="B344" s="28" t="str">
        <f>IFERROR(INDEX(zdrovojéúdaje!$A:$G,MATCH(ROW()+289,$A:$A,0),COLUMN()-1),"")</f>
        <v>633/1494</v>
      </c>
      <c r="C344" s="14">
        <f>IFERROR(INDEX(zdrovojéúdaje!$A:$G,MATCH(ROW()+289,$A:$A,0),COLUMN()-1),"")</f>
        <v>39769</v>
      </c>
      <c r="D344" s="15">
        <f>IFERROR(INDEX(zdrovojéúdaje!$A:$G,MATCH(ROW()+289,$A:$A,0),COLUMN()-1),"")</f>
        <v>0.72916666666666663</v>
      </c>
      <c r="E344" s="13">
        <f>IFERROR(VALUE(TRIM(SUBSTITUTE(REPLACE(INDEX(zdrovojéúdaje!$A:$G,MATCH(ROW()+289,$A:$A,0),COLUMN()-1),1,4,""),".",",",1))),"")</f>
        <v>57.759599999999999</v>
      </c>
      <c r="F344" s="13">
        <f>IFERROR(VALUE(TRIM(SUBSTITUTE(REPLACE(INDEX(zdrovojéúdaje!$A:$G,MATCH(ROW()+289,$A:$A,0),COLUMN()-1),1,4,""),".",","))),"")</f>
        <v>15.6083</v>
      </c>
      <c r="G344" s="12">
        <f>IFERROR(VALUE(TRIM(SUBSTITUTE(REPLACE(INDEX(zdrovojéúdaje!$A:$G,MATCH(ROW()+289,$A:$A,0),COLUMN()-1),1,4,""),".",","))),"")</f>
        <v>16.049199999999999</v>
      </c>
      <c r="I344" s="36" t="str">
        <f>IFERROR(INDEX(zdrovojéúdaje!$A:$G,MATCH(ROW()+365,$A:$A,0),COLUMN()-8),"")</f>
        <v>709/1494</v>
      </c>
      <c r="J344" s="37">
        <f>IFERROR(INDEX(zdrovojéúdaje!$A:$G,MATCH(ROW()+265,$A:$A,0),COLUMN()-8),"")</f>
        <v>39769</v>
      </c>
      <c r="K344" s="38">
        <f>IFERROR(INDEX(zdrovojéúdaje!$A:$G,MATCH(ROW()+265,$A:$A,0),COLUMN()-8),"")</f>
        <v>0.22916666666666666</v>
      </c>
      <c r="L344" s="39">
        <f>IFERROR(VALUE(TRIM(SUBSTITUTE(REPLACE(INDEX(zdrovojéúdaje!$A:$G,MATCH(ROW()+265,$A:$A,0),COLUMN()-8),1,4,""),".",",",1))),"")</f>
        <v>59.566699999999997</v>
      </c>
      <c r="M344" s="39">
        <f>IFERROR(VALUE(TRIM(SUBSTITUTE(REPLACE(INDEX(zdrovojéúdaje!$A:$G,MATCH(ROW()+265,$A:$A,0),COLUMN()-8),1,4,""),".",","))),"")</f>
        <v>15.3086</v>
      </c>
      <c r="N344" s="40">
        <f>IFERROR(VALUE(TRIM(SUBSTITUTE(REPLACE(INDEX(zdrovojéúdaje!$A:$G,MATCH(ROW()+265,$A:$A,0),COLUMN()-8),1,4,""),".",","))),"")</f>
        <v>15.7182</v>
      </c>
    </row>
    <row r="345" spans="1:14" s="29" customFormat="1" ht="13.15" customHeight="1">
      <c r="A345" s="47">
        <f>IF((zdrovojéúdaje!B345&gt;=$C$3)*(zdrovojéúdaje!B345&lt;=$C$4),1+COUNTIF($A$1:$A344,"&gt;0"),0)</f>
        <v>345</v>
      </c>
      <c r="B345" s="28" t="str">
        <f>IFERROR(INDEX(zdrovojéúdaje!$A:$G,MATCH(ROW()+289,$A:$A,0),COLUMN()-1),"")</f>
        <v>634/1494</v>
      </c>
      <c r="C345" s="14">
        <f>IFERROR(INDEX(zdrovojéúdaje!$A:$G,MATCH(ROW()+289,$A:$A,0),COLUMN()-1),"")</f>
        <v>39769</v>
      </c>
      <c r="D345" s="15">
        <f>IFERROR(INDEX(zdrovojéúdaje!$A:$G,MATCH(ROW()+289,$A:$A,0),COLUMN()-1),"")</f>
        <v>0.75</v>
      </c>
      <c r="E345" s="13">
        <f>IFERROR(VALUE(TRIM(SUBSTITUTE(REPLACE(INDEX(zdrovojéúdaje!$A:$G,MATCH(ROW()+289,$A:$A,0),COLUMN()-1),1,4,""),".",",",1))),"")</f>
        <v>57.948900000000002</v>
      </c>
      <c r="F345" s="13">
        <f>IFERROR(VALUE(TRIM(SUBSTITUTE(REPLACE(INDEX(zdrovojéúdaje!$A:$G,MATCH(ROW()+289,$A:$A,0),COLUMN()-1),1,4,""),".",","))),"")</f>
        <v>15.541700000000001</v>
      </c>
      <c r="G345" s="12">
        <f>IFERROR(VALUE(TRIM(SUBSTITUTE(REPLACE(INDEX(zdrovojéúdaje!$A:$G,MATCH(ROW()+289,$A:$A,0),COLUMN()-1),1,4,""),".",","))),"")</f>
        <v>15.9756</v>
      </c>
      <c r="I345" s="36" t="str">
        <f>IFERROR(INDEX(zdrovojéúdaje!$A:$G,MATCH(ROW()+365,$A:$A,0),COLUMN()-8),"")</f>
        <v>710/1494</v>
      </c>
      <c r="J345" s="37">
        <f>IFERROR(INDEX(zdrovojéúdaje!$A:$G,MATCH(ROW()+265,$A:$A,0),COLUMN()-8),"")</f>
        <v>39769</v>
      </c>
      <c r="K345" s="38">
        <f>IFERROR(INDEX(zdrovojéúdaje!$A:$G,MATCH(ROW()+265,$A:$A,0),COLUMN()-8),"")</f>
        <v>0.25</v>
      </c>
      <c r="L345" s="39">
        <f>IFERROR(VALUE(TRIM(SUBSTITUTE(REPLACE(INDEX(zdrovojéúdaje!$A:$G,MATCH(ROW()+265,$A:$A,0),COLUMN()-8),1,4,""),".",",",1))),"")</f>
        <v>59.745899999999999</v>
      </c>
      <c r="M345" s="39">
        <f>IFERROR(VALUE(TRIM(SUBSTITUTE(REPLACE(INDEX(zdrovojéúdaje!$A:$G,MATCH(ROW()+265,$A:$A,0),COLUMN()-8),1,4,""),".",","))),"")</f>
        <v>15.242100000000001</v>
      </c>
      <c r="N345" s="40">
        <f>IFERROR(VALUE(TRIM(SUBSTITUTE(REPLACE(INDEX(zdrovojéúdaje!$A:$G,MATCH(ROW()+265,$A:$A,0),COLUMN()-8),1,4,""),".",","))),"")</f>
        <v>15.6447</v>
      </c>
    </row>
    <row r="346" spans="1:14" s="29" customFormat="1" ht="13.15" customHeight="1">
      <c r="A346" s="47">
        <f>IF((zdrovojéúdaje!B346&gt;=$C$3)*(zdrovojéúdaje!B346&lt;=$C$4),1+COUNTIF($A$1:$A345,"&gt;0"),0)</f>
        <v>346</v>
      </c>
      <c r="B346" s="28" t="str">
        <f>IFERROR(INDEX(zdrovojéúdaje!$A:$G,MATCH(ROW()+289,$A:$A,0),COLUMN()-1),"")</f>
        <v>635/1494</v>
      </c>
      <c r="C346" s="14">
        <f>IFERROR(INDEX(zdrovojéúdaje!$A:$G,MATCH(ROW()+289,$A:$A,0),COLUMN()-1),"")</f>
        <v>39769</v>
      </c>
      <c r="D346" s="15">
        <f>IFERROR(INDEX(zdrovojéúdaje!$A:$G,MATCH(ROW()+289,$A:$A,0),COLUMN()-1),"")</f>
        <v>0.77083333333333337</v>
      </c>
      <c r="E346" s="13">
        <f>IFERROR(VALUE(TRIM(SUBSTITUTE(REPLACE(INDEX(zdrovojéúdaje!$A:$G,MATCH(ROW()+289,$A:$A,0),COLUMN()-1),1,4,""),".",",",1))),"")</f>
        <v>58.1205</v>
      </c>
      <c r="F346" s="13">
        <f>IFERROR(VALUE(TRIM(SUBSTITUTE(REPLACE(INDEX(zdrovojéúdaje!$A:$G,MATCH(ROW()+289,$A:$A,0),COLUMN()-1),1,4,""),".",","))),"")</f>
        <v>15.475099999999999</v>
      </c>
      <c r="G346" s="12">
        <f>IFERROR(VALUE(TRIM(SUBSTITUTE(REPLACE(INDEX(zdrovojéúdaje!$A:$G,MATCH(ROW()+289,$A:$A,0),COLUMN()-1),1,4,""),".",","))),"")</f>
        <v>15.902100000000001</v>
      </c>
      <c r="I346" s="36" t="str">
        <f>IFERROR(INDEX(zdrovojéúdaje!$A:$G,MATCH(ROW()+365,$A:$A,0),COLUMN()-8),"")</f>
        <v>711/1494</v>
      </c>
      <c r="J346" s="37">
        <f>IFERROR(INDEX(zdrovojéúdaje!$A:$G,MATCH(ROW()+265,$A:$A,0),COLUMN()-8),"")</f>
        <v>39769</v>
      </c>
      <c r="K346" s="38">
        <f>IFERROR(INDEX(zdrovojéúdaje!$A:$G,MATCH(ROW()+265,$A:$A,0),COLUMN()-8),"")</f>
        <v>0.27083333333333331</v>
      </c>
      <c r="L346" s="39">
        <f>IFERROR(VALUE(TRIM(SUBSTITUTE(REPLACE(INDEX(zdrovojéúdaje!$A:$G,MATCH(ROW()+265,$A:$A,0),COLUMN()-8),1,4,""),".",",",1))),"")</f>
        <v>59.718200000000003</v>
      </c>
      <c r="M346" s="39">
        <f>IFERROR(VALUE(TRIM(SUBSTITUTE(REPLACE(INDEX(zdrovojéúdaje!$A:$G,MATCH(ROW()+265,$A:$A,0),COLUMN()-8),1,4,""),".",","))),"")</f>
        <v>15.2088</v>
      </c>
      <c r="N346" s="40">
        <f>IFERROR(VALUE(TRIM(SUBSTITUTE(REPLACE(INDEX(zdrovojéúdaje!$A:$G,MATCH(ROW()+265,$A:$A,0),COLUMN()-8),1,4,""),".",","))),"")</f>
        <v>15.6814</v>
      </c>
    </row>
    <row r="347" spans="1:14" s="29" customFormat="1" ht="13.15" customHeight="1">
      <c r="A347" s="47">
        <f>IF((zdrovojéúdaje!B347&gt;=$C$3)*(zdrovojéúdaje!B347&lt;=$C$4),1+COUNTIF($A$1:$A346,"&gt;0"),0)</f>
        <v>347</v>
      </c>
      <c r="B347" s="28" t="str">
        <f>IFERROR(INDEX(zdrovojéúdaje!$A:$G,MATCH(ROW()+289,$A:$A,0),COLUMN()-1),"")</f>
        <v>636/1494</v>
      </c>
      <c r="C347" s="14">
        <f>IFERROR(INDEX(zdrovojéúdaje!$A:$G,MATCH(ROW()+289,$A:$A,0),COLUMN()-1),"")</f>
        <v>39769</v>
      </c>
      <c r="D347" s="15">
        <f>IFERROR(INDEX(zdrovojéúdaje!$A:$G,MATCH(ROW()+289,$A:$A,0),COLUMN()-1),"")</f>
        <v>0.79166666666666663</v>
      </c>
      <c r="E347" s="13">
        <f>IFERROR(VALUE(TRIM(SUBSTITUTE(REPLACE(INDEX(zdrovojéúdaje!$A:$G,MATCH(ROW()+289,$A:$A,0),COLUMN()-1),1,4,""),".",",",1))),"")</f>
        <v>58.223999999999997</v>
      </c>
      <c r="F347" s="13">
        <f>IFERROR(VALUE(TRIM(SUBSTITUTE(REPLACE(INDEX(zdrovojéúdaje!$A:$G,MATCH(ROW()+289,$A:$A,0),COLUMN()-1),1,4,""),".",","))),"")</f>
        <v>15.4085</v>
      </c>
      <c r="G347" s="12">
        <f>IFERROR(VALUE(TRIM(SUBSTITUTE(REPLACE(INDEX(zdrovojéúdaje!$A:$G,MATCH(ROW()+289,$A:$A,0),COLUMN()-1),1,4,""),".",","))),"")</f>
        <v>15.755000000000001</v>
      </c>
      <c r="I347" s="36" t="str">
        <f>IFERROR(INDEX(zdrovojéúdaje!$A:$G,MATCH(ROW()+365,$A:$A,0),COLUMN()-8),"")</f>
        <v>712/1494</v>
      </c>
      <c r="J347" s="37">
        <f>IFERROR(INDEX(zdrovojéúdaje!$A:$G,MATCH(ROW()+265,$A:$A,0),COLUMN()-8),"")</f>
        <v>39769</v>
      </c>
      <c r="K347" s="38">
        <f>IFERROR(INDEX(zdrovojéúdaje!$A:$G,MATCH(ROW()+265,$A:$A,0),COLUMN()-8),"")</f>
        <v>0.29166666666666669</v>
      </c>
      <c r="L347" s="39">
        <f>IFERROR(VALUE(TRIM(SUBSTITUTE(REPLACE(INDEX(zdrovojéúdaje!$A:$G,MATCH(ROW()+265,$A:$A,0),COLUMN()-8),1,4,""),".",",",1))),"")</f>
        <v>59.735799999999998</v>
      </c>
      <c r="M347" s="39">
        <f>IFERROR(VALUE(TRIM(SUBSTITUTE(REPLACE(INDEX(zdrovojéúdaje!$A:$G,MATCH(ROW()+265,$A:$A,0),COLUMN()-8),1,4,""),".",","))),"")</f>
        <v>15.175599999999999</v>
      </c>
      <c r="N347" s="40">
        <f>IFERROR(VALUE(TRIM(SUBSTITUTE(REPLACE(INDEX(zdrovojéúdaje!$A:$G,MATCH(ROW()+265,$A:$A,0),COLUMN()-8),1,4,""),".",","))),"")</f>
        <v>15.6447</v>
      </c>
    </row>
    <row r="348" spans="1:14" s="29" customFormat="1" ht="13.15" customHeight="1">
      <c r="A348" s="47">
        <f>IF((zdrovojéúdaje!B348&gt;=$C$3)*(zdrovojéúdaje!B348&lt;=$C$4),1+COUNTIF($A$1:$A347,"&gt;0"),0)</f>
        <v>348</v>
      </c>
      <c r="B348" s="28" t="str">
        <f>IFERROR(INDEX(zdrovojéúdaje!$A:$G,MATCH(ROW()+289,$A:$A,0),COLUMN()-1),"")</f>
        <v>637/1494</v>
      </c>
      <c r="C348" s="14">
        <f>IFERROR(INDEX(zdrovojéúdaje!$A:$G,MATCH(ROW()+289,$A:$A,0),COLUMN()-1),"")</f>
        <v>39769</v>
      </c>
      <c r="D348" s="15">
        <f>IFERROR(INDEX(zdrovojéúdaje!$A:$G,MATCH(ROW()+289,$A:$A,0),COLUMN()-1),"")</f>
        <v>0.8125</v>
      </c>
      <c r="E348" s="13">
        <f>IFERROR(VALUE(TRIM(SUBSTITUTE(REPLACE(INDEX(zdrovojéúdaje!$A:$G,MATCH(ROW()+289,$A:$A,0),COLUMN()-1),1,4,""),".",",",1))),"")</f>
        <v>58.33</v>
      </c>
      <c r="F348" s="13">
        <f>IFERROR(VALUE(TRIM(SUBSTITUTE(REPLACE(INDEX(zdrovojéúdaje!$A:$G,MATCH(ROW()+289,$A:$A,0),COLUMN()-1),1,4,""),".",","))),"")</f>
        <v>15.3086</v>
      </c>
      <c r="G348" s="12">
        <f>IFERROR(VALUE(TRIM(SUBSTITUTE(REPLACE(INDEX(zdrovojéúdaje!$A:$G,MATCH(ROW()+289,$A:$A,0),COLUMN()-1),1,4,""),".",","))),"")</f>
        <v>15.6814</v>
      </c>
      <c r="I348" s="36" t="str">
        <f>IFERROR(INDEX(zdrovojéúdaje!$A:$G,MATCH(ROW()+365,$A:$A,0),COLUMN()-8),"")</f>
        <v>713/1494</v>
      </c>
      <c r="J348" s="37">
        <f>IFERROR(INDEX(zdrovojéúdaje!$A:$G,MATCH(ROW()+265,$A:$A,0),COLUMN()-8),"")</f>
        <v>39769</v>
      </c>
      <c r="K348" s="38">
        <f>IFERROR(INDEX(zdrovojéúdaje!$A:$G,MATCH(ROW()+265,$A:$A,0),COLUMN()-8),"")</f>
        <v>0.3125</v>
      </c>
      <c r="L348" s="39">
        <f>IFERROR(VALUE(TRIM(SUBSTITUTE(REPLACE(INDEX(zdrovojéúdaje!$A:$G,MATCH(ROW()+265,$A:$A,0),COLUMN()-8),1,4,""),".",",",1))),"")</f>
        <v>59.778700000000001</v>
      </c>
      <c r="M348" s="39">
        <f>IFERROR(VALUE(TRIM(SUBSTITUTE(REPLACE(INDEX(zdrovojéúdaje!$A:$G,MATCH(ROW()+265,$A:$A,0),COLUMN()-8),1,4,""),".",","))),"")</f>
        <v>15.142300000000001</v>
      </c>
      <c r="N348" s="40">
        <f>IFERROR(VALUE(TRIM(SUBSTITUTE(REPLACE(INDEX(zdrovojéúdaje!$A:$G,MATCH(ROW()+265,$A:$A,0),COLUMN()-8),1,4,""),".",","))),"")</f>
        <v>15.5344</v>
      </c>
    </row>
    <row r="349" spans="1:14" s="29" customFormat="1" ht="13.15" customHeight="1">
      <c r="A349" s="47">
        <f>IF((zdrovojéúdaje!B349&gt;=$C$3)*(zdrovojéúdaje!B349&lt;=$C$4),1+COUNTIF($A$1:$A348,"&gt;0"),0)</f>
        <v>349</v>
      </c>
      <c r="B349" s="28" t="str">
        <f>IFERROR(INDEX(zdrovojéúdaje!$A:$G,MATCH(ROW()+289,$A:$A,0),COLUMN()-1),"")</f>
        <v>638/1494</v>
      </c>
      <c r="C349" s="14">
        <f>IFERROR(INDEX(zdrovojéúdaje!$A:$G,MATCH(ROW()+289,$A:$A,0),COLUMN()-1),"")</f>
        <v>39769</v>
      </c>
      <c r="D349" s="15">
        <f>IFERROR(INDEX(zdrovojéúdaje!$A:$G,MATCH(ROW()+289,$A:$A,0),COLUMN()-1),"")</f>
        <v>0.83333333333333337</v>
      </c>
      <c r="E349" s="13">
        <f>IFERROR(VALUE(TRIM(SUBSTITUTE(REPLACE(INDEX(zdrovojéúdaje!$A:$G,MATCH(ROW()+289,$A:$A,0),COLUMN()-1),1,4,""),".",",",1))),"")</f>
        <v>58.456200000000003</v>
      </c>
      <c r="F349" s="13">
        <f>IFERROR(VALUE(TRIM(SUBSTITUTE(REPLACE(INDEX(zdrovojéúdaje!$A:$G,MATCH(ROW()+289,$A:$A,0),COLUMN()-1),1,4,""),".",","))),"")</f>
        <v>15.242100000000001</v>
      </c>
      <c r="G349" s="12">
        <f>IFERROR(VALUE(TRIM(SUBSTITUTE(REPLACE(INDEX(zdrovojéúdaje!$A:$G,MATCH(ROW()+289,$A:$A,0),COLUMN()-1),1,4,""),".",","))),"")</f>
        <v>15.607900000000001</v>
      </c>
      <c r="I349" s="36" t="str">
        <f>IFERROR(INDEX(zdrovojéúdaje!$A:$G,MATCH(ROW()+365,$A:$A,0),COLUMN()-8),"")</f>
        <v>714/1494</v>
      </c>
      <c r="J349" s="37">
        <f>IFERROR(INDEX(zdrovojéúdaje!$A:$G,MATCH(ROW()+265,$A:$A,0),COLUMN()-8),"")</f>
        <v>39769</v>
      </c>
      <c r="K349" s="38">
        <f>IFERROR(INDEX(zdrovojéúdaje!$A:$G,MATCH(ROW()+265,$A:$A,0),COLUMN()-8),"")</f>
        <v>0.33333333333333331</v>
      </c>
      <c r="L349" s="39">
        <f>IFERROR(VALUE(TRIM(SUBSTITUTE(REPLACE(INDEX(zdrovojéúdaje!$A:$G,MATCH(ROW()+265,$A:$A,0),COLUMN()-8),1,4,""),".",",",1))),"")</f>
        <v>59.6601</v>
      </c>
      <c r="M349" s="39">
        <f>IFERROR(VALUE(TRIM(SUBSTITUTE(REPLACE(INDEX(zdrovojéúdaje!$A:$G,MATCH(ROW()+265,$A:$A,0),COLUMN()-8),1,4,""),".",","))),"")</f>
        <v>15.142300000000001</v>
      </c>
      <c r="N349" s="40">
        <f>IFERROR(VALUE(TRIM(SUBSTITUTE(REPLACE(INDEX(zdrovojéúdaje!$A:$G,MATCH(ROW()+265,$A:$A,0),COLUMN()-8),1,4,""),".",","))),"")</f>
        <v>15.571199999999999</v>
      </c>
    </row>
    <row r="350" spans="1:14" s="29" customFormat="1" ht="13.15" customHeight="1">
      <c r="A350" s="47">
        <f>IF((zdrovojéúdaje!B350&gt;=$C$3)*(zdrovojéúdaje!B350&lt;=$C$4),1+COUNTIF($A$1:$A349,"&gt;0"),0)</f>
        <v>350</v>
      </c>
      <c r="B350" s="28" t="str">
        <f>IFERROR(INDEX(zdrovojéúdaje!$A:$G,MATCH(ROW()+289,$A:$A,0),COLUMN()-1),"")</f>
        <v>639/1494</v>
      </c>
      <c r="C350" s="14">
        <f>IFERROR(INDEX(zdrovojéúdaje!$A:$G,MATCH(ROW()+289,$A:$A,0),COLUMN()-1),"")</f>
        <v>39769</v>
      </c>
      <c r="D350" s="15">
        <f>IFERROR(INDEX(zdrovojéúdaje!$A:$G,MATCH(ROW()+289,$A:$A,0),COLUMN()-1),"")</f>
        <v>0.85416666666666663</v>
      </c>
      <c r="E350" s="13">
        <f>IFERROR(VALUE(TRIM(SUBSTITUTE(REPLACE(INDEX(zdrovojéúdaje!$A:$G,MATCH(ROW()+289,$A:$A,0),COLUMN()-1),1,4,""),".",",",1))),"")</f>
        <v>58.6051</v>
      </c>
      <c r="F350" s="13">
        <f>IFERROR(VALUE(TRIM(SUBSTITUTE(REPLACE(INDEX(zdrovojéúdaje!$A:$G,MATCH(ROW()+289,$A:$A,0),COLUMN()-1),1,4,""),".",","))),"")</f>
        <v>15.142300000000001</v>
      </c>
      <c r="G350" s="12">
        <f>IFERROR(VALUE(TRIM(SUBSTITUTE(REPLACE(INDEX(zdrovojéúdaje!$A:$G,MATCH(ROW()+289,$A:$A,0),COLUMN()-1),1,4,""),".",","))),"")</f>
        <v>15.4977</v>
      </c>
      <c r="I350" s="36" t="str">
        <f>IFERROR(INDEX(zdrovojéúdaje!$A:$G,MATCH(ROW()+365,$A:$A,0),COLUMN()-8),"")</f>
        <v>715/1494</v>
      </c>
      <c r="J350" s="37">
        <f>IFERROR(INDEX(zdrovojéúdaje!$A:$G,MATCH(ROW()+265,$A:$A,0),COLUMN()-8),"")</f>
        <v>39769</v>
      </c>
      <c r="K350" s="38">
        <f>IFERROR(INDEX(zdrovojéúdaje!$A:$G,MATCH(ROW()+265,$A:$A,0),COLUMN()-8),"")</f>
        <v>0.35416666666666669</v>
      </c>
      <c r="L350" s="39">
        <f>IFERROR(VALUE(TRIM(SUBSTITUTE(REPLACE(INDEX(zdrovojéúdaje!$A:$G,MATCH(ROW()+265,$A:$A,0),COLUMN()-8),1,4,""),".",",",1))),"")</f>
        <v>59.581899999999997</v>
      </c>
      <c r="M350" s="39">
        <f>IFERROR(VALUE(TRIM(SUBSTITUTE(REPLACE(INDEX(zdrovojéúdaje!$A:$G,MATCH(ROW()+265,$A:$A,0),COLUMN()-8),1,4,""),".",","))),"")</f>
        <v>15.142300000000001</v>
      </c>
      <c r="N350" s="40">
        <f>IFERROR(VALUE(TRIM(SUBSTITUTE(REPLACE(INDEX(zdrovojéúdaje!$A:$G,MATCH(ROW()+265,$A:$A,0),COLUMN()-8),1,4,""),".",","))),"")</f>
        <v>15.607900000000001</v>
      </c>
    </row>
    <row r="351" spans="1:14" s="29" customFormat="1" ht="13.15" customHeight="1">
      <c r="A351" s="47">
        <f>IF((zdrovojéúdaje!B351&gt;=$C$3)*(zdrovojéúdaje!B351&lt;=$C$4),1+COUNTIF($A$1:$A350,"&gt;0"),0)</f>
        <v>351</v>
      </c>
      <c r="B351" s="28" t="str">
        <f>IFERROR(INDEX(zdrovojéúdaje!$A:$G,MATCH(ROW()+289,$A:$A,0),COLUMN()-1),"")</f>
        <v>640/1494</v>
      </c>
      <c r="C351" s="14">
        <f>IFERROR(INDEX(zdrovojéúdaje!$A:$G,MATCH(ROW()+289,$A:$A,0),COLUMN()-1),"")</f>
        <v>39769</v>
      </c>
      <c r="D351" s="15">
        <f>IFERROR(INDEX(zdrovojéúdaje!$A:$G,MATCH(ROW()+289,$A:$A,0),COLUMN()-1),"")</f>
        <v>0.875</v>
      </c>
      <c r="E351" s="13">
        <f>IFERROR(VALUE(TRIM(SUBSTITUTE(REPLACE(INDEX(zdrovojéúdaje!$A:$G,MATCH(ROW()+289,$A:$A,0),COLUMN()-1),1,4,""),".",",",1))),"")</f>
        <v>58.627800000000001</v>
      </c>
      <c r="F351" s="13">
        <f>IFERROR(VALUE(TRIM(SUBSTITUTE(REPLACE(INDEX(zdrovojéúdaje!$A:$G,MATCH(ROW()+289,$A:$A,0),COLUMN()-1),1,4,""),".",","))),"")</f>
        <v>15.0426</v>
      </c>
      <c r="G351" s="12">
        <f>IFERROR(VALUE(TRIM(SUBSTITUTE(REPLACE(INDEX(zdrovojéúdaje!$A:$G,MATCH(ROW()+289,$A:$A,0),COLUMN()-1),1,4,""),".",","))),"")</f>
        <v>15.424200000000001</v>
      </c>
      <c r="I351" s="36" t="str">
        <f>IFERROR(INDEX(zdrovojéúdaje!$A:$G,MATCH(ROW()+365,$A:$A,0),COLUMN()-8),"")</f>
        <v>716/1494</v>
      </c>
      <c r="J351" s="37">
        <f>IFERROR(INDEX(zdrovojéúdaje!$A:$G,MATCH(ROW()+265,$A:$A,0),COLUMN()-8),"")</f>
        <v>39769</v>
      </c>
      <c r="K351" s="38">
        <f>IFERROR(INDEX(zdrovojéúdaje!$A:$G,MATCH(ROW()+265,$A:$A,0),COLUMN()-8),"")</f>
        <v>0.375</v>
      </c>
      <c r="L351" s="39">
        <f>IFERROR(VALUE(TRIM(SUBSTITUTE(REPLACE(INDEX(zdrovojéúdaje!$A:$G,MATCH(ROW()+265,$A:$A,0),COLUMN()-8),1,4,""),".",",",1))),"")</f>
        <v>58.746400000000001</v>
      </c>
      <c r="M351" s="39">
        <f>IFERROR(VALUE(TRIM(SUBSTITUTE(REPLACE(INDEX(zdrovojéúdaje!$A:$G,MATCH(ROW()+265,$A:$A,0),COLUMN()-8),1,4,""),".",","))),"")</f>
        <v>15.4085</v>
      </c>
      <c r="N351" s="40">
        <f>IFERROR(VALUE(TRIM(SUBSTITUTE(REPLACE(INDEX(zdrovojéúdaje!$A:$G,MATCH(ROW()+265,$A:$A,0),COLUMN()-8),1,4,""),".",","))),"")</f>
        <v>15.755000000000001</v>
      </c>
    </row>
    <row r="352" spans="1:14" s="29" customFormat="1" ht="13.15" customHeight="1">
      <c r="A352" s="47">
        <f>IF((zdrovojéúdaje!B352&gt;=$C$3)*(zdrovojéúdaje!B352&lt;=$C$4),1+COUNTIF($A$1:$A351,"&gt;0"),0)</f>
        <v>352</v>
      </c>
      <c r="B352" s="28" t="str">
        <f>IFERROR(INDEX(zdrovojéúdaje!$A:$G,MATCH(ROW()+289,$A:$A,0),COLUMN()-1),"")</f>
        <v>641/1494</v>
      </c>
      <c r="C352" s="14">
        <f>IFERROR(INDEX(zdrovojéúdaje!$A:$G,MATCH(ROW()+289,$A:$A,0),COLUMN()-1),"")</f>
        <v>39769</v>
      </c>
      <c r="D352" s="15">
        <f>IFERROR(INDEX(zdrovojéúdaje!$A:$G,MATCH(ROW()+289,$A:$A,0),COLUMN()-1),"")</f>
        <v>0.89583333333333337</v>
      </c>
      <c r="E352" s="13">
        <f>IFERROR(VALUE(TRIM(SUBSTITUTE(REPLACE(INDEX(zdrovojéúdaje!$A:$G,MATCH(ROW()+289,$A:$A,0),COLUMN()-1),1,4,""),".",",",1))),"")</f>
        <v>58.794400000000003</v>
      </c>
      <c r="F352" s="13">
        <f>IFERROR(VALUE(TRIM(SUBSTITUTE(REPLACE(INDEX(zdrovojéúdaje!$A:$G,MATCH(ROW()+289,$A:$A,0),COLUMN()-1),1,4,""),".",","))),"")</f>
        <v>15.0093</v>
      </c>
      <c r="G352" s="12">
        <f>IFERROR(VALUE(TRIM(SUBSTITUTE(REPLACE(INDEX(zdrovojéúdaje!$A:$G,MATCH(ROW()+289,$A:$A,0),COLUMN()-1),1,4,""),".",","))),"")</f>
        <v>15.3508</v>
      </c>
      <c r="I352" s="36" t="str">
        <f>IFERROR(INDEX(zdrovojéúdaje!$A:$G,MATCH(ROW()+365,$A:$A,0),COLUMN()-8),"")</f>
        <v>717/1494</v>
      </c>
      <c r="J352" s="37">
        <f>IFERROR(INDEX(zdrovojéúdaje!$A:$G,MATCH(ROW()+265,$A:$A,0),COLUMN()-8),"")</f>
        <v>39769</v>
      </c>
      <c r="K352" s="38">
        <f>IFERROR(INDEX(zdrovojéúdaje!$A:$G,MATCH(ROW()+265,$A:$A,0),COLUMN()-8),"")</f>
        <v>0.39583333333333331</v>
      </c>
      <c r="L352" s="39">
        <f>IFERROR(VALUE(TRIM(SUBSTITUTE(REPLACE(INDEX(zdrovojéúdaje!$A:$G,MATCH(ROW()+265,$A:$A,0),COLUMN()-8),1,4,""),".",",",1))),"")</f>
        <v>58.912999999999997</v>
      </c>
      <c r="M352" s="39">
        <f>IFERROR(VALUE(TRIM(SUBSTITUTE(REPLACE(INDEX(zdrovojéúdaje!$A:$G,MATCH(ROW()+265,$A:$A,0),COLUMN()-8),1,4,""),".",","))),"")</f>
        <v>15.3752</v>
      </c>
      <c r="N352" s="40">
        <f>IFERROR(VALUE(TRIM(SUBSTITUTE(REPLACE(INDEX(zdrovojéúdaje!$A:$G,MATCH(ROW()+265,$A:$A,0),COLUMN()-8),1,4,""),".",","))),"")</f>
        <v>15.755000000000001</v>
      </c>
    </row>
    <row r="353" spans="1:14" s="29" customFormat="1" ht="13.15" customHeight="1">
      <c r="A353" s="47">
        <f>IF((zdrovojéúdaje!B353&gt;=$C$3)*(zdrovojéúdaje!B353&lt;=$C$4),1+COUNTIF($A$1:$A352,"&gt;0"),0)</f>
        <v>353</v>
      </c>
      <c r="B353" s="28" t="str">
        <f>IFERROR(INDEX(zdrovojéúdaje!$A:$G,MATCH(ROW()+289,$A:$A,0),COLUMN()-1),"")</f>
        <v>642/1494</v>
      </c>
      <c r="C353" s="14">
        <f>IFERROR(INDEX(zdrovojéúdaje!$A:$G,MATCH(ROW()+289,$A:$A,0),COLUMN()-1),"")</f>
        <v>39769</v>
      </c>
      <c r="D353" s="15">
        <f>IFERROR(INDEX(zdrovojéúdaje!$A:$G,MATCH(ROW()+289,$A:$A,0),COLUMN()-1),"")</f>
        <v>0.91666666666666663</v>
      </c>
      <c r="E353" s="13">
        <f>IFERROR(VALUE(TRIM(SUBSTITUTE(REPLACE(INDEX(zdrovojéúdaje!$A:$G,MATCH(ROW()+289,$A:$A,0),COLUMN()-1),1,4,""),".",",",1))),"")</f>
        <v>58.837299999999999</v>
      </c>
      <c r="F353" s="13">
        <f>IFERROR(VALUE(TRIM(SUBSTITUTE(REPLACE(INDEX(zdrovojéúdaje!$A:$G,MATCH(ROW()+289,$A:$A,0),COLUMN()-1),1,4,""),".",","))),"")</f>
        <v>14.9429</v>
      </c>
      <c r="G353" s="12">
        <f>IFERROR(VALUE(TRIM(SUBSTITUTE(REPLACE(INDEX(zdrovojéúdaje!$A:$G,MATCH(ROW()+289,$A:$A,0),COLUMN()-1),1,4,""),".",","))),"")</f>
        <v>15.314</v>
      </c>
      <c r="I353" s="36" t="str">
        <f>IFERROR(INDEX(zdrovojéúdaje!$A:$G,MATCH(ROW()+365,$A:$A,0),COLUMN()-8),"")</f>
        <v>718/1494</v>
      </c>
      <c r="J353" s="37">
        <f>IFERROR(INDEX(zdrovojéúdaje!$A:$G,MATCH(ROW()+265,$A:$A,0),COLUMN()-8),"")</f>
        <v>39769</v>
      </c>
      <c r="K353" s="38">
        <f>IFERROR(INDEX(zdrovojéúdaje!$A:$G,MATCH(ROW()+265,$A:$A,0),COLUMN()-8),"")</f>
        <v>0.41666666666666669</v>
      </c>
      <c r="L353" s="39">
        <f>IFERROR(VALUE(TRIM(SUBSTITUTE(REPLACE(INDEX(zdrovojéúdaje!$A:$G,MATCH(ROW()+265,$A:$A,0),COLUMN()-8),1,4,""),".",",",1))),"")</f>
        <v>58.756500000000003</v>
      </c>
      <c r="M353" s="39">
        <f>IFERROR(VALUE(TRIM(SUBSTITUTE(REPLACE(INDEX(zdrovojéúdaje!$A:$G,MATCH(ROW()+265,$A:$A,0),COLUMN()-8),1,4,""),".",","))),"")</f>
        <v>15.4085</v>
      </c>
      <c r="N353" s="40">
        <f>IFERROR(VALUE(TRIM(SUBSTITUTE(REPLACE(INDEX(zdrovojéúdaje!$A:$G,MATCH(ROW()+265,$A:$A,0),COLUMN()-8),1,4,""),".",","))),"")</f>
        <v>15.791700000000001</v>
      </c>
    </row>
    <row r="354" spans="1:14" s="29" customFormat="1" ht="13.15" customHeight="1">
      <c r="A354" s="47">
        <f>IF((zdrovojéúdaje!B354&gt;=$C$3)*(zdrovojéúdaje!B354&lt;=$C$4),1+COUNTIF($A$1:$A353,"&gt;0"),0)</f>
        <v>354</v>
      </c>
      <c r="B354" s="28" t="str">
        <f>IFERROR(INDEX(zdrovojéúdaje!$A:$G,MATCH(ROW()+289,$A:$A,0),COLUMN()-1),"")</f>
        <v>643/1494</v>
      </c>
      <c r="C354" s="14">
        <f>IFERROR(INDEX(zdrovojéúdaje!$A:$G,MATCH(ROW()+289,$A:$A,0),COLUMN()-1),"")</f>
        <v>39769</v>
      </c>
      <c r="D354" s="15">
        <f>IFERROR(INDEX(zdrovojéúdaje!$A:$G,MATCH(ROW()+289,$A:$A,0),COLUMN()-1),"")</f>
        <v>0.9375</v>
      </c>
      <c r="E354" s="13">
        <f>IFERROR(VALUE(TRIM(SUBSTITUTE(REPLACE(INDEX(zdrovojéúdaje!$A:$G,MATCH(ROW()+289,$A:$A,0),COLUMN()-1),1,4,""),".",",",1))),"")</f>
        <v>58.7742</v>
      </c>
      <c r="F354" s="13">
        <f>IFERROR(VALUE(TRIM(SUBSTITUTE(REPLACE(INDEX(zdrovojéúdaje!$A:$G,MATCH(ROW()+289,$A:$A,0),COLUMN()-1),1,4,""),".",","))),"")</f>
        <v>14.8764</v>
      </c>
      <c r="G354" s="12">
        <f>IFERROR(VALUE(TRIM(SUBSTITUTE(REPLACE(INDEX(zdrovojéúdaje!$A:$G,MATCH(ROW()+289,$A:$A,0),COLUMN()-1),1,4,""),".",","))),"")</f>
        <v>15.314</v>
      </c>
      <c r="I354" s="36" t="str">
        <f>IFERROR(INDEX(zdrovojéúdaje!$A:$G,MATCH(ROW()+365,$A:$A,0),COLUMN()-8),"")</f>
        <v>719/1494</v>
      </c>
      <c r="J354" s="37">
        <f>IFERROR(INDEX(zdrovojéúdaje!$A:$G,MATCH(ROW()+265,$A:$A,0),COLUMN()-8),"")</f>
        <v>39769</v>
      </c>
      <c r="K354" s="38">
        <f>IFERROR(INDEX(zdrovojéúdaje!$A:$G,MATCH(ROW()+265,$A:$A,0),COLUMN()-8),"")</f>
        <v>0.4375</v>
      </c>
      <c r="L354" s="39">
        <f>IFERROR(VALUE(TRIM(SUBSTITUTE(REPLACE(INDEX(zdrovojéúdaje!$A:$G,MATCH(ROW()+265,$A:$A,0),COLUMN()-8),1,4,""),".",",",1))),"")</f>
        <v>58.425899999999999</v>
      </c>
      <c r="M354" s="39">
        <f>IFERROR(VALUE(TRIM(SUBSTITUTE(REPLACE(INDEX(zdrovojéúdaje!$A:$G,MATCH(ROW()+265,$A:$A,0),COLUMN()-8),1,4,""),".",","))),"")</f>
        <v>15.475099999999999</v>
      </c>
      <c r="N354" s="40">
        <f>IFERROR(VALUE(TRIM(SUBSTITUTE(REPLACE(INDEX(zdrovojéúdaje!$A:$G,MATCH(ROW()+265,$A:$A,0),COLUMN()-8),1,4,""),".",","))),"")</f>
        <v>15.8653</v>
      </c>
    </row>
    <row r="355" spans="1:14" s="29" customFormat="1" ht="13.15" customHeight="1">
      <c r="A355" s="47">
        <f>IF((zdrovojéúdaje!B355&gt;=$C$3)*(zdrovojéúdaje!B355&lt;=$C$4),1+COUNTIF($A$1:$A354,"&gt;0"),0)</f>
        <v>355</v>
      </c>
      <c r="B355" s="28" t="str">
        <f>IFERROR(INDEX(zdrovojéúdaje!$A:$G,MATCH(ROW()+289,$A:$A,0),COLUMN()-1),"")</f>
        <v>644/1494</v>
      </c>
      <c r="C355" s="14">
        <f>IFERROR(INDEX(zdrovojéúdaje!$A:$G,MATCH(ROW()+289,$A:$A,0),COLUMN()-1),"")</f>
        <v>39769</v>
      </c>
      <c r="D355" s="15">
        <f>IFERROR(INDEX(zdrovojéúdaje!$A:$G,MATCH(ROW()+289,$A:$A,0),COLUMN()-1),"")</f>
        <v>0.95833333333333337</v>
      </c>
      <c r="E355" s="13">
        <f>IFERROR(VALUE(TRIM(SUBSTITUTE(REPLACE(INDEX(zdrovojéúdaje!$A:$G,MATCH(ROW()+289,$A:$A,0),COLUMN()-1),1,4,""),".",",",1))),"")</f>
        <v>58.753999999999998</v>
      </c>
      <c r="F355" s="13">
        <f>IFERROR(VALUE(TRIM(SUBSTITUTE(REPLACE(INDEX(zdrovojéúdaje!$A:$G,MATCH(ROW()+289,$A:$A,0),COLUMN()-1),1,4,""),".",","))),"")</f>
        <v>14.8432</v>
      </c>
      <c r="G355" s="12">
        <f>IFERROR(VALUE(TRIM(SUBSTITUTE(REPLACE(INDEX(zdrovojéúdaje!$A:$G,MATCH(ROW()+289,$A:$A,0),COLUMN()-1),1,4,""),".",","))),"")</f>
        <v>15.167199999999999</v>
      </c>
      <c r="I355" s="36" t="str">
        <f>IFERROR(INDEX(zdrovojéúdaje!$A:$G,MATCH(ROW()+365,$A:$A,0),COLUMN()-8),"")</f>
        <v>720/1494</v>
      </c>
      <c r="J355" s="37">
        <f>IFERROR(INDEX(zdrovojéúdaje!$A:$G,MATCH(ROW()+265,$A:$A,0),COLUMN()-8),"")</f>
        <v>39769</v>
      </c>
      <c r="K355" s="38">
        <f>IFERROR(INDEX(zdrovojéúdaje!$A:$G,MATCH(ROW()+265,$A:$A,0),COLUMN()-8),"")</f>
        <v>0.45833333333333331</v>
      </c>
      <c r="L355" s="39">
        <f>IFERROR(VALUE(TRIM(SUBSTITUTE(REPLACE(INDEX(zdrovojéúdaje!$A:$G,MATCH(ROW()+265,$A:$A,0),COLUMN()-8),1,4,""),".",",",1))),"")</f>
        <v>58.176000000000002</v>
      </c>
      <c r="M355" s="39">
        <f>IFERROR(VALUE(TRIM(SUBSTITUTE(REPLACE(INDEX(zdrovojéúdaje!$A:$G,MATCH(ROW()+265,$A:$A,0),COLUMN()-8),1,4,""),".",","))),"")</f>
        <v>15.541700000000001</v>
      </c>
      <c r="N355" s="40">
        <f>IFERROR(VALUE(TRIM(SUBSTITUTE(REPLACE(INDEX(zdrovojéúdaje!$A:$G,MATCH(ROW()+265,$A:$A,0),COLUMN()-8),1,4,""),".",","))),"")</f>
        <v>15.938800000000001</v>
      </c>
    </row>
    <row r="356" spans="1:14" s="29" customFormat="1" ht="13.15" customHeight="1">
      <c r="A356" s="47">
        <f>IF((zdrovojéúdaje!B356&gt;=$C$3)*(zdrovojéúdaje!B356&lt;=$C$4),1+COUNTIF($A$1:$A355,"&gt;0"),0)</f>
        <v>356</v>
      </c>
      <c r="B356" s="28" t="str">
        <f>IFERROR(INDEX(zdrovojéúdaje!$A:$G,MATCH(ROW()+289,$A:$A,0),COLUMN()-1),"")</f>
        <v>645/1494</v>
      </c>
      <c r="C356" s="14">
        <f>IFERROR(INDEX(zdrovojéúdaje!$A:$G,MATCH(ROW()+289,$A:$A,0),COLUMN()-1),"")</f>
        <v>39769</v>
      </c>
      <c r="D356" s="15">
        <f>IFERROR(INDEX(zdrovojéúdaje!$A:$G,MATCH(ROW()+289,$A:$A,0),COLUMN()-1),"")</f>
        <v>0.97916666666666663</v>
      </c>
      <c r="E356" s="13">
        <f>IFERROR(VALUE(TRIM(SUBSTITUTE(REPLACE(INDEX(zdrovojéúdaje!$A:$G,MATCH(ROW()+289,$A:$A,0),COLUMN()-1),1,4,""),".",",",1))),"")</f>
        <v>58.7136</v>
      </c>
      <c r="F356" s="13">
        <f>IFERROR(VALUE(TRIM(SUBSTITUTE(REPLACE(INDEX(zdrovojéúdaje!$A:$G,MATCH(ROW()+289,$A:$A,0),COLUMN()-1),1,4,""),".",","))),"")</f>
        <v>14.7768</v>
      </c>
      <c r="G356" s="12">
        <f>IFERROR(VALUE(TRIM(SUBSTITUTE(REPLACE(INDEX(zdrovojéúdaje!$A:$G,MATCH(ROW()+289,$A:$A,0),COLUMN()-1),1,4,""),".",","))),"")</f>
        <v>15.167199999999999</v>
      </c>
      <c r="I356" s="36" t="str">
        <f>IFERROR(INDEX(zdrovojéúdaje!$A:$G,MATCH(ROW()+365,$A:$A,0),COLUMN()-8),"")</f>
        <v>721/1494</v>
      </c>
      <c r="J356" s="37">
        <f>IFERROR(INDEX(zdrovojéúdaje!$A:$G,MATCH(ROW()+265,$A:$A,0),COLUMN()-8),"")</f>
        <v>39769</v>
      </c>
      <c r="K356" s="38">
        <f>IFERROR(INDEX(zdrovojéúdaje!$A:$G,MATCH(ROW()+265,$A:$A,0),COLUMN()-8),"")</f>
        <v>0.47916666666666669</v>
      </c>
      <c r="L356" s="39">
        <f>IFERROR(VALUE(TRIM(SUBSTITUTE(REPLACE(INDEX(zdrovojéúdaje!$A:$G,MATCH(ROW()+265,$A:$A,0),COLUMN()-8),1,4,""),".",",",1))),"")</f>
        <v>57.8504</v>
      </c>
      <c r="M356" s="39">
        <f>IFERROR(VALUE(TRIM(SUBSTITUTE(REPLACE(INDEX(zdrovojéúdaje!$A:$G,MATCH(ROW()+265,$A:$A,0),COLUMN()-8),1,4,""),".",","))),"")</f>
        <v>15.6083</v>
      </c>
      <c r="N356" s="40">
        <f>IFERROR(VALUE(TRIM(SUBSTITUTE(REPLACE(INDEX(zdrovojéúdaje!$A:$G,MATCH(ROW()+265,$A:$A,0),COLUMN()-8),1,4,""),".",","))),"")</f>
        <v>16.0124</v>
      </c>
    </row>
    <row r="357" spans="1:14" s="29" customFormat="1" ht="13.15" customHeight="1">
      <c r="A357" s="47">
        <f>IF((zdrovojéúdaje!B357&gt;=$C$3)*(zdrovojéúdaje!B357&lt;=$C$4),1+COUNTIF($A$1:$A356,"&gt;0"),0)</f>
        <v>357</v>
      </c>
      <c r="B357" s="28" t="str">
        <f>IFERROR(INDEX(zdrovojéúdaje!$A:$G,MATCH(ROW()+289,$A:$A,0),COLUMN()-1),"")</f>
        <v>646/1494</v>
      </c>
      <c r="C357" s="14">
        <f>IFERROR(INDEX(zdrovojéúdaje!$A:$G,MATCH(ROW()+289,$A:$A,0),COLUMN()-1),"")</f>
        <v>39770</v>
      </c>
      <c r="D357" s="15">
        <f>IFERROR(INDEX(zdrovojéúdaje!$A:$G,MATCH(ROW()+289,$A:$A,0),COLUMN()-1),"")</f>
        <v>0</v>
      </c>
      <c r="E357" s="13">
        <f>IFERROR(VALUE(TRIM(SUBSTITUTE(REPLACE(INDEX(zdrovojéúdaje!$A:$G,MATCH(ROW()+289,$A:$A,0),COLUMN()-1),1,4,""),".",",",1))),"")</f>
        <v>58.880200000000002</v>
      </c>
      <c r="F357" s="13">
        <f>IFERROR(VALUE(TRIM(SUBSTITUTE(REPLACE(INDEX(zdrovojéúdaje!$A:$G,MATCH(ROW()+289,$A:$A,0),COLUMN()-1),1,4,""),".",","))),"")</f>
        <v>14.743600000000001</v>
      </c>
      <c r="G357" s="12">
        <f>IFERROR(VALUE(TRIM(SUBSTITUTE(REPLACE(INDEX(zdrovojéúdaje!$A:$G,MATCH(ROW()+289,$A:$A,0),COLUMN()-1),1,4,""),".",","))),"")</f>
        <v>15.1305</v>
      </c>
      <c r="I357" s="36" t="str">
        <f>IFERROR(INDEX(zdrovojéúdaje!$A:$G,MATCH(ROW()+365,$A:$A,0),COLUMN()-8),"")</f>
        <v>722/1494</v>
      </c>
      <c r="J357" s="37">
        <f>IFERROR(INDEX(zdrovojéúdaje!$A:$G,MATCH(ROW()+265,$A:$A,0),COLUMN()-8),"")</f>
        <v>39769</v>
      </c>
      <c r="K357" s="38">
        <f>IFERROR(INDEX(zdrovojéúdaje!$A:$G,MATCH(ROW()+265,$A:$A,0),COLUMN()-8),"")</f>
        <v>0.5</v>
      </c>
      <c r="L357" s="39">
        <f>IFERROR(VALUE(TRIM(SUBSTITUTE(REPLACE(INDEX(zdrovojéúdaje!$A:$G,MATCH(ROW()+265,$A:$A,0),COLUMN()-8),1,4,""),".",",",1))),"")</f>
        <v>57.487000000000002</v>
      </c>
      <c r="M357" s="39">
        <f>IFERROR(VALUE(TRIM(SUBSTITUTE(REPLACE(INDEX(zdrovojéúdaje!$A:$G,MATCH(ROW()+265,$A:$A,0),COLUMN()-8),1,4,""),".",","))),"")</f>
        <v>15.7416</v>
      </c>
      <c r="N357" s="40">
        <f>IFERROR(VALUE(TRIM(SUBSTITUTE(REPLACE(INDEX(zdrovojéúdaje!$A:$G,MATCH(ROW()+265,$A:$A,0),COLUMN()-8),1,4,""),".",","))),"")</f>
        <v>16.122800000000002</v>
      </c>
    </row>
    <row r="358" spans="1:14" s="29" customFormat="1" ht="13.15" customHeight="1">
      <c r="A358" s="47">
        <f>IF((zdrovojéúdaje!B358&gt;=$C$3)*(zdrovojéúdaje!B358&lt;=$C$4),1+COUNTIF($A$1:$A357,"&gt;0"),0)</f>
        <v>358</v>
      </c>
      <c r="B358" s="28" t="str">
        <f>IFERROR(INDEX(zdrovojéúdaje!$A:$G,MATCH(ROW()+289,$A:$A,0),COLUMN()-1),"")</f>
        <v>647/1494</v>
      </c>
      <c r="C358" s="14">
        <f>IFERROR(INDEX(zdrovojéúdaje!$A:$G,MATCH(ROW()+289,$A:$A,0),COLUMN()-1),"")</f>
        <v>39770</v>
      </c>
      <c r="D358" s="15">
        <f>IFERROR(INDEX(zdrovojéúdaje!$A:$G,MATCH(ROW()+289,$A:$A,0),COLUMN()-1),"")</f>
        <v>2.0833333333333332E-2</v>
      </c>
      <c r="E358" s="13">
        <f>IFERROR(VALUE(TRIM(SUBSTITUTE(REPLACE(INDEX(zdrovojéúdaje!$A:$G,MATCH(ROW()+289,$A:$A,0),COLUMN()-1),1,4,""),".",",",1))),"")</f>
        <v>58.756500000000003</v>
      </c>
      <c r="F358" s="13">
        <f>IFERROR(VALUE(TRIM(SUBSTITUTE(REPLACE(INDEX(zdrovojéúdaje!$A:$G,MATCH(ROW()+289,$A:$A,0),COLUMN()-1),1,4,""),".",","))),"")</f>
        <v>14.677199999999999</v>
      </c>
      <c r="G358" s="12">
        <f>IFERROR(VALUE(TRIM(SUBSTITUTE(REPLACE(INDEX(zdrovojéúdaje!$A:$G,MATCH(ROW()+289,$A:$A,0),COLUMN()-1),1,4,""),".",","))),"")</f>
        <v>15.1305</v>
      </c>
      <c r="I358" s="36" t="str">
        <f>IFERROR(INDEX(zdrovojéúdaje!$A:$G,MATCH(ROW()+365,$A:$A,0),COLUMN()-8),"")</f>
        <v>723/1494</v>
      </c>
      <c r="J358" s="37">
        <f>IFERROR(INDEX(zdrovojéúdaje!$A:$G,MATCH(ROW()+265,$A:$A,0),COLUMN()-8),"")</f>
        <v>39769</v>
      </c>
      <c r="K358" s="38">
        <f>IFERROR(INDEX(zdrovojéúdaje!$A:$G,MATCH(ROW()+265,$A:$A,0),COLUMN()-8),"")</f>
        <v>0.52083333333333337</v>
      </c>
      <c r="L358" s="39">
        <f>IFERROR(VALUE(TRIM(SUBSTITUTE(REPLACE(INDEX(zdrovojéúdaje!$A:$G,MATCH(ROW()+265,$A:$A,0),COLUMN()-8),1,4,""),".",",",1))),"")</f>
        <v>57.302700000000002</v>
      </c>
      <c r="M358" s="39">
        <f>IFERROR(VALUE(TRIM(SUBSTITUTE(REPLACE(INDEX(zdrovojéúdaje!$A:$G,MATCH(ROW()+265,$A:$A,0),COLUMN()-8),1,4,""),".",","))),"")</f>
        <v>15.808299999999999</v>
      </c>
      <c r="N358" s="40">
        <f>IFERROR(VALUE(TRIM(SUBSTITUTE(REPLACE(INDEX(zdrovojéúdaje!$A:$G,MATCH(ROW()+265,$A:$A,0),COLUMN()-8),1,4,""),".",","))),"")</f>
        <v>16.196400000000001</v>
      </c>
    </row>
    <row r="359" spans="1:14" s="29" customFormat="1" ht="13.15" customHeight="1">
      <c r="A359" s="47">
        <f>IF((zdrovojéúdaje!B359&gt;=$C$3)*(zdrovojéúdaje!B359&lt;=$C$4),1+COUNTIF($A$1:$A358,"&gt;0"),0)</f>
        <v>359</v>
      </c>
      <c r="B359" s="28" t="str">
        <f>IFERROR(INDEX(zdrovojéúdaje!$A:$G,MATCH(ROW()+289,$A:$A,0),COLUMN()-1),"")</f>
        <v>648/1494</v>
      </c>
      <c r="C359" s="14">
        <f>IFERROR(INDEX(zdrovojéúdaje!$A:$G,MATCH(ROW()+289,$A:$A,0),COLUMN()-1),"")</f>
        <v>39770</v>
      </c>
      <c r="D359" s="15">
        <f>IFERROR(INDEX(zdrovojéúdaje!$A:$G,MATCH(ROW()+289,$A:$A,0),COLUMN()-1),"")</f>
        <v>4.1666666666666664E-2</v>
      </c>
      <c r="E359" s="13">
        <f>IFERROR(VALUE(TRIM(SUBSTITUTE(REPLACE(INDEX(zdrovojéúdaje!$A:$G,MATCH(ROW()+289,$A:$A,0),COLUMN()-1),1,4,""),".",",",1))),"")</f>
        <v>58.670699999999997</v>
      </c>
      <c r="F359" s="13">
        <f>IFERROR(VALUE(TRIM(SUBSTITUTE(REPLACE(INDEX(zdrovojéúdaje!$A:$G,MATCH(ROW()+289,$A:$A,0),COLUMN()-1),1,4,""),".",","))),"")</f>
        <v>14.644</v>
      </c>
      <c r="G359" s="12">
        <f>IFERROR(VALUE(TRIM(SUBSTITUTE(REPLACE(INDEX(zdrovojéúdaje!$A:$G,MATCH(ROW()+289,$A:$A,0),COLUMN()-1),1,4,""),".",","))),"")</f>
        <v>15.0938</v>
      </c>
      <c r="I359" s="36" t="str">
        <f>IFERROR(INDEX(zdrovojéúdaje!$A:$G,MATCH(ROW()+365,$A:$A,0),COLUMN()-8),"")</f>
        <v>724/1494</v>
      </c>
      <c r="J359" s="37">
        <f>IFERROR(INDEX(zdrovojéúdaje!$A:$G,MATCH(ROW()+265,$A:$A,0),COLUMN()-8),"")</f>
        <v>39769</v>
      </c>
      <c r="K359" s="38">
        <f>IFERROR(INDEX(zdrovojéúdaje!$A:$G,MATCH(ROW()+265,$A:$A,0),COLUMN()-8),"")</f>
        <v>0.54166666666666663</v>
      </c>
      <c r="L359" s="39">
        <f>IFERROR(VALUE(TRIM(SUBSTITUTE(REPLACE(INDEX(zdrovojéúdaje!$A:$G,MATCH(ROW()+265,$A:$A,0),COLUMN()-8),1,4,""),".",",",1))),"")</f>
        <v>57.239600000000003</v>
      </c>
      <c r="M359" s="39">
        <f>IFERROR(VALUE(TRIM(SUBSTITUTE(REPLACE(INDEX(zdrovojéúdaje!$A:$G,MATCH(ROW()+265,$A:$A,0),COLUMN()-8),1,4,""),".",","))),"")</f>
        <v>15.875</v>
      </c>
      <c r="N359" s="40">
        <f>IFERROR(VALUE(TRIM(SUBSTITUTE(REPLACE(INDEX(zdrovojéúdaje!$A:$G,MATCH(ROW()+265,$A:$A,0),COLUMN()-8),1,4,""),".",","))),"")</f>
        <v>16.2332</v>
      </c>
    </row>
    <row r="360" spans="1:14" s="29" customFormat="1" ht="13.15" customHeight="1">
      <c r="A360" s="47">
        <f>IF((zdrovojéúdaje!B360&gt;=$C$3)*(zdrovojéúdaje!B360&lt;=$C$4),1+COUNTIF($A$1:$A359,"&gt;0"),0)</f>
        <v>360</v>
      </c>
      <c r="B360" s="28" t="str">
        <f>IFERROR(INDEX(zdrovojéúdaje!$A:$G,MATCH(ROW()+289,$A:$A,0),COLUMN()-1),"")</f>
        <v>649/1494</v>
      </c>
      <c r="C360" s="14">
        <f>IFERROR(INDEX(zdrovojéúdaje!$A:$G,MATCH(ROW()+289,$A:$A,0),COLUMN()-1),"")</f>
        <v>39770</v>
      </c>
      <c r="D360" s="15">
        <f>IFERROR(INDEX(zdrovojéúdaje!$A:$G,MATCH(ROW()+289,$A:$A,0),COLUMN()-1),"")</f>
        <v>6.25E-2</v>
      </c>
      <c r="E360" s="13">
        <f>IFERROR(VALUE(TRIM(SUBSTITUTE(REPLACE(INDEX(zdrovojéúdaje!$A:$G,MATCH(ROW()+289,$A:$A,0),COLUMN()-1),1,4,""),".",",",1))),"")</f>
        <v>58.360300000000002</v>
      </c>
      <c r="F360" s="13">
        <f>IFERROR(VALUE(TRIM(SUBSTITUTE(REPLACE(INDEX(zdrovojéúdaje!$A:$G,MATCH(ROW()+289,$A:$A,0),COLUMN()-1),1,4,""),".",","))),"")</f>
        <v>14.5776</v>
      </c>
      <c r="G360" s="12">
        <f>IFERROR(VALUE(TRIM(SUBSTITUTE(REPLACE(INDEX(zdrovojéúdaje!$A:$G,MATCH(ROW()+289,$A:$A,0),COLUMN()-1),1,4,""),".",","))),"")</f>
        <v>15.0938</v>
      </c>
      <c r="I360" s="36" t="str">
        <f>IFERROR(INDEX(zdrovojéúdaje!$A:$G,MATCH(ROW()+365,$A:$A,0),COLUMN()-8),"")</f>
        <v>725/1494</v>
      </c>
      <c r="J360" s="37">
        <f>IFERROR(INDEX(zdrovojéúdaje!$A:$G,MATCH(ROW()+265,$A:$A,0),COLUMN()-8),"")</f>
        <v>39769</v>
      </c>
      <c r="K360" s="38">
        <f>IFERROR(INDEX(zdrovojéúdaje!$A:$G,MATCH(ROW()+265,$A:$A,0),COLUMN()-8),"")</f>
        <v>0.5625</v>
      </c>
      <c r="L360" s="39">
        <f>IFERROR(VALUE(TRIM(SUBSTITUTE(REPLACE(INDEX(zdrovojéúdaje!$A:$G,MATCH(ROW()+265,$A:$A,0),COLUMN()-8),1,4,""),".",",",1))),"")</f>
        <v>57.146299999999997</v>
      </c>
      <c r="M360" s="39">
        <f>IFERROR(VALUE(TRIM(SUBSTITUTE(REPLACE(INDEX(zdrovojéúdaje!$A:$G,MATCH(ROW()+265,$A:$A,0),COLUMN()-8),1,4,""),".",","))),"")</f>
        <v>15.841699999999999</v>
      </c>
      <c r="N360" s="40">
        <f>IFERROR(VALUE(TRIM(SUBSTITUTE(REPLACE(INDEX(zdrovojéúdaje!$A:$G,MATCH(ROW()+265,$A:$A,0),COLUMN()-8),1,4,""),".",","))),"")</f>
        <v>16.2332</v>
      </c>
    </row>
    <row r="361" spans="1:14" s="29" customFormat="1" ht="13.15" customHeight="1">
      <c r="A361" s="47">
        <f>IF((zdrovojéúdaje!B361&gt;=$C$3)*(zdrovojéúdaje!B361&lt;=$C$4),1+COUNTIF($A$1:$A360,"&gt;0"),0)</f>
        <v>361</v>
      </c>
      <c r="B361" s="28" t="str">
        <f>IFERROR(INDEX(zdrovojéúdaje!$A:$G,MATCH(ROW()+289,$A:$A,0),COLUMN()-1),"")</f>
        <v>650/1494</v>
      </c>
      <c r="C361" s="14">
        <f>IFERROR(INDEX(zdrovojéúdaje!$A:$G,MATCH(ROW()+289,$A:$A,0),COLUMN()-1),"")</f>
        <v>39770</v>
      </c>
      <c r="D361" s="15">
        <f>IFERROR(INDEX(zdrovojéúdaje!$A:$G,MATCH(ROW()+289,$A:$A,0),COLUMN()-1),"")</f>
        <v>8.3333333333333329E-2</v>
      </c>
      <c r="E361" s="13">
        <f>IFERROR(VALUE(TRIM(SUBSTITUTE(REPLACE(INDEX(zdrovojéúdaje!$A:$G,MATCH(ROW()+289,$A:$A,0),COLUMN()-1),1,4,""),".",",",1))),"")</f>
        <v>57.883200000000002</v>
      </c>
      <c r="F361" s="13">
        <f>IFERROR(VALUE(TRIM(SUBSTITUTE(REPLACE(INDEX(zdrovojéúdaje!$A:$G,MATCH(ROW()+289,$A:$A,0),COLUMN()-1),1,4,""),".",","))),"")</f>
        <v>14.5444</v>
      </c>
      <c r="G361" s="12">
        <f>IFERROR(VALUE(TRIM(SUBSTITUTE(REPLACE(INDEX(zdrovojéúdaje!$A:$G,MATCH(ROW()+289,$A:$A,0),COLUMN()-1),1,4,""),".",","))),"")</f>
        <v>14.983700000000001</v>
      </c>
      <c r="I361" s="36" t="str">
        <f>IFERROR(INDEX(zdrovojéúdaje!$A:$G,MATCH(ROW()+365,$A:$A,0),COLUMN()-8),"")</f>
        <v>726/1494</v>
      </c>
      <c r="J361" s="37">
        <f>IFERROR(INDEX(zdrovojéúdaje!$A:$G,MATCH(ROW()+265,$A:$A,0),COLUMN()-8),"")</f>
        <v>39769</v>
      </c>
      <c r="K361" s="38">
        <f>IFERROR(INDEX(zdrovojéúdaje!$A:$G,MATCH(ROW()+265,$A:$A,0),COLUMN()-8),"")</f>
        <v>0.58333333333333337</v>
      </c>
      <c r="L361" s="39">
        <f>IFERROR(VALUE(TRIM(SUBSTITUTE(REPLACE(INDEX(zdrovojéúdaje!$A:$G,MATCH(ROW()+265,$A:$A,0),COLUMN()-8),1,4,""),".",",",1))),"")</f>
        <v>56.957000000000001</v>
      </c>
      <c r="M361" s="39">
        <f>IFERROR(VALUE(TRIM(SUBSTITUTE(REPLACE(INDEX(zdrovojéúdaje!$A:$G,MATCH(ROW()+265,$A:$A,0),COLUMN()-8),1,4,""),".",","))),"")</f>
        <v>15.9084</v>
      </c>
      <c r="N361" s="40">
        <f>IFERROR(VALUE(TRIM(SUBSTITUTE(REPLACE(INDEX(zdrovojéúdaje!$A:$G,MATCH(ROW()+265,$A:$A,0),COLUMN()-8),1,4,""),".",","))),"")</f>
        <v>16.2332</v>
      </c>
    </row>
    <row r="362" spans="1:14" s="29" customFormat="1" ht="13.15" customHeight="1">
      <c r="A362" s="47">
        <f>IF((zdrovojéúdaje!B362&gt;=$C$3)*(zdrovojéúdaje!B362&lt;=$C$4),1+COUNTIF($A$1:$A361,"&gt;0"),0)</f>
        <v>362</v>
      </c>
      <c r="B362" s="28" t="str">
        <f>IFERROR(INDEX(zdrovojéúdaje!$A:$G,MATCH(ROW()+289,$A:$A,0),COLUMN()-1),"")</f>
        <v>651/1494</v>
      </c>
      <c r="C362" s="14">
        <f>IFERROR(INDEX(zdrovojéúdaje!$A:$G,MATCH(ROW()+289,$A:$A,0),COLUMN()-1),"")</f>
        <v>39770</v>
      </c>
      <c r="D362" s="15">
        <f>IFERROR(INDEX(zdrovojéúdaje!$A:$G,MATCH(ROW()+289,$A:$A,0),COLUMN()-1),"")</f>
        <v>0.10416666666666667</v>
      </c>
      <c r="E362" s="13">
        <f>IFERROR(VALUE(TRIM(SUBSTITUTE(REPLACE(INDEX(zdrovojéúdaje!$A:$G,MATCH(ROW()+289,$A:$A,0),COLUMN()-1),1,4,""),".",",",1))),"")</f>
        <v>57.729300000000002</v>
      </c>
      <c r="F362" s="13">
        <f>IFERROR(VALUE(TRIM(SUBSTITUTE(REPLACE(INDEX(zdrovojéúdaje!$A:$G,MATCH(ROW()+289,$A:$A,0),COLUMN()-1),1,4,""),".",","))),"")</f>
        <v>14.4781</v>
      </c>
      <c r="G362" s="12">
        <f>IFERROR(VALUE(TRIM(SUBSTITUTE(REPLACE(INDEX(zdrovojéúdaje!$A:$G,MATCH(ROW()+289,$A:$A,0),COLUMN()-1),1,4,""),".",","))),"")</f>
        <v>14.910399999999999</v>
      </c>
      <c r="I362" s="36" t="str">
        <f>IFERROR(INDEX(zdrovojéúdaje!$A:$G,MATCH(ROW()+365,$A:$A,0),COLUMN()-8),"")</f>
        <v>727/1494</v>
      </c>
      <c r="J362" s="37">
        <f>IFERROR(INDEX(zdrovojéúdaje!$A:$G,MATCH(ROW()+265,$A:$A,0),COLUMN()-8),"")</f>
        <v>39769</v>
      </c>
      <c r="K362" s="38">
        <f>IFERROR(INDEX(zdrovojéúdaje!$A:$G,MATCH(ROW()+265,$A:$A,0),COLUMN()-8),"")</f>
        <v>0.60416666666666663</v>
      </c>
      <c r="L362" s="39">
        <f>IFERROR(VALUE(TRIM(SUBSTITUTE(REPLACE(INDEX(zdrovojéúdaje!$A:$G,MATCH(ROW()+265,$A:$A,0),COLUMN()-8),1,4,""),".",",",1))),"")</f>
        <v>57.078099999999999</v>
      </c>
      <c r="M362" s="39">
        <f>IFERROR(VALUE(TRIM(SUBSTITUTE(REPLACE(INDEX(zdrovojéúdaje!$A:$G,MATCH(ROW()+265,$A:$A,0),COLUMN()-8),1,4,""),".",","))),"")</f>
        <v>15.875</v>
      </c>
      <c r="N362" s="40">
        <f>IFERROR(VALUE(TRIM(SUBSTITUTE(REPLACE(INDEX(zdrovojéúdaje!$A:$G,MATCH(ROW()+265,$A:$A,0),COLUMN()-8),1,4,""),".",","))),"")</f>
        <v>16.270099999999999</v>
      </c>
    </row>
    <row r="363" spans="1:14" s="29" customFormat="1" ht="13.15" customHeight="1">
      <c r="A363" s="47">
        <f>IF((zdrovojéúdaje!B363&gt;=$C$3)*(zdrovojéúdaje!B363&lt;=$C$4),1+COUNTIF($A$1:$A362,"&gt;0"),0)</f>
        <v>363</v>
      </c>
      <c r="B363" s="28" t="str">
        <f>IFERROR(INDEX(zdrovojéúdaje!$A:$G,MATCH(ROW()+289,$A:$A,0),COLUMN()-1),"")</f>
        <v>652/1494</v>
      </c>
      <c r="C363" s="14">
        <f>IFERROR(INDEX(zdrovojéúdaje!$A:$G,MATCH(ROW()+289,$A:$A,0),COLUMN()-1),"")</f>
        <v>39770</v>
      </c>
      <c r="D363" s="15">
        <f>IFERROR(INDEX(zdrovojéúdaje!$A:$G,MATCH(ROW()+289,$A:$A,0),COLUMN()-1),"")</f>
        <v>0.125</v>
      </c>
      <c r="E363" s="13">
        <f>IFERROR(VALUE(TRIM(SUBSTITUTE(REPLACE(INDEX(zdrovojéúdaje!$A:$G,MATCH(ROW()+289,$A:$A,0),COLUMN()-1),1,4,""),".",",",1))),"")</f>
        <v>57.519799999999996</v>
      </c>
      <c r="F363" s="13">
        <f>IFERROR(VALUE(TRIM(SUBSTITUTE(REPLACE(INDEX(zdrovojéúdaje!$A:$G,MATCH(ROW()+289,$A:$A,0),COLUMN()-1),1,4,""),".",","))),"")</f>
        <v>14.444900000000001</v>
      </c>
      <c r="G363" s="12">
        <f>IFERROR(VALUE(TRIM(SUBSTITUTE(REPLACE(INDEX(zdrovojéúdaje!$A:$G,MATCH(ROW()+289,$A:$A,0),COLUMN()-1),1,4,""),".",","))),"")</f>
        <v>14.837</v>
      </c>
      <c r="I363" s="36" t="str">
        <f>IFERROR(INDEX(zdrovojéúdaje!$A:$G,MATCH(ROW()+365,$A:$A,0),COLUMN()-8),"")</f>
        <v>728/1494</v>
      </c>
      <c r="J363" s="37">
        <f>IFERROR(INDEX(zdrovojéúdaje!$A:$G,MATCH(ROW()+265,$A:$A,0),COLUMN()-8),"")</f>
        <v>39769</v>
      </c>
      <c r="K363" s="38">
        <f>IFERROR(INDEX(zdrovojéúdaje!$A:$G,MATCH(ROW()+265,$A:$A,0),COLUMN()-8),"")</f>
        <v>0.625</v>
      </c>
      <c r="L363" s="39">
        <f>IFERROR(VALUE(TRIM(SUBSTITUTE(REPLACE(INDEX(zdrovojéúdaje!$A:$G,MATCH(ROW()+265,$A:$A,0),COLUMN()-8),1,4,""),".",",",1))),"")</f>
        <v>57.088200000000001</v>
      </c>
      <c r="M363" s="39">
        <f>IFERROR(VALUE(TRIM(SUBSTITUTE(REPLACE(INDEX(zdrovojéúdaje!$A:$G,MATCH(ROW()+265,$A:$A,0),COLUMN()-8),1,4,""),".",","))),"")</f>
        <v>15.875</v>
      </c>
      <c r="N363" s="40">
        <f>IFERROR(VALUE(TRIM(SUBSTITUTE(REPLACE(INDEX(zdrovojéúdaje!$A:$G,MATCH(ROW()+265,$A:$A,0),COLUMN()-8),1,4,""),".",","))),"")</f>
        <v>16.270099999999999</v>
      </c>
    </row>
    <row r="364" spans="1:14" s="29" customFormat="1" ht="13.15" customHeight="1">
      <c r="A364" s="47">
        <f>IF((zdrovojéúdaje!B364&gt;=$C$3)*(zdrovojéúdaje!B364&lt;=$C$4),1+COUNTIF($A$1:$A363,"&gt;0"),0)</f>
        <v>364</v>
      </c>
      <c r="B364" s="28" t="str">
        <f>IFERROR(INDEX(zdrovojéúdaje!$A:$G,MATCH(ROW()+289,$A:$A,0),COLUMN()-1),"")</f>
        <v>653/1494</v>
      </c>
      <c r="C364" s="14">
        <f>IFERROR(INDEX(zdrovojéúdaje!$A:$G,MATCH(ROW()+289,$A:$A,0),COLUMN()-1),"")</f>
        <v>39770</v>
      </c>
      <c r="D364" s="15">
        <f>IFERROR(INDEX(zdrovojéúdaje!$A:$G,MATCH(ROW()+289,$A:$A,0),COLUMN()-1),"")</f>
        <v>0.14583333333333334</v>
      </c>
      <c r="E364" s="13">
        <f>IFERROR(VALUE(TRIM(SUBSTITUTE(REPLACE(INDEX(zdrovojéúdaje!$A:$G,MATCH(ROW()+289,$A:$A,0),COLUMN()-1),1,4,""),".",",",1))),"")</f>
        <v>57.567799999999998</v>
      </c>
      <c r="F364" s="13">
        <f>IFERROR(VALUE(TRIM(SUBSTITUTE(REPLACE(INDEX(zdrovojéúdaje!$A:$G,MATCH(ROW()+289,$A:$A,0),COLUMN()-1),1,4,""),".",","))),"")</f>
        <v>14.411799999999999</v>
      </c>
      <c r="G364" s="12">
        <f>IFERROR(VALUE(TRIM(SUBSTITUTE(REPLACE(INDEX(zdrovojéúdaje!$A:$G,MATCH(ROW()+289,$A:$A,0),COLUMN()-1),1,4,""),".",","))),"")</f>
        <v>14.837</v>
      </c>
      <c r="I364" s="36" t="str">
        <f>IFERROR(INDEX(zdrovojéúdaje!$A:$G,MATCH(ROW()+365,$A:$A,0),COLUMN()-8),"")</f>
        <v>729/1494</v>
      </c>
      <c r="J364" s="37">
        <f>IFERROR(INDEX(zdrovojéúdaje!$A:$G,MATCH(ROW()+265,$A:$A,0),COLUMN()-8),"")</f>
        <v>39769</v>
      </c>
      <c r="K364" s="38">
        <f>IFERROR(INDEX(zdrovojéúdaje!$A:$G,MATCH(ROW()+265,$A:$A,0),COLUMN()-8),"")</f>
        <v>0.64583333333333337</v>
      </c>
      <c r="L364" s="39">
        <f>IFERROR(VALUE(TRIM(SUBSTITUTE(REPLACE(INDEX(zdrovojéúdaje!$A:$G,MATCH(ROW()+265,$A:$A,0),COLUMN()-8),1,4,""),".",",",1))),"")</f>
        <v>56.974600000000002</v>
      </c>
      <c r="M364" s="39">
        <f>IFERROR(VALUE(TRIM(SUBSTITUTE(REPLACE(INDEX(zdrovojéúdaje!$A:$G,MATCH(ROW()+265,$A:$A,0),COLUMN()-8),1,4,""),".",","))),"")</f>
        <v>15.9084</v>
      </c>
      <c r="N364" s="40">
        <f>IFERROR(VALUE(TRIM(SUBSTITUTE(REPLACE(INDEX(zdrovojéúdaje!$A:$G,MATCH(ROW()+265,$A:$A,0),COLUMN()-8),1,4,""),".",","))),"")</f>
        <v>16.270099999999999</v>
      </c>
    </row>
    <row r="365" spans="1:14" s="29" customFormat="1" ht="13.15" customHeight="1">
      <c r="A365" s="47">
        <f>IF((zdrovojéúdaje!B365&gt;=$C$3)*(zdrovojéúdaje!B365&lt;=$C$4),1+COUNTIF($A$1:$A364,"&gt;0"),0)</f>
        <v>365</v>
      </c>
      <c r="B365" s="28" t="str">
        <f>IFERROR(INDEX(zdrovojéúdaje!$A:$G,MATCH(ROW()+289,$A:$A,0),COLUMN()-1),"")</f>
        <v>654/1494</v>
      </c>
      <c r="C365" s="14">
        <f>IFERROR(INDEX(zdrovojéúdaje!$A:$G,MATCH(ROW()+289,$A:$A,0),COLUMN()-1),"")</f>
        <v>39770</v>
      </c>
      <c r="D365" s="15">
        <f>IFERROR(INDEX(zdrovojéúdaje!$A:$G,MATCH(ROW()+289,$A:$A,0),COLUMN()-1),"")</f>
        <v>0.16666666666666666</v>
      </c>
      <c r="E365" s="13">
        <f>IFERROR(VALUE(TRIM(SUBSTITUTE(REPLACE(INDEX(zdrovojéúdaje!$A:$G,MATCH(ROW()+289,$A:$A,0),COLUMN()-1),1,4,""),".",",",1))),"")</f>
        <v>57.403700000000001</v>
      </c>
      <c r="F365" s="13">
        <f>IFERROR(VALUE(TRIM(SUBSTITUTE(REPLACE(INDEX(zdrovojéúdaje!$A:$G,MATCH(ROW()+289,$A:$A,0),COLUMN()-1),1,4,""),".",","))),"")</f>
        <v>14.3786</v>
      </c>
      <c r="G365" s="12">
        <f>IFERROR(VALUE(TRIM(SUBSTITUTE(REPLACE(INDEX(zdrovojéúdaje!$A:$G,MATCH(ROW()+289,$A:$A,0),COLUMN()-1),1,4,""),".",","))),"")</f>
        <v>14.8003</v>
      </c>
      <c r="I365" s="36" t="str">
        <f>IFERROR(INDEX(zdrovojéúdaje!$A:$G,MATCH(ROW()+365,$A:$A,0),COLUMN()-8),"")</f>
        <v>730/1494</v>
      </c>
      <c r="J365" s="37">
        <f>IFERROR(INDEX(zdrovojéúdaje!$A:$G,MATCH(ROW()+265,$A:$A,0),COLUMN()-8),"")</f>
        <v>39769</v>
      </c>
      <c r="K365" s="38">
        <f>IFERROR(INDEX(zdrovojéúdaje!$A:$G,MATCH(ROW()+265,$A:$A,0),COLUMN()-8),"")</f>
        <v>0.66666666666666663</v>
      </c>
      <c r="L365" s="39">
        <f>IFERROR(VALUE(TRIM(SUBSTITUTE(REPLACE(INDEX(zdrovojéúdaje!$A:$G,MATCH(ROW()+265,$A:$A,0),COLUMN()-8),1,4,""),".",",",1))),"")</f>
        <v>57.080599999999997</v>
      </c>
      <c r="M365" s="39">
        <f>IFERROR(VALUE(TRIM(SUBSTITUTE(REPLACE(INDEX(zdrovojéúdaje!$A:$G,MATCH(ROW()+265,$A:$A,0),COLUMN()-8),1,4,""),".",","))),"")</f>
        <v>15.841699999999999</v>
      </c>
      <c r="N365" s="40">
        <f>IFERROR(VALUE(TRIM(SUBSTITUTE(REPLACE(INDEX(zdrovojéúdaje!$A:$G,MATCH(ROW()+265,$A:$A,0),COLUMN()-8),1,4,""),".",","))),"")</f>
        <v>16.2332</v>
      </c>
    </row>
    <row r="366" spans="1:14" s="29" customFormat="1" ht="13.15" customHeight="1">
      <c r="A366" s="47">
        <f>IF((zdrovojéúdaje!B366&gt;=$C$3)*(zdrovojéúdaje!B366&lt;=$C$4),1+COUNTIF($A$1:$A365,"&gt;0"),0)</f>
        <v>366</v>
      </c>
      <c r="B366" s="28" t="str">
        <f>IFERROR(INDEX(zdrovojéúdaje!$A:$G,MATCH(ROW()+289,$A:$A,0),COLUMN()-1),"")</f>
        <v>655/1494</v>
      </c>
      <c r="C366" s="14">
        <f>IFERROR(INDEX(zdrovojéúdaje!$A:$G,MATCH(ROW()+289,$A:$A,0),COLUMN()-1),"")</f>
        <v>39770</v>
      </c>
      <c r="D366" s="15">
        <f>IFERROR(INDEX(zdrovojéúdaje!$A:$G,MATCH(ROW()+289,$A:$A,0),COLUMN()-1),"")</f>
        <v>0.1875</v>
      </c>
      <c r="E366" s="13">
        <f>IFERROR(VALUE(TRIM(SUBSTITUTE(REPLACE(INDEX(zdrovojéúdaje!$A:$G,MATCH(ROW()+289,$A:$A,0),COLUMN()-1),1,4,""),".",",",1))),"")</f>
        <v>56.924100000000003</v>
      </c>
      <c r="F366" s="13">
        <f>IFERROR(VALUE(TRIM(SUBSTITUTE(REPLACE(INDEX(zdrovojéúdaje!$A:$G,MATCH(ROW()+289,$A:$A,0),COLUMN()-1),1,4,""),".",","))),"")</f>
        <v>14.279199999999999</v>
      </c>
      <c r="G366" s="12">
        <f>IFERROR(VALUE(TRIM(SUBSTITUTE(REPLACE(INDEX(zdrovojéúdaje!$A:$G,MATCH(ROW()+289,$A:$A,0),COLUMN()-1),1,4,""),".",","))),"")</f>
        <v>14.653700000000001</v>
      </c>
      <c r="I366" s="36" t="str">
        <f>IFERROR(INDEX(zdrovojéúdaje!$A:$G,MATCH(ROW()+365,$A:$A,0),COLUMN()-8),"")</f>
        <v>731/1494</v>
      </c>
      <c r="J366" s="37">
        <f>IFERROR(INDEX(zdrovojéúdaje!$A:$G,MATCH(ROW()+265,$A:$A,0),COLUMN()-8),"")</f>
        <v>39769</v>
      </c>
      <c r="K366" s="38">
        <f>IFERROR(INDEX(zdrovojéúdaje!$A:$G,MATCH(ROW()+265,$A:$A,0),COLUMN()-8),"")</f>
        <v>0.6875</v>
      </c>
      <c r="L366" s="39">
        <f>IFERROR(VALUE(TRIM(SUBSTITUTE(REPLACE(INDEX(zdrovojéúdaje!$A:$G,MATCH(ROW()+265,$A:$A,0),COLUMN()-8),1,4,""),".",",",1))),"")</f>
        <v>57.287599999999998</v>
      </c>
      <c r="M366" s="39">
        <f>IFERROR(VALUE(TRIM(SUBSTITUTE(REPLACE(INDEX(zdrovojéúdaje!$A:$G,MATCH(ROW()+265,$A:$A,0),COLUMN()-8),1,4,""),".",","))),"")</f>
        <v>15.775</v>
      </c>
      <c r="N366" s="40">
        <f>IFERROR(VALUE(TRIM(SUBSTITUTE(REPLACE(INDEX(zdrovojéúdaje!$A:$G,MATCH(ROW()+265,$A:$A,0),COLUMN()-8),1,4,""),".",","))),"")</f>
        <v>16.159600000000001</v>
      </c>
    </row>
    <row r="367" spans="1:14" s="29" customFormat="1" ht="13.15" customHeight="1">
      <c r="A367" s="47">
        <f>IF((zdrovojéúdaje!B367&gt;=$C$3)*(zdrovojéúdaje!B367&lt;=$C$4),1+COUNTIF($A$1:$A366,"&gt;0"),0)</f>
        <v>367</v>
      </c>
      <c r="B367" s="28" t="str">
        <f>IFERROR(INDEX(zdrovojéúdaje!$A:$G,MATCH(ROW()+289,$A:$A,0),COLUMN()-1),"")</f>
        <v>656/1494</v>
      </c>
      <c r="C367" s="14">
        <f>IFERROR(INDEX(zdrovojéúdaje!$A:$G,MATCH(ROW()+289,$A:$A,0),COLUMN()-1),"")</f>
        <v>39770</v>
      </c>
      <c r="D367" s="15">
        <f>IFERROR(INDEX(zdrovojéúdaje!$A:$G,MATCH(ROW()+289,$A:$A,0),COLUMN()-1),"")</f>
        <v>0.20833333333333334</v>
      </c>
      <c r="E367" s="13">
        <f>IFERROR(VALUE(TRIM(SUBSTITUTE(REPLACE(INDEX(zdrovojéúdaje!$A:$G,MATCH(ROW()+289,$A:$A,0),COLUMN()-1),1,4,""),".",",",1))),"")</f>
        <v>56.7121</v>
      </c>
      <c r="F367" s="13">
        <f>IFERROR(VALUE(TRIM(SUBSTITUTE(REPLACE(INDEX(zdrovojéúdaje!$A:$G,MATCH(ROW()+289,$A:$A,0),COLUMN()-1),1,4,""),".",","))),"")</f>
        <v>14.2461</v>
      </c>
      <c r="G367" s="12">
        <f>IFERROR(VALUE(TRIM(SUBSTITUTE(REPLACE(INDEX(zdrovojéúdaje!$A:$G,MATCH(ROW()+289,$A:$A,0),COLUMN()-1),1,4,""),".",","))),"")</f>
        <v>14.6904</v>
      </c>
      <c r="I367" s="36" t="str">
        <f>IFERROR(INDEX(zdrovojéúdaje!$A:$G,MATCH(ROW()+365,$A:$A,0),COLUMN()-8),"")</f>
        <v>732/1494</v>
      </c>
      <c r="J367" s="37">
        <f>IFERROR(INDEX(zdrovojéúdaje!$A:$G,MATCH(ROW()+265,$A:$A,0),COLUMN()-8),"")</f>
        <v>39769</v>
      </c>
      <c r="K367" s="38">
        <f>IFERROR(INDEX(zdrovojéúdaje!$A:$G,MATCH(ROW()+265,$A:$A,0),COLUMN()-8),"")</f>
        <v>0.70833333333333337</v>
      </c>
      <c r="L367" s="39">
        <f>IFERROR(VALUE(TRIM(SUBSTITUTE(REPLACE(INDEX(zdrovojéúdaje!$A:$G,MATCH(ROW()+265,$A:$A,0),COLUMN()-8),1,4,""),".",",",1))),"")</f>
        <v>57.507199999999997</v>
      </c>
      <c r="M367" s="39">
        <f>IFERROR(VALUE(TRIM(SUBSTITUTE(REPLACE(INDEX(zdrovojéúdaje!$A:$G,MATCH(ROW()+265,$A:$A,0),COLUMN()-8),1,4,""),".",","))),"")</f>
        <v>15.708299999999999</v>
      </c>
      <c r="N367" s="40">
        <f>IFERROR(VALUE(TRIM(SUBSTITUTE(REPLACE(INDEX(zdrovojéúdaje!$A:$G,MATCH(ROW()+265,$A:$A,0),COLUMN()-8),1,4,""),".",","))),"")</f>
        <v>16.085999999999999</v>
      </c>
    </row>
    <row r="368" spans="1:14" s="29" customFormat="1" ht="13.15" customHeight="1">
      <c r="A368" s="47">
        <f>IF((zdrovojéúdaje!B368&gt;=$C$3)*(zdrovojéúdaje!B368&lt;=$C$4),1+COUNTIF($A$1:$A367,"&gt;0"),0)</f>
        <v>368</v>
      </c>
      <c r="B368" s="28" t="str">
        <f>IFERROR(INDEX(zdrovojéúdaje!$A:$G,MATCH(ROW()+289,$A:$A,0),COLUMN()-1),"")</f>
        <v>657/1494</v>
      </c>
      <c r="C368" s="14">
        <f>IFERROR(INDEX(zdrovojéúdaje!$A:$G,MATCH(ROW()+289,$A:$A,0),COLUMN()-1),"")</f>
        <v>39770</v>
      </c>
      <c r="D368" s="15">
        <f>IFERROR(INDEX(zdrovojéúdaje!$A:$G,MATCH(ROW()+289,$A:$A,0),COLUMN()-1),"")</f>
        <v>0.22916666666666666</v>
      </c>
      <c r="E368" s="13">
        <f>IFERROR(VALUE(TRIM(SUBSTITUTE(REPLACE(INDEX(zdrovojéúdaje!$A:$G,MATCH(ROW()+289,$A:$A,0),COLUMN()-1),1,4,""),".",",",1))),"")</f>
        <v>56.3992</v>
      </c>
      <c r="F368" s="13">
        <f>IFERROR(VALUE(TRIM(SUBSTITUTE(REPLACE(INDEX(zdrovojéúdaje!$A:$G,MATCH(ROW()+289,$A:$A,0),COLUMN()-1),1,4,""),".",","))),"")</f>
        <v>14.212899999999999</v>
      </c>
      <c r="G368" s="12">
        <f>IFERROR(VALUE(TRIM(SUBSTITUTE(REPLACE(INDEX(zdrovojéúdaje!$A:$G,MATCH(ROW()+289,$A:$A,0),COLUMN()-1),1,4,""),".",","))),"")</f>
        <v>14.653700000000001</v>
      </c>
      <c r="I368" s="36" t="str">
        <f>IFERROR(INDEX(zdrovojéúdaje!$A:$G,MATCH(ROW()+365,$A:$A,0),COLUMN()-8),"")</f>
        <v>733/1494</v>
      </c>
      <c r="J368" s="37">
        <f>IFERROR(INDEX(zdrovojéúdaje!$A:$G,MATCH(ROW()+265,$A:$A,0),COLUMN()-8),"")</f>
        <v>39769</v>
      </c>
      <c r="K368" s="38">
        <f>IFERROR(INDEX(zdrovojéúdaje!$A:$G,MATCH(ROW()+265,$A:$A,0),COLUMN()-8),"")</f>
        <v>0.72916666666666663</v>
      </c>
      <c r="L368" s="39">
        <f>IFERROR(VALUE(TRIM(SUBSTITUTE(REPLACE(INDEX(zdrovojéúdaje!$A:$G,MATCH(ROW()+265,$A:$A,0),COLUMN()-8),1,4,""),".",",",1))),"")</f>
        <v>57.759599999999999</v>
      </c>
      <c r="M368" s="39">
        <f>IFERROR(VALUE(TRIM(SUBSTITUTE(REPLACE(INDEX(zdrovojéúdaje!$A:$G,MATCH(ROW()+265,$A:$A,0),COLUMN()-8),1,4,""),".",","))),"")</f>
        <v>15.6083</v>
      </c>
      <c r="N368" s="40">
        <f>IFERROR(VALUE(TRIM(SUBSTITUTE(REPLACE(INDEX(zdrovojéúdaje!$A:$G,MATCH(ROW()+265,$A:$A,0),COLUMN()-8),1,4,""),".",","))),"")</f>
        <v>16.049199999999999</v>
      </c>
    </row>
    <row r="369" spans="1:14" s="29" customFormat="1" ht="13.15" customHeight="1">
      <c r="A369" s="47">
        <f>IF((zdrovojéúdaje!B369&gt;=$C$3)*(zdrovojéúdaje!B369&lt;=$C$4),1+COUNTIF($A$1:$A368,"&gt;0"),0)</f>
        <v>369</v>
      </c>
      <c r="B369" s="28" t="str">
        <f>IFERROR(INDEX(zdrovojéúdaje!$A:$G,MATCH(ROW()+289,$A:$A,0),COLUMN()-1),"")</f>
        <v>658/1494</v>
      </c>
      <c r="C369" s="14">
        <f>IFERROR(INDEX(zdrovojéúdaje!$A:$G,MATCH(ROW()+289,$A:$A,0),COLUMN()-1),"")</f>
        <v>39770</v>
      </c>
      <c r="D369" s="15">
        <f>IFERROR(INDEX(zdrovojéúdaje!$A:$G,MATCH(ROW()+289,$A:$A,0),COLUMN()-1),"")</f>
        <v>0.25</v>
      </c>
      <c r="E369" s="13">
        <f>IFERROR(VALUE(TRIM(SUBSTITUTE(REPLACE(INDEX(zdrovojéúdaje!$A:$G,MATCH(ROW()+289,$A:$A,0),COLUMN()-1),1,4,""),".",",",1))),"")</f>
        <v>56.235100000000003</v>
      </c>
      <c r="F369" s="13">
        <f>IFERROR(VALUE(TRIM(SUBSTITUTE(REPLACE(INDEX(zdrovojéúdaje!$A:$G,MATCH(ROW()+289,$A:$A,0),COLUMN()-1),1,4,""),".",","))),"")</f>
        <v>14.146699999999999</v>
      </c>
      <c r="G369" s="12">
        <f>IFERROR(VALUE(TRIM(SUBSTITUTE(REPLACE(INDEX(zdrovojéúdaje!$A:$G,MATCH(ROW()+289,$A:$A,0),COLUMN()-1),1,4,""),".",","))),"")</f>
        <v>14.580399999999999</v>
      </c>
      <c r="I369" s="36" t="str">
        <f>IFERROR(INDEX(zdrovojéúdaje!$A:$G,MATCH(ROW()+365,$A:$A,0),COLUMN()-8),"")</f>
        <v>734/1494</v>
      </c>
      <c r="J369" s="37">
        <f>IFERROR(INDEX(zdrovojéúdaje!$A:$G,MATCH(ROW()+265,$A:$A,0),COLUMN()-8),"")</f>
        <v>39769</v>
      </c>
      <c r="K369" s="38">
        <f>IFERROR(INDEX(zdrovojéúdaje!$A:$G,MATCH(ROW()+265,$A:$A,0),COLUMN()-8),"")</f>
        <v>0.75</v>
      </c>
      <c r="L369" s="39">
        <f>IFERROR(VALUE(TRIM(SUBSTITUTE(REPLACE(INDEX(zdrovojéúdaje!$A:$G,MATCH(ROW()+265,$A:$A,0),COLUMN()-8),1,4,""),".",",",1))),"")</f>
        <v>57.948900000000002</v>
      </c>
      <c r="M369" s="39">
        <f>IFERROR(VALUE(TRIM(SUBSTITUTE(REPLACE(INDEX(zdrovojéúdaje!$A:$G,MATCH(ROW()+265,$A:$A,0),COLUMN()-8),1,4,""),".",","))),"")</f>
        <v>15.541700000000001</v>
      </c>
      <c r="N369" s="40">
        <f>IFERROR(VALUE(TRIM(SUBSTITUTE(REPLACE(INDEX(zdrovojéúdaje!$A:$G,MATCH(ROW()+265,$A:$A,0),COLUMN()-8),1,4,""),".",","))),"")</f>
        <v>15.9756</v>
      </c>
    </row>
    <row r="370" spans="1:14" s="29" customFormat="1" ht="13.15" customHeight="1">
      <c r="A370" s="47">
        <f>IF((zdrovojéúdaje!B370&gt;=$C$3)*(zdrovojéúdaje!B370&lt;=$C$4),1+COUNTIF($A$1:$A369,"&gt;0"),0)</f>
        <v>370</v>
      </c>
      <c r="B370" s="28" t="str">
        <f>IFERROR(INDEX(zdrovojéúdaje!$A:$G,MATCH(ROW()+289,$A:$A,0),COLUMN()-1),"")</f>
        <v>659/1494</v>
      </c>
      <c r="C370" s="14">
        <f>IFERROR(INDEX(zdrovojéúdaje!$A:$G,MATCH(ROW()+289,$A:$A,0),COLUMN()-1),"")</f>
        <v>39770</v>
      </c>
      <c r="D370" s="15">
        <f>IFERROR(INDEX(zdrovojéúdaje!$A:$G,MATCH(ROW()+289,$A:$A,0),COLUMN()-1),"")</f>
        <v>0.27083333333333331</v>
      </c>
      <c r="E370" s="13">
        <f>IFERROR(VALUE(TRIM(SUBSTITUTE(REPLACE(INDEX(zdrovojéúdaje!$A:$G,MATCH(ROW()+289,$A:$A,0),COLUMN()-1),1,4,""),".",",",1))),"")</f>
        <v>55.823700000000002</v>
      </c>
      <c r="F370" s="13">
        <f>IFERROR(VALUE(TRIM(SUBSTITUTE(REPLACE(INDEX(zdrovojéúdaje!$A:$G,MATCH(ROW()+289,$A:$A,0),COLUMN()-1),1,4,""),".",","))),"")</f>
        <v>14.080399999999999</v>
      </c>
      <c r="G370" s="12">
        <f>IFERROR(VALUE(TRIM(SUBSTITUTE(REPLACE(INDEX(zdrovojéúdaje!$A:$G,MATCH(ROW()+289,$A:$A,0),COLUMN()-1),1,4,""),".",","))),"")</f>
        <v>14.543799999999999</v>
      </c>
      <c r="I370" s="36" t="str">
        <f>IFERROR(INDEX(zdrovojéúdaje!$A:$G,MATCH(ROW()+365,$A:$A,0),COLUMN()-8),"")</f>
        <v>735/1494</v>
      </c>
      <c r="J370" s="37">
        <f>IFERROR(INDEX(zdrovojéúdaje!$A:$G,MATCH(ROW()+265,$A:$A,0),COLUMN()-8),"")</f>
        <v>39769</v>
      </c>
      <c r="K370" s="38">
        <f>IFERROR(INDEX(zdrovojéúdaje!$A:$G,MATCH(ROW()+265,$A:$A,0),COLUMN()-8),"")</f>
        <v>0.77083333333333337</v>
      </c>
      <c r="L370" s="39">
        <f>IFERROR(VALUE(TRIM(SUBSTITUTE(REPLACE(INDEX(zdrovojéúdaje!$A:$G,MATCH(ROW()+265,$A:$A,0),COLUMN()-8),1,4,""),".",",",1))),"")</f>
        <v>58.1205</v>
      </c>
      <c r="M370" s="39">
        <f>IFERROR(VALUE(TRIM(SUBSTITUTE(REPLACE(INDEX(zdrovojéúdaje!$A:$G,MATCH(ROW()+265,$A:$A,0),COLUMN()-8),1,4,""),".",","))),"")</f>
        <v>15.475099999999999</v>
      </c>
      <c r="N370" s="40">
        <f>IFERROR(VALUE(TRIM(SUBSTITUTE(REPLACE(INDEX(zdrovojéúdaje!$A:$G,MATCH(ROW()+265,$A:$A,0),COLUMN()-8),1,4,""),".",","))),"")</f>
        <v>15.902100000000001</v>
      </c>
    </row>
    <row r="371" spans="1:14" s="29" customFormat="1" ht="13.15" customHeight="1">
      <c r="A371" s="47">
        <f>IF((zdrovojéúdaje!B371&gt;=$C$3)*(zdrovojéúdaje!B371&lt;=$C$4),1+COUNTIF($A$1:$A370,"&gt;0"),0)</f>
        <v>371</v>
      </c>
      <c r="B371" s="28" t="str">
        <f>IFERROR(INDEX(zdrovojéúdaje!$A:$G,MATCH(ROW()+289,$A:$A,0),COLUMN()-1),"")</f>
        <v>660/1494</v>
      </c>
      <c r="C371" s="14">
        <f>IFERROR(INDEX(zdrovojéúdaje!$A:$G,MATCH(ROW()+289,$A:$A,0),COLUMN()-1),"")</f>
        <v>39770</v>
      </c>
      <c r="D371" s="15">
        <f>IFERROR(INDEX(zdrovojéúdaje!$A:$G,MATCH(ROW()+289,$A:$A,0),COLUMN()-1),"")</f>
        <v>0.29166666666666669</v>
      </c>
      <c r="E371" s="13">
        <f>IFERROR(VALUE(TRIM(SUBSTITUTE(REPLACE(INDEX(zdrovojéúdaje!$A:$G,MATCH(ROW()+289,$A:$A,0),COLUMN()-1),1,4,""),".",",",1))),"")</f>
        <v>55.601599999999998</v>
      </c>
      <c r="F371" s="13">
        <f>IFERROR(VALUE(TRIM(SUBSTITUTE(REPLACE(INDEX(zdrovojéúdaje!$A:$G,MATCH(ROW()+289,$A:$A,0),COLUMN()-1),1,4,""),".",","))),"")</f>
        <v>14.014200000000001</v>
      </c>
      <c r="G371" s="12">
        <f>IFERROR(VALUE(TRIM(SUBSTITUTE(REPLACE(INDEX(zdrovojéúdaje!$A:$G,MATCH(ROW()+289,$A:$A,0),COLUMN()-1),1,4,""),".",","))),"")</f>
        <v>14.3972</v>
      </c>
      <c r="I371" s="36" t="str">
        <f>IFERROR(INDEX(zdrovojéúdaje!$A:$G,MATCH(ROW()+365,$A:$A,0),COLUMN()-8),"")</f>
        <v>736/1494</v>
      </c>
      <c r="J371" s="37">
        <f>IFERROR(INDEX(zdrovojéúdaje!$A:$G,MATCH(ROW()+265,$A:$A,0),COLUMN()-8),"")</f>
        <v>39769</v>
      </c>
      <c r="K371" s="38">
        <f>IFERROR(INDEX(zdrovojéúdaje!$A:$G,MATCH(ROW()+265,$A:$A,0),COLUMN()-8),"")</f>
        <v>0.79166666666666663</v>
      </c>
      <c r="L371" s="39">
        <f>IFERROR(VALUE(TRIM(SUBSTITUTE(REPLACE(INDEX(zdrovojéúdaje!$A:$G,MATCH(ROW()+265,$A:$A,0),COLUMN()-8),1,4,""),".",",",1))),"")</f>
        <v>58.223999999999997</v>
      </c>
      <c r="M371" s="39">
        <f>IFERROR(VALUE(TRIM(SUBSTITUTE(REPLACE(INDEX(zdrovojéúdaje!$A:$G,MATCH(ROW()+265,$A:$A,0),COLUMN()-8),1,4,""),".",","))),"")</f>
        <v>15.4085</v>
      </c>
      <c r="N371" s="40">
        <f>IFERROR(VALUE(TRIM(SUBSTITUTE(REPLACE(INDEX(zdrovojéúdaje!$A:$G,MATCH(ROW()+265,$A:$A,0),COLUMN()-8),1,4,""),".",","))),"")</f>
        <v>15.755000000000001</v>
      </c>
    </row>
    <row r="372" spans="1:14" s="29" customFormat="1" ht="13.15" customHeight="1">
      <c r="A372" s="47">
        <f>IF((zdrovojéúdaje!B372&gt;=$C$3)*(zdrovojéúdaje!B372&lt;=$C$4),1+COUNTIF($A$1:$A371,"&gt;0"),0)</f>
        <v>372</v>
      </c>
      <c r="B372" s="28" t="str">
        <f>IFERROR(INDEX(zdrovojéúdaje!$A:$G,MATCH(ROW()+289,$A:$A,0),COLUMN()-1),"")</f>
        <v>661/1494</v>
      </c>
      <c r="C372" s="14">
        <f>IFERROR(INDEX(zdrovojéúdaje!$A:$G,MATCH(ROW()+289,$A:$A,0),COLUMN()-1),"")</f>
        <v>39770</v>
      </c>
      <c r="D372" s="15">
        <f>IFERROR(INDEX(zdrovojéúdaje!$A:$G,MATCH(ROW()+289,$A:$A,0),COLUMN()-1),"")</f>
        <v>0.3125</v>
      </c>
      <c r="E372" s="13">
        <f>IFERROR(VALUE(TRIM(SUBSTITUTE(REPLACE(INDEX(zdrovojéúdaje!$A:$G,MATCH(ROW()+289,$A:$A,0),COLUMN()-1),1,4,""),".",",",1))),"")</f>
        <v>54.9529</v>
      </c>
      <c r="F372" s="13">
        <f>IFERROR(VALUE(TRIM(SUBSTITUTE(REPLACE(INDEX(zdrovojéúdaje!$A:$G,MATCH(ROW()+289,$A:$A,0),COLUMN()-1),1,4,""),".",","))),"")</f>
        <v>13.948</v>
      </c>
      <c r="G372" s="12">
        <f>IFERROR(VALUE(TRIM(SUBSTITUTE(REPLACE(INDEX(zdrovojéúdaje!$A:$G,MATCH(ROW()+289,$A:$A,0),COLUMN()-1),1,4,""),".",","))),"")</f>
        <v>14.2874</v>
      </c>
      <c r="I372" s="36" t="str">
        <f>IFERROR(INDEX(zdrovojéúdaje!$A:$G,MATCH(ROW()+365,$A:$A,0),COLUMN()-8),"")</f>
        <v>737/1494</v>
      </c>
      <c r="J372" s="37">
        <f>IFERROR(INDEX(zdrovojéúdaje!$A:$G,MATCH(ROW()+265,$A:$A,0),COLUMN()-8),"")</f>
        <v>39769</v>
      </c>
      <c r="K372" s="38">
        <f>IFERROR(INDEX(zdrovojéúdaje!$A:$G,MATCH(ROW()+265,$A:$A,0),COLUMN()-8),"")</f>
        <v>0.8125</v>
      </c>
      <c r="L372" s="39">
        <f>IFERROR(VALUE(TRIM(SUBSTITUTE(REPLACE(INDEX(zdrovojéúdaje!$A:$G,MATCH(ROW()+265,$A:$A,0),COLUMN()-8),1,4,""),".",",",1))),"")</f>
        <v>58.33</v>
      </c>
      <c r="M372" s="39">
        <f>IFERROR(VALUE(TRIM(SUBSTITUTE(REPLACE(INDEX(zdrovojéúdaje!$A:$G,MATCH(ROW()+265,$A:$A,0),COLUMN()-8),1,4,""),".",","))),"")</f>
        <v>15.3086</v>
      </c>
      <c r="N372" s="40">
        <f>IFERROR(VALUE(TRIM(SUBSTITUTE(REPLACE(INDEX(zdrovojéúdaje!$A:$G,MATCH(ROW()+265,$A:$A,0),COLUMN()-8),1,4,""),".",","))),"")</f>
        <v>15.6814</v>
      </c>
    </row>
    <row r="373" spans="1:14" s="29" customFormat="1" ht="13.15" customHeight="1">
      <c r="A373" s="47">
        <f>IF((zdrovojéúdaje!B373&gt;=$C$3)*(zdrovojéúdaje!B373&lt;=$C$4),1+COUNTIF($A$1:$A372,"&gt;0"),0)</f>
        <v>373</v>
      </c>
      <c r="B373" s="28" t="str">
        <f>IFERROR(INDEX(zdrovojéúdaje!$A:$G,MATCH(ROW()+289,$A:$A,0),COLUMN()-1),"")</f>
        <v>662/1494</v>
      </c>
      <c r="C373" s="14">
        <f>IFERROR(INDEX(zdrovojéúdaje!$A:$G,MATCH(ROW()+289,$A:$A,0),COLUMN()-1),"")</f>
        <v>39770</v>
      </c>
      <c r="D373" s="15">
        <f>IFERROR(INDEX(zdrovojéúdaje!$A:$G,MATCH(ROW()+289,$A:$A,0),COLUMN()-1),"")</f>
        <v>0.33333333333333331</v>
      </c>
      <c r="E373" s="13">
        <f>IFERROR(VALUE(TRIM(SUBSTITUTE(REPLACE(INDEX(zdrovojéúdaje!$A:$G,MATCH(ROW()+289,$A:$A,0),COLUMN()-1),1,4,""),".",",",1))),"")</f>
        <v>54.783799999999999</v>
      </c>
      <c r="F373" s="13">
        <f>IFERROR(VALUE(TRIM(SUBSTITUTE(REPLACE(INDEX(zdrovojéúdaje!$A:$G,MATCH(ROW()+289,$A:$A,0),COLUMN()-1),1,4,""),".",","))),"")</f>
        <v>13.914899999999999</v>
      </c>
      <c r="G373" s="12">
        <f>IFERROR(VALUE(TRIM(SUBSTITUTE(REPLACE(INDEX(zdrovojéúdaje!$A:$G,MATCH(ROW()+289,$A:$A,0),COLUMN()-1),1,4,""),".",","))),"")</f>
        <v>14.324</v>
      </c>
      <c r="I373" s="36" t="str">
        <f>IFERROR(INDEX(zdrovojéúdaje!$A:$G,MATCH(ROW()+365,$A:$A,0),COLUMN()-8),"")</f>
        <v>738/1494</v>
      </c>
      <c r="J373" s="37">
        <f>IFERROR(INDEX(zdrovojéúdaje!$A:$G,MATCH(ROW()+265,$A:$A,0),COLUMN()-8),"")</f>
        <v>39769</v>
      </c>
      <c r="K373" s="38">
        <f>IFERROR(INDEX(zdrovojéúdaje!$A:$G,MATCH(ROW()+265,$A:$A,0),COLUMN()-8),"")</f>
        <v>0.83333333333333337</v>
      </c>
      <c r="L373" s="39">
        <f>IFERROR(VALUE(TRIM(SUBSTITUTE(REPLACE(INDEX(zdrovojéúdaje!$A:$G,MATCH(ROW()+265,$A:$A,0),COLUMN()-8),1,4,""),".",",",1))),"")</f>
        <v>58.456200000000003</v>
      </c>
      <c r="M373" s="39">
        <f>IFERROR(VALUE(TRIM(SUBSTITUTE(REPLACE(INDEX(zdrovojéúdaje!$A:$G,MATCH(ROW()+265,$A:$A,0),COLUMN()-8),1,4,""),".",","))),"")</f>
        <v>15.242100000000001</v>
      </c>
      <c r="N373" s="40">
        <f>IFERROR(VALUE(TRIM(SUBSTITUTE(REPLACE(INDEX(zdrovojéúdaje!$A:$G,MATCH(ROW()+265,$A:$A,0),COLUMN()-8),1,4,""),".",","))),"")</f>
        <v>15.607900000000001</v>
      </c>
    </row>
    <row r="374" spans="1:14" s="29" customFormat="1" ht="13.15" customHeight="1">
      <c r="A374" s="47">
        <f>IF((zdrovojéúdaje!B374&gt;=$C$3)*(zdrovojéúdaje!B374&lt;=$C$4),1+COUNTIF($A$1:$A373,"&gt;0"),0)</f>
        <v>374</v>
      </c>
      <c r="B374" s="28" t="str">
        <f>IFERROR(INDEX(zdrovojéúdaje!$A:$G,MATCH(ROW()+289,$A:$A,0),COLUMN()-1),"")</f>
        <v>663/1494</v>
      </c>
      <c r="C374" s="14">
        <f>IFERROR(INDEX(zdrovojéúdaje!$A:$G,MATCH(ROW()+289,$A:$A,0),COLUMN()-1),"")</f>
        <v>39770</v>
      </c>
      <c r="D374" s="15">
        <f>IFERROR(INDEX(zdrovojéúdaje!$A:$G,MATCH(ROW()+289,$A:$A,0),COLUMN()-1),"")</f>
        <v>0.35416666666666669</v>
      </c>
      <c r="E374" s="13">
        <f>IFERROR(VALUE(TRIM(SUBSTITUTE(REPLACE(INDEX(zdrovojéúdaje!$A:$G,MATCH(ROW()+289,$A:$A,0),COLUMN()-1),1,4,""),".",",",1))),"")</f>
        <v>54.369900000000001</v>
      </c>
      <c r="F374" s="13">
        <f>IFERROR(VALUE(TRIM(SUBSTITUTE(REPLACE(INDEX(zdrovojéúdaje!$A:$G,MATCH(ROW()+289,$A:$A,0),COLUMN()-1),1,4,""),".",","))),"")</f>
        <v>13.8819</v>
      </c>
      <c r="G374" s="12">
        <f>IFERROR(VALUE(TRIM(SUBSTITUTE(REPLACE(INDEX(zdrovojéúdaje!$A:$G,MATCH(ROW()+289,$A:$A,0),COLUMN()-1),1,4,""),".",","))),"")</f>
        <v>14.2874</v>
      </c>
      <c r="I374" s="36" t="str">
        <f>IFERROR(INDEX(zdrovojéúdaje!$A:$G,MATCH(ROW()+365,$A:$A,0),COLUMN()-8),"")</f>
        <v>739/1494</v>
      </c>
      <c r="J374" s="37">
        <f>IFERROR(INDEX(zdrovojéúdaje!$A:$G,MATCH(ROW()+265,$A:$A,0),COLUMN()-8),"")</f>
        <v>39769</v>
      </c>
      <c r="K374" s="38">
        <f>IFERROR(INDEX(zdrovojéúdaje!$A:$G,MATCH(ROW()+265,$A:$A,0),COLUMN()-8),"")</f>
        <v>0.85416666666666663</v>
      </c>
      <c r="L374" s="39">
        <f>IFERROR(VALUE(TRIM(SUBSTITUTE(REPLACE(INDEX(zdrovojéúdaje!$A:$G,MATCH(ROW()+265,$A:$A,0),COLUMN()-8),1,4,""),".",",",1))),"")</f>
        <v>58.6051</v>
      </c>
      <c r="M374" s="39">
        <f>IFERROR(VALUE(TRIM(SUBSTITUTE(REPLACE(INDEX(zdrovojéúdaje!$A:$G,MATCH(ROW()+265,$A:$A,0),COLUMN()-8),1,4,""),".",","))),"")</f>
        <v>15.142300000000001</v>
      </c>
      <c r="N374" s="40">
        <f>IFERROR(VALUE(TRIM(SUBSTITUTE(REPLACE(INDEX(zdrovojéúdaje!$A:$G,MATCH(ROW()+265,$A:$A,0),COLUMN()-8),1,4,""),".",","))),"")</f>
        <v>15.4977</v>
      </c>
    </row>
    <row r="375" spans="1:14" s="29" customFormat="1" ht="13.15" customHeight="1">
      <c r="A375" s="47">
        <f>IF((zdrovojéúdaje!B375&gt;=$C$3)*(zdrovojéúdaje!B375&lt;=$C$4),1+COUNTIF($A$1:$A374,"&gt;0"),0)</f>
        <v>375</v>
      </c>
      <c r="B375" s="28" t="str">
        <f>IFERROR(INDEX(zdrovojéúdaje!$A:$G,MATCH(ROW()+289,$A:$A,0),COLUMN()-1),"")</f>
        <v>664/1494</v>
      </c>
      <c r="C375" s="14">
        <f>IFERROR(INDEX(zdrovojéúdaje!$A:$G,MATCH(ROW()+289,$A:$A,0),COLUMN()-1),"")</f>
        <v>39770</v>
      </c>
      <c r="D375" s="15">
        <f>IFERROR(INDEX(zdrovojéúdaje!$A:$G,MATCH(ROW()+289,$A:$A,0),COLUMN()-1),"")</f>
        <v>0.375</v>
      </c>
      <c r="E375" s="13">
        <f>IFERROR(VALUE(TRIM(SUBSTITUTE(REPLACE(INDEX(zdrovojéúdaje!$A:$G,MATCH(ROW()+289,$A:$A,0),COLUMN()-1),1,4,""),".",",",1))),"")</f>
        <v>52.083199999999998</v>
      </c>
      <c r="F375" s="13">
        <f>IFERROR(VALUE(TRIM(SUBSTITUTE(REPLACE(INDEX(zdrovojéúdaje!$A:$G,MATCH(ROW()+289,$A:$A,0),COLUMN()-1),1,4,""),".",","))),"")</f>
        <v>14.4781</v>
      </c>
      <c r="G375" s="12">
        <f>IFERROR(VALUE(TRIM(SUBSTITUTE(REPLACE(INDEX(zdrovojéúdaje!$A:$G,MATCH(ROW()+289,$A:$A,0),COLUMN()-1),1,4,""),".",","))),"")</f>
        <v>14.617100000000001</v>
      </c>
      <c r="I375" s="36" t="str">
        <f>IFERROR(INDEX(zdrovojéúdaje!$A:$G,MATCH(ROW()+365,$A:$A,0),COLUMN()-8),"")</f>
        <v>740/1494</v>
      </c>
      <c r="J375" s="37">
        <f>IFERROR(INDEX(zdrovojéúdaje!$A:$G,MATCH(ROW()+265,$A:$A,0),COLUMN()-8),"")</f>
        <v>39769</v>
      </c>
      <c r="K375" s="38">
        <f>IFERROR(INDEX(zdrovojéúdaje!$A:$G,MATCH(ROW()+265,$A:$A,0),COLUMN()-8),"")</f>
        <v>0.875</v>
      </c>
      <c r="L375" s="39">
        <f>IFERROR(VALUE(TRIM(SUBSTITUTE(REPLACE(INDEX(zdrovojéúdaje!$A:$G,MATCH(ROW()+265,$A:$A,0),COLUMN()-8),1,4,""),".",",",1))),"")</f>
        <v>58.627800000000001</v>
      </c>
      <c r="M375" s="39">
        <f>IFERROR(VALUE(TRIM(SUBSTITUTE(REPLACE(INDEX(zdrovojéúdaje!$A:$G,MATCH(ROW()+265,$A:$A,0),COLUMN()-8),1,4,""),".",","))),"")</f>
        <v>15.0426</v>
      </c>
      <c r="N375" s="40">
        <f>IFERROR(VALUE(TRIM(SUBSTITUTE(REPLACE(INDEX(zdrovojéúdaje!$A:$G,MATCH(ROW()+265,$A:$A,0),COLUMN()-8),1,4,""),".",","))),"")</f>
        <v>15.424200000000001</v>
      </c>
    </row>
    <row r="376" spans="1:14" s="29" customFormat="1" ht="13.15" customHeight="1">
      <c r="A376" s="47">
        <f>IF((zdrovojéúdaje!B376&gt;=$C$3)*(zdrovojéúdaje!B376&lt;=$C$4),1+COUNTIF($A$1:$A375,"&gt;0"),0)</f>
        <v>376</v>
      </c>
      <c r="B376" s="28" t="str">
        <f>IFERROR(INDEX(zdrovojéúdaje!$A:$G,MATCH(ROW()+365,$A:$A,0),COLUMN()-1),"")</f>
        <v>741/1494</v>
      </c>
      <c r="C376" s="14">
        <f>IFERROR(INDEX(zdrovojéúdaje!$A:$G,MATCH(ROW()+365,$A:$A,0),COLUMN()-1),"")</f>
        <v>39771</v>
      </c>
      <c r="D376" s="15">
        <f>IFERROR(INDEX(zdrovojéúdaje!$A:$G,MATCH(ROW()+365,$A:$A,0),COLUMN()-1),"")</f>
        <v>0.97916666666666663</v>
      </c>
      <c r="E376" s="13">
        <f>IFERROR(VALUE(TRIM(SUBSTITUTE(REPLACE(INDEX(zdrovojéúdaje!$A:$G,MATCH(ROW()+365,$A:$A,0),COLUMN()-1),1,4,""),".",",",1))),"")</f>
        <v>53.388100000000001</v>
      </c>
      <c r="F376" s="13">
        <f>IFERROR(VALUE(TRIM(SUBSTITUTE(REPLACE(INDEX(zdrovojéúdaje!$A:$G,MATCH(ROW()+365,$A:$A,0),COLUMN()-1),1,4,""),".",","))),"")</f>
        <v>14.677199999999999</v>
      </c>
      <c r="G376" s="12">
        <f>IFERROR(VALUE(TRIM(SUBSTITUTE(REPLACE(INDEX(zdrovojéúdaje!$A:$G,MATCH(ROW()+365,$A:$A,0),COLUMN()-1),1,4,""),".",","))),"")</f>
        <v>15.167199999999999</v>
      </c>
      <c r="I376" s="36" t="str">
        <f>IFERROR(INDEX(zdrovojéúdaje!$A:$G,MATCH(ROW()+441,$A:$A,0),COLUMN()-8),"")</f>
        <v>817/1494</v>
      </c>
      <c r="J376" s="37">
        <f>IFERROR(INDEX(zdrovojéúdaje!$A:$G,MATCH(ROW()+441,$A:$A,0),COLUMN()-8),"")</f>
        <v>39773</v>
      </c>
      <c r="K376" s="38">
        <f>IFERROR(INDEX(zdrovojéúdaje!$A:$G,MATCH(ROW()+441,$A:$A,0),COLUMN()-8),"")</f>
        <v>0.5625</v>
      </c>
      <c r="L376" s="39">
        <f>IFERROR(VALUE(TRIM(SUBSTITUTE(REPLACE(INDEX(zdrovojéúdaje!$A:$G,MATCH(ROW()+441,$A:$A,0),COLUMN()-8),1,4,""),".",",",1))),"")</f>
        <v>52.184199999999997</v>
      </c>
      <c r="M376" s="39">
        <f>IFERROR(VALUE(TRIM(SUBSTITUTE(REPLACE(INDEX(zdrovojéúdaje!$A:$G,MATCH(ROW()+441,$A:$A,0),COLUMN()-8),1,4,""),".",","))),"")</f>
        <v>15.708299999999999</v>
      </c>
      <c r="N376" s="40">
        <f>IFERROR(VALUE(TRIM(SUBSTITUTE(REPLACE(INDEX(zdrovojéúdaje!$A:$G,MATCH(ROW()+441,$A:$A,0),COLUMN()-8),1,4,""),".",","))),"")</f>
        <v>15.755000000000001</v>
      </c>
    </row>
    <row r="377" spans="1:14" s="29" customFormat="1" ht="13.15" customHeight="1">
      <c r="A377" s="47">
        <f>IF((zdrovojéúdaje!B377&gt;=$C$3)*(zdrovojéúdaje!B377&lt;=$C$4),1+COUNTIF($A$1:$A376,"&gt;0"),0)</f>
        <v>377</v>
      </c>
      <c r="B377" s="28" t="str">
        <f>IFERROR(INDEX(zdrovojéúdaje!$A:$G,MATCH(ROW()+365,$A:$A,0),COLUMN()-1),"")</f>
        <v>742/1494</v>
      </c>
      <c r="C377" s="14">
        <f>IFERROR(INDEX(zdrovojéúdaje!$A:$G,MATCH(ROW()+365,$A:$A,0),COLUMN()-1),"")</f>
        <v>39772</v>
      </c>
      <c r="D377" s="15">
        <f>IFERROR(INDEX(zdrovojéúdaje!$A:$G,MATCH(ROW()+365,$A:$A,0),COLUMN()-1),"")</f>
        <v>0</v>
      </c>
      <c r="E377" s="13">
        <f>IFERROR(VALUE(TRIM(SUBSTITUTE(REPLACE(INDEX(zdrovojéúdaje!$A:$G,MATCH(ROW()+365,$A:$A,0),COLUMN()-1),1,4,""),".",",",1))),"")</f>
        <v>53.087699999999998</v>
      </c>
      <c r="F377" s="13">
        <f>IFERROR(VALUE(TRIM(SUBSTITUTE(REPLACE(INDEX(zdrovojéúdaje!$A:$G,MATCH(ROW()+365,$A:$A,0),COLUMN()-1),1,4,""),".",","))),"")</f>
        <v>14.677199999999999</v>
      </c>
      <c r="G377" s="12">
        <f>IFERROR(VALUE(TRIM(SUBSTITUTE(REPLACE(INDEX(zdrovojéúdaje!$A:$G,MATCH(ROW()+365,$A:$A,0),COLUMN()-1),1,4,""),".",","))),"")</f>
        <v>15.167199999999999</v>
      </c>
      <c r="I377" s="36" t="str">
        <f>IFERROR(INDEX(zdrovojéúdaje!$A:$G,MATCH(ROW()+441,$A:$A,0),COLUMN()-8),"")</f>
        <v>818/1494</v>
      </c>
      <c r="J377" s="37">
        <f>IFERROR(INDEX(zdrovojéúdaje!$A:$G,MATCH(ROW()+441,$A:$A,0),COLUMN()-8),"")</f>
        <v>39773</v>
      </c>
      <c r="K377" s="38">
        <f>IFERROR(INDEX(zdrovojéúdaje!$A:$G,MATCH(ROW()+441,$A:$A,0),COLUMN()-8),"")</f>
        <v>0.58333333333333337</v>
      </c>
      <c r="L377" s="39">
        <f>IFERROR(VALUE(TRIM(SUBSTITUTE(REPLACE(INDEX(zdrovojéúdaje!$A:$G,MATCH(ROW()+441,$A:$A,0),COLUMN()-8),1,4,""),".",",",1))),"")</f>
        <v>52.317900000000002</v>
      </c>
      <c r="M377" s="39">
        <f>IFERROR(VALUE(TRIM(SUBSTITUTE(REPLACE(INDEX(zdrovojéúdaje!$A:$G,MATCH(ROW()+441,$A:$A,0),COLUMN()-8),1,4,""),".",","))),"")</f>
        <v>15.708299999999999</v>
      </c>
      <c r="N377" s="40">
        <f>IFERROR(VALUE(TRIM(SUBSTITUTE(REPLACE(INDEX(zdrovojéúdaje!$A:$G,MATCH(ROW()+441,$A:$A,0),COLUMN()-8),1,4,""),".",","))),"")</f>
        <v>15.791700000000001</v>
      </c>
    </row>
    <row r="378" spans="1:14" s="29" customFormat="1" ht="13.15" customHeight="1">
      <c r="A378" s="47">
        <f>IF((zdrovojéúdaje!B378&gt;=$C$3)*(zdrovojéúdaje!B378&lt;=$C$4),1+COUNTIF($A$1:$A377,"&gt;0"),0)</f>
        <v>378</v>
      </c>
      <c r="B378" s="28" t="str">
        <f>IFERROR(INDEX(zdrovojéúdaje!$A:$G,MATCH(ROW()+365,$A:$A,0),COLUMN()-1),"")</f>
        <v>743/1494</v>
      </c>
      <c r="C378" s="14">
        <f>IFERROR(INDEX(zdrovojéúdaje!$A:$G,MATCH(ROW()+365,$A:$A,0),COLUMN()-1),"")</f>
        <v>39772</v>
      </c>
      <c r="D378" s="15">
        <f>IFERROR(INDEX(zdrovojéúdaje!$A:$G,MATCH(ROW()+365,$A:$A,0),COLUMN()-1),"")</f>
        <v>2.0833333333333332E-2</v>
      </c>
      <c r="E378" s="13">
        <f>IFERROR(VALUE(TRIM(SUBSTITUTE(REPLACE(INDEX(zdrovojéúdaje!$A:$G,MATCH(ROW()+365,$A:$A,0),COLUMN()-1),1,4,""),".",",",1))),"")</f>
        <v>53.150799999999997</v>
      </c>
      <c r="F378" s="13">
        <f>IFERROR(VALUE(TRIM(SUBSTITUTE(REPLACE(INDEX(zdrovojéúdaje!$A:$G,MATCH(ROW()+365,$A:$A,0),COLUMN()-1),1,4,""),".",","))),"")</f>
        <v>14.7104</v>
      </c>
      <c r="G378" s="12">
        <f>IFERROR(VALUE(TRIM(SUBSTITUTE(REPLACE(INDEX(zdrovojéúdaje!$A:$G,MATCH(ROW()+365,$A:$A,0),COLUMN()-1),1,4,""),".",","))),"")</f>
        <v>15.167199999999999</v>
      </c>
      <c r="I378" s="36" t="str">
        <f>IFERROR(INDEX(zdrovojéúdaje!$A:$G,MATCH(ROW()+441,$A:$A,0),COLUMN()-8),"")</f>
        <v>819/1494</v>
      </c>
      <c r="J378" s="37">
        <f>IFERROR(INDEX(zdrovojéúdaje!$A:$G,MATCH(ROW()+441,$A:$A,0),COLUMN()-8),"")</f>
        <v>39773</v>
      </c>
      <c r="K378" s="38">
        <f>IFERROR(INDEX(zdrovojéúdaje!$A:$G,MATCH(ROW()+441,$A:$A,0),COLUMN()-8),"")</f>
        <v>0.60416666666666663</v>
      </c>
      <c r="L378" s="39">
        <f>IFERROR(VALUE(TRIM(SUBSTITUTE(REPLACE(INDEX(zdrovojéúdaje!$A:$G,MATCH(ROW()+441,$A:$A,0),COLUMN()-8),1,4,""),".",",",1))),"")</f>
        <v>52.850499999999997</v>
      </c>
      <c r="M378" s="39">
        <f>IFERROR(VALUE(TRIM(SUBSTITUTE(REPLACE(INDEX(zdrovojéúdaje!$A:$G,MATCH(ROW()+441,$A:$A,0),COLUMN()-8),1,4,""),".",","))),"")</f>
        <v>15.574999999999999</v>
      </c>
      <c r="N378" s="40">
        <f>IFERROR(VALUE(TRIM(SUBSTITUTE(REPLACE(INDEX(zdrovojéúdaje!$A:$G,MATCH(ROW()+441,$A:$A,0),COLUMN()-8),1,4,""),".",","))),"")</f>
        <v>15.461</v>
      </c>
    </row>
    <row r="379" spans="1:14" s="29" customFormat="1" ht="13.15" customHeight="1">
      <c r="A379" s="47">
        <f>IF((zdrovojéúdaje!B379&gt;=$C$3)*(zdrovojéúdaje!B379&lt;=$C$4),1+COUNTIF($A$1:$A378,"&gt;0"),0)</f>
        <v>379</v>
      </c>
      <c r="B379" s="28" t="str">
        <f>IFERROR(INDEX(zdrovojéúdaje!$A:$G,MATCH(ROW()+365,$A:$A,0),COLUMN()-1),"")</f>
        <v>744/1494</v>
      </c>
      <c r="C379" s="14">
        <f>IFERROR(INDEX(zdrovojéúdaje!$A:$G,MATCH(ROW()+365,$A:$A,0),COLUMN()-1),"")</f>
        <v>39772</v>
      </c>
      <c r="D379" s="15">
        <f>IFERROR(INDEX(zdrovojéúdaje!$A:$G,MATCH(ROW()+365,$A:$A,0),COLUMN()-1),"")</f>
        <v>4.1666666666666664E-2</v>
      </c>
      <c r="E379" s="13">
        <f>IFERROR(VALUE(TRIM(SUBSTITUTE(REPLACE(INDEX(zdrovojéúdaje!$A:$G,MATCH(ROW()+365,$A:$A,0),COLUMN()-1),1,4,""),".",",",1))),"")</f>
        <v>53.1584</v>
      </c>
      <c r="F379" s="13">
        <f>IFERROR(VALUE(TRIM(SUBSTITUTE(REPLACE(INDEX(zdrovojéúdaje!$A:$G,MATCH(ROW()+365,$A:$A,0),COLUMN()-1),1,4,""),".",","))),"")</f>
        <v>14.677199999999999</v>
      </c>
      <c r="G379" s="12">
        <f>IFERROR(VALUE(TRIM(SUBSTITUTE(REPLACE(INDEX(zdrovojéúdaje!$A:$G,MATCH(ROW()+365,$A:$A,0),COLUMN()-1),1,4,""),".",","))),"")</f>
        <v>15.167199999999999</v>
      </c>
      <c r="I379" s="36" t="str">
        <f>IFERROR(INDEX(zdrovojéúdaje!$A:$G,MATCH(ROW()+441,$A:$A,0),COLUMN()-8),"")</f>
        <v>820/1494</v>
      </c>
      <c r="J379" s="37">
        <f>IFERROR(INDEX(zdrovojéúdaje!$A:$G,MATCH(ROW()+441,$A:$A,0),COLUMN()-8),"")</f>
        <v>39773</v>
      </c>
      <c r="K379" s="38">
        <f>IFERROR(INDEX(zdrovojéúdaje!$A:$G,MATCH(ROW()+441,$A:$A,0),COLUMN()-8),"")</f>
        <v>0.625</v>
      </c>
      <c r="L379" s="39">
        <f>IFERROR(VALUE(TRIM(SUBSTITUTE(REPLACE(INDEX(zdrovojéúdaje!$A:$G,MATCH(ROW()+441,$A:$A,0),COLUMN()-8),1,4,""),".",",",1))),"")</f>
        <v>52.593000000000004</v>
      </c>
      <c r="M379" s="39">
        <f>IFERROR(VALUE(TRIM(SUBSTITUTE(REPLACE(INDEX(zdrovojéúdaje!$A:$G,MATCH(ROW()+441,$A:$A,0),COLUMN()-8),1,4,""),".",","))),"")</f>
        <v>15.475099999999999</v>
      </c>
      <c r="N379" s="40">
        <f>IFERROR(VALUE(TRIM(SUBSTITUTE(REPLACE(INDEX(zdrovojéúdaje!$A:$G,MATCH(ROW()+441,$A:$A,0),COLUMN()-8),1,4,""),".",","))),"")</f>
        <v>15.6447</v>
      </c>
    </row>
    <row r="380" spans="1:14" s="29" customFormat="1" ht="13.15" customHeight="1">
      <c r="A380" s="47">
        <f>IF((zdrovojéúdaje!B380&gt;=$C$3)*(zdrovojéúdaje!B380&lt;=$C$4),1+COUNTIF($A$1:$A379,"&gt;0"),0)</f>
        <v>380</v>
      </c>
      <c r="B380" s="28" t="str">
        <f>IFERROR(INDEX(zdrovojéúdaje!$A:$G,MATCH(ROW()+365,$A:$A,0),COLUMN()-1),"")</f>
        <v>745/1494</v>
      </c>
      <c r="C380" s="14">
        <f>IFERROR(INDEX(zdrovojéúdaje!$A:$G,MATCH(ROW()+365,$A:$A,0),COLUMN()-1),"")</f>
        <v>39772</v>
      </c>
      <c r="D380" s="15">
        <f>IFERROR(INDEX(zdrovojéúdaje!$A:$G,MATCH(ROW()+365,$A:$A,0),COLUMN()-1),"")</f>
        <v>6.25E-2</v>
      </c>
      <c r="E380" s="13">
        <f>IFERROR(VALUE(TRIM(SUBSTITUTE(REPLACE(INDEX(zdrovojéúdaje!$A:$G,MATCH(ROW()+365,$A:$A,0),COLUMN()-1),1,4,""),".",",",1))),"")</f>
        <v>53.251800000000003</v>
      </c>
      <c r="F380" s="13">
        <f>IFERROR(VALUE(TRIM(SUBSTITUTE(REPLACE(INDEX(zdrovojéúdaje!$A:$G,MATCH(ROW()+365,$A:$A,0),COLUMN()-1),1,4,""),".",","))),"")</f>
        <v>14.677199999999999</v>
      </c>
      <c r="G380" s="12">
        <f>IFERROR(VALUE(TRIM(SUBSTITUTE(REPLACE(INDEX(zdrovojéúdaje!$A:$G,MATCH(ROW()+365,$A:$A,0),COLUMN()-1),1,4,""),".",","))),"")</f>
        <v>15.1305</v>
      </c>
      <c r="I380" s="36" t="str">
        <f>IFERROR(INDEX(zdrovojéúdaje!$A:$G,MATCH(ROW()+441,$A:$A,0),COLUMN()-8),"")</f>
        <v>821/1494</v>
      </c>
      <c r="J380" s="37">
        <f>IFERROR(INDEX(zdrovojéúdaje!$A:$G,MATCH(ROW()+441,$A:$A,0),COLUMN()-8),"")</f>
        <v>39773</v>
      </c>
      <c r="K380" s="38">
        <f>IFERROR(INDEX(zdrovojéúdaje!$A:$G,MATCH(ROW()+441,$A:$A,0),COLUMN()-8),"")</f>
        <v>0.64583333333333337</v>
      </c>
      <c r="L380" s="39">
        <f>IFERROR(VALUE(TRIM(SUBSTITUTE(REPLACE(INDEX(zdrovojéúdaje!$A:$G,MATCH(ROW()+441,$A:$A,0),COLUMN()-8),1,4,""),".",",",1))),"")</f>
        <v>53.052399999999999</v>
      </c>
      <c r="M380" s="39">
        <f>IFERROR(VALUE(TRIM(SUBSTITUTE(REPLACE(INDEX(zdrovojéúdaje!$A:$G,MATCH(ROW()+441,$A:$A,0),COLUMN()-8),1,4,""),".",","))),"")</f>
        <v>15.441800000000001</v>
      </c>
      <c r="N380" s="40">
        <f>IFERROR(VALUE(TRIM(SUBSTITUTE(REPLACE(INDEX(zdrovojéúdaje!$A:$G,MATCH(ROW()+441,$A:$A,0),COLUMN()-8),1,4,""),".",","))),"")</f>
        <v>15.7182</v>
      </c>
    </row>
    <row r="381" spans="1:14" s="29" customFormat="1" ht="13.15" customHeight="1">
      <c r="A381" s="47">
        <f>IF((zdrovojéúdaje!B381&gt;=$C$3)*(zdrovojéúdaje!B381&lt;=$C$4),1+COUNTIF($A$1:$A380,"&gt;0"),0)</f>
        <v>381</v>
      </c>
      <c r="B381" s="28" t="str">
        <f>IFERROR(INDEX(zdrovojéúdaje!$A:$G,MATCH(ROW()+365,$A:$A,0),COLUMN()-1),"")</f>
        <v>746/1494</v>
      </c>
      <c r="C381" s="14">
        <f>IFERROR(INDEX(zdrovojéúdaje!$A:$G,MATCH(ROW()+365,$A:$A,0),COLUMN()-1),"")</f>
        <v>39772</v>
      </c>
      <c r="D381" s="15">
        <f>IFERROR(INDEX(zdrovojéúdaje!$A:$G,MATCH(ROW()+365,$A:$A,0),COLUMN()-1),"")</f>
        <v>8.3333333333333329E-2</v>
      </c>
      <c r="E381" s="13">
        <f>IFERROR(VALUE(TRIM(SUBSTITUTE(REPLACE(INDEX(zdrovojéúdaje!$A:$G,MATCH(ROW()+365,$A:$A,0),COLUMN()-1),1,4,""),".",",",1))),"")</f>
        <v>53.198799999999999</v>
      </c>
      <c r="F381" s="13">
        <f>IFERROR(VALUE(TRIM(SUBSTITUTE(REPLACE(INDEX(zdrovojéúdaje!$A:$G,MATCH(ROW()+365,$A:$A,0),COLUMN()-1),1,4,""),".",","))),"")</f>
        <v>14.677199999999999</v>
      </c>
      <c r="G381" s="12">
        <f>IFERROR(VALUE(TRIM(SUBSTITUTE(REPLACE(INDEX(zdrovojéúdaje!$A:$G,MATCH(ROW()+365,$A:$A,0),COLUMN()-1),1,4,""),".",","))),"")</f>
        <v>15.167199999999999</v>
      </c>
      <c r="I381" s="36" t="str">
        <f>IFERROR(INDEX(zdrovojéúdaje!$A:$G,MATCH(ROW()+441,$A:$A,0),COLUMN()-8),"")</f>
        <v>822/1494</v>
      </c>
      <c r="J381" s="37">
        <f>IFERROR(INDEX(zdrovojéúdaje!$A:$G,MATCH(ROW()+441,$A:$A,0),COLUMN()-8),"")</f>
        <v>39773</v>
      </c>
      <c r="K381" s="38">
        <f>IFERROR(INDEX(zdrovojéúdaje!$A:$G,MATCH(ROW()+441,$A:$A,0),COLUMN()-8),"")</f>
        <v>0.66666666666666663</v>
      </c>
      <c r="L381" s="39">
        <f>IFERROR(VALUE(TRIM(SUBSTITUTE(REPLACE(INDEX(zdrovojéúdaje!$A:$G,MATCH(ROW()+441,$A:$A,0),COLUMN()-8),1,4,""),".",",",1))),"")</f>
        <v>52.948900000000002</v>
      </c>
      <c r="M381" s="39">
        <f>IFERROR(VALUE(TRIM(SUBSTITUTE(REPLACE(INDEX(zdrovojéúdaje!$A:$G,MATCH(ROW()+441,$A:$A,0),COLUMN()-8),1,4,""),".",","))),"")</f>
        <v>15.475099999999999</v>
      </c>
      <c r="N381" s="40">
        <f>IFERROR(VALUE(TRIM(SUBSTITUTE(REPLACE(INDEX(zdrovojéúdaje!$A:$G,MATCH(ROW()+441,$A:$A,0),COLUMN()-8),1,4,""),".",","))),"")</f>
        <v>15.755000000000001</v>
      </c>
    </row>
    <row r="382" spans="1:14" s="29" customFormat="1" ht="13.15" customHeight="1">
      <c r="A382" s="47">
        <f>IF((zdrovojéúdaje!B382&gt;=$C$3)*(zdrovojéúdaje!B382&lt;=$C$4),1+COUNTIF($A$1:$A381,"&gt;0"),0)</f>
        <v>382</v>
      </c>
      <c r="B382" s="28" t="str">
        <f>IFERROR(INDEX(zdrovojéúdaje!$A:$G,MATCH(ROW()+365,$A:$A,0),COLUMN()-1),"")</f>
        <v>747/1494</v>
      </c>
      <c r="C382" s="14">
        <f>IFERROR(INDEX(zdrovojéúdaje!$A:$G,MATCH(ROW()+365,$A:$A,0),COLUMN()-1),"")</f>
        <v>39772</v>
      </c>
      <c r="D382" s="15">
        <f>IFERROR(INDEX(zdrovojéúdaje!$A:$G,MATCH(ROW()+365,$A:$A,0),COLUMN()-1),"")</f>
        <v>0.10416666666666667</v>
      </c>
      <c r="E382" s="13">
        <f>IFERROR(VALUE(TRIM(SUBSTITUTE(REPLACE(INDEX(zdrovojéúdaje!$A:$G,MATCH(ROW()+365,$A:$A,0),COLUMN()-1),1,4,""),".",",",1))),"")</f>
        <v>53.246699999999997</v>
      </c>
      <c r="F382" s="13">
        <f>IFERROR(VALUE(TRIM(SUBSTITUTE(REPLACE(INDEX(zdrovojéúdaje!$A:$G,MATCH(ROW()+365,$A:$A,0),COLUMN()-1),1,4,""),".",","))),"")</f>
        <v>14.677199999999999</v>
      </c>
      <c r="G382" s="12">
        <f>IFERROR(VALUE(TRIM(SUBSTITUTE(REPLACE(INDEX(zdrovojéúdaje!$A:$G,MATCH(ROW()+365,$A:$A,0),COLUMN()-1),1,4,""),".",","))),"")</f>
        <v>15.167199999999999</v>
      </c>
      <c r="I382" s="36" t="str">
        <f>IFERROR(INDEX(zdrovojéúdaje!$A:$G,MATCH(ROW()+441,$A:$A,0),COLUMN()-8),"")</f>
        <v>823/1494</v>
      </c>
      <c r="J382" s="37">
        <f>IFERROR(INDEX(zdrovojéúdaje!$A:$G,MATCH(ROW()+441,$A:$A,0),COLUMN()-8),"")</f>
        <v>39773</v>
      </c>
      <c r="K382" s="38">
        <f>IFERROR(INDEX(zdrovojéúdaje!$A:$G,MATCH(ROW()+441,$A:$A,0),COLUMN()-8),"")</f>
        <v>0.6875</v>
      </c>
      <c r="L382" s="39">
        <f>IFERROR(VALUE(TRIM(SUBSTITUTE(REPLACE(INDEX(zdrovojéúdaje!$A:$G,MATCH(ROW()+441,$A:$A,0),COLUMN()-8),1,4,""),".",",",1))),"")</f>
        <v>53.168500000000002</v>
      </c>
      <c r="M382" s="39">
        <f>IFERROR(VALUE(TRIM(SUBSTITUTE(REPLACE(INDEX(zdrovojéúdaje!$A:$G,MATCH(ROW()+441,$A:$A,0),COLUMN()-8),1,4,""),".",","))),"")</f>
        <v>15.4085</v>
      </c>
      <c r="N382" s="40">
        <f>IFERROR(VALUE(TRIM(SUBSTITUTE(REPLACE(INDEX(zdrovojéúdaje!$A:$G,MATCH(ROW()+441,$A:$A,0),COLUMN()-8),1,4,""),".",","))),"")</f>
        <v>15.7182</v>
      </c>
    </row>
    <row r="383" spans="1:14" s="29" customFormat="1" ht="13.15" customHeight="1">
      <c r="A383" s="47">
        <f>IF((zdrovojéúdaje!B383&gt;=$C$3)*(zdrovojéúdaje!B383&lt;=$C$4),1+COUNTIF($A$1:$A382,"&gt;0"),0)</f>
        <v>383</v>
      </c>
      <c r="B383" s="28" t="str">
        <f>IFERROR(INDEX(zdrovojéúdaje!$A:$G,MATCH(ROW()+365,$A:$A,0),COLUMN()-1),"")</f>
        <v>748/1494</v>
      </c>
      <c r="C383" s="14">
        <f>IFERROR(INDEX(zdrovojéúdaje!$A:$G,MATCH(ROW()+365,$A:$A,0),COLUMN()-1),"")</f>
        <v>39772</v>
      </c>
      <c r="D383" s="15">
        <f>IFERROR(INDEX(zdrovojéúdaje!$A:$G,MATCH(ROW()+365,$A:$A,0),COLUMN()-1),"")</f>
        <v>0.125</v>
      </c>
      <c r="E383" s="13">
        <f>IFERROR(VALUE(TRIM(SUBSTITUTE(REPLACE(INDEX(zdrovojéúdaje!$A:$G,MATCH(ROW()+365,$A:$A,0),COLUMN()-1),1,4,""),".",",",1))),"")</f>
        <v>53.317399999999999</v>
      </c>
      <c r="F383" s="13">
        <f>IFERROR(VALUE(TRIM(SUBSTITUTE(REPLACE(INDEX(zdrovojéúdaje!$A:$G,MATCH(ROW()+365,$A:$A,0),COLUMN()-1),1,4,""),".",","))),"")</f>
        <v>14.644</v>
      </c>
      <c r="G383" s="12">
        <f>IFERROR(VALUE(TRIM(SUBSTITUTE(REPLACE(INDEX(zdrovojéúdaje!$A:$G,MATCH(ROW()+365,$A:$A,0),COLUMN()-1),1,4,""),".",","))),"")</f>
        <v>15.1305</v>
      </c>
      <c r="I383" s="36" t="str">
        <f>IFERROR(INDEX(zdrovojéúdaje!$A:$G,MATCH(ROW()+441,$A:$A,0),COLUMN()-8),"")</f>
        <v>824/1494</v>
      </c>
      <c r="J383" s="37">
        <f>IFERROR(INDEX(zdrovojéúdaje!$A:$G,MATCH(ROW()+441,$A:$A,0),COLUMN()-8),"")</f>
        <v>39773</v>
      </c>
      <c r="K383" s="38">
        <f>IFERROR(INDEX(zdrovojéúdaje!$A:$G,MATCH(ROW()+441,$A:$A,0),COLUMN()-8),"")</f>
        <v>0.70833333333333337</v>
      </c>
      <c r="L383" s="39">
        <f>IFERROR(VALUE(TRIM(SUBSTITUTE(REPLACE(INDEX(zdrovojéúdaje!$A:$G,MATCH(ROW()+441,$A:$A,0),COLUMN()-8),1,4,""),".",",",1))),"")</f>
        <v>53.418399999999998</v>
      </c>
      <c r="M383" s="39">
        <f>IFERROR(VALUE(TRIM(SUBSTITUTE(REPLACE(INDEX(zdrovojéúdaje!$A:$G,MATCH(ROW()+441,$A:$A,0),COLUMN()-8),1,4,""),".",","))),"")</f>
        <v>15.3752</v>
      </c>
      <c r="N383" s="40">
        <f>IFERROR(VALUE(TRIM(SUBSTITUTE(REPLACE(INDEX(zdrovojéúdaje!$A:$G,MATCH(ROW()+441,$A:$A,0),COLUMN()-8),1,4,""),".",","))),"")</f>
        <v>15.6814</v>
      </c>
    </row>
    <row r="384" spans="1:14" s="29" customFormat="1" ht="13.15" customHeight="1">
      <c r="A384" s="47">
        <f>IF((zdrovojéúdaje!B384&gt;=$C$3)*(zdrovojéúdaje!B384&lt;=$C$4),1+COUNTIF($A$1:$A383,"&gt;0"),0)</f>
        <v>384</v>
      </c>
      <c r="B384" s="28" t="str">
        <f>IFERROR(INDEX(zdrovojéúdaje!$A:$G,MATCH(ROW()+365,$A:$A,0),COLUMN()-1),"")</f>
        <v>749/1494</v>
      </c>
      <c r="C384" s="14">
        <f>IFERROR(INDEX(zdrovojéúdaje!$A:$G,MATCH(ROW()+365,$A:$A,0),COLUMN()-1),"")</f>
        <v>39772</v>
      </c>
      <c r="D384" s="15">
        <f>IFERROR(INDEX(zdrovojéúdaje!$A:$G,MATCH(ROW()+365,$A:$A,0),COLUMN()-1),"")</f>
        <v>0.14583333333333334</v>
      </c>
      <c r="E384" s="13">
        <f>IFERROR(VALUE(TRIM(SUBSTITUTE(REPLACE(INDEX(zdrovojéúdaje!$A:$G,MATCH(ROW()+365,$A:$A,0),COLUMN()-1),1,4,""),".",",",1))),"")</f>
        <v>53.405700000000003</v>
      </c>
      <c r="F384" s="13">
        <f>IFERROR(VALUE(TRIM(SUBSTITUTE(REPLACE(INDEX(zdrovojéúdaje!$A:$G,MATCH(ROW()+365,$A:$A,0),COLUMN()-1),1,4,""),".",","))),"")</f>
        <v>14.644</v>
      </c>
      <c r="G384" s="12">
        <f>IFERROR(VALUE(TRIM(SUBSTITUTE(REPLACE(INDEX(zdrovojéúdaje!$A:$G,MATCH(ROW()+365,$A:$A,0),COLUMN()-1),1,4,""),".",","))),"")</f>
        <v>15.0938</v>
      </c>
      <c r="I384" s="36" t="str">
        <f>IFERROR(INDEX(zdrovojéúdaje!$A:$G,MATCH(ROW()+441,$A:$A,0),COLUMN()-8),"")</f>
        <v>825/1494</v>
      </c>
      <c r="J384" s="37">
        <f>IFERROR(INDEX(zdrovojéúdaje!$A:$G,MATCH(ROW()+441,$A:$A,0),COLUMN()-8),"")</f>
        <v>39773</v>
      </c>
      <c r="K384" s="38">
        <f>IFERROR(INDEX(zdrovojéúdaje!$A:$G,MATCH(ROW()+441,$A:$A,0),COLUMN()-8),"")</f>
        <v>0.72916666666666663</v>
      </c>
      <c r="L384" s="39">
        <f>IFERROR(VALUE(TRIM(SUBSTITUTE(REPLACE(INDEX(zdrovojéúdaje!$A:$G,MATCH(ROW()+441,$A:$A,0),COLUMN()-8),1,4,""),".",",",1))),"")</f>
        <v>53.249299999999998</v>
      </c>
      <c r="M384" s="39">
        <f>IFERROR(VALUE(TRIM(SUBSTITUTE(REPLACE(INDEX(zdrovojéúdaje!$A:$G,MATCH(ROW()+441,$A:$A,0),COLUMN()-8),1,4,""),".",","))),"")</f>
        <v>15.3752</v>
      </c>
      <c r="N384" s="40">
        <f>IFERROR(VALUE(TRIM(SUBSTITUTE(REPLACE(INDEX(zdrovojéúdaje!$A:$G,MATCH(ROW()+441,$A:$A,0),COLUMN()-8),1,4,""),".",","))),"")</f>
        <v>15.6814</v>
      </c>
    </row>
    <row r="385" spans="1:14" s="29" customFormat="1" ht="13.15" customHeight="1">
      <c r="A385" s="47">
        <f>IF((zdrovojéúdaje!B385&gt;=$C$3)*(zdrovojéúdaje!B385&lt;=$C$4),1+COUNTIF($A$1:$A384,"&gt;0"),0)</f>
        <v>385</v>
      </c>
      <c r="B385" s="28" t="str">
        <f>IFERROR(INDEX(zdrovojéúdaje!$A:$G,MATCH(ROW()+365,$A:$A,0),COLUMN()-1),"")</f>
        <v>750/1494</v>
      </c>
      <c r="C385" s="14">
        <f>IFERROR(INDEX(zdrovojéúdaje!$A:$G,MATCH(ROW()+365,$A:$A,0),COLUMN()-1),"")</f>
        <v>39772</v>
      </c>
      <c r="D385" s="15">
        <f>IFERROR(INDEX(zdrovojéúdaje!$A:$G,MATCH(ROW()+365,$A:$A,0),COLUMN()-1),"")</f>
        <v>0.16666666666666666</v>
      </c>
      <c r="E385" s="13">
        <f>IFERROR(VALUE(TRIM(SUBSTITUTE(REPLACE(INDEX(zdrovojéúdaje!$A:$G,MATCH(ROW()+365,$A:$A,0),COLUMN()-1),1,4,""),".",",",1))),"")</f>
        <v>53.415799999999997</v>
      </c>
      <c r="F385" s="13">
        <f>IFERROR(VALUE(TRIM(SUBSTITUTE(REPLACE(INDEX(zdrovojéúdaje!$A:$G,MATCH(ROW()+365,$A:$A,0),COLUMN()-1),1,4,""),".",","))),"")</f>
        <v>14.644</v>
      </c>
      <c r="G385" s="12">
        <f>IFERROR(VALUE(TRIM(SUBSTITUTE(REPLACE(INDEX(zdrovojéúdaje!$A:$G,MATCH(ROW()+365,$A:$A,0),COLUMN()-1),1,4,""),".",","))),"")</f>
        <v>15.1305</v>
      </c>
      <c r="I385" s="36" t="str">
        <f>IFERROR(INDEX(zdrovojéúdaje!$A:$G,MATCH(ROW()+441,$A:$A,0),COLUMN()-8),"")</f>
        <v>826/1494</v>
      </c>
      <c r="J385" s="37">
        <f>IFERROR(INDEX(zdrovojéúdaje!$A:$G,MATCH(ROW()+441,$A:$A,0),COLUMN()-8),"")</f>
        <v>39773</v>
      </c>
      <c r="K385" s="38">
        <f>IFERROR(INDEX(zdrovojéúdaje!$A:$G,MATCH(ROW()+441,$A:$A,0),COLUMN()-8),"")</f>
        <v>0.75</v>
      </c>
      <c r="L385" s="39">
        <f>IFERROR(VALUE(TRIM(SUBSTITUTE(REPLACE(INDEX(zdrovojéúdaje!$A:$G,MATCH(ROW()+441,$A:$A,0),COLUMN()-8),1,4,""),".",",",1))),"")</f>
        <v>53.191200000000002</v>
      </c>
      <c r="M385" s="39">
        <f>IFERROR(VALUE(TRIM(SUBSTITUTE(REPLACE(INDEX(zdrovojéúdaje!$A:$G,MATCH(ROW()+441,$A:$A,0),COLUMN()-8),1,4,""),".",","))),"")</f>
        <v>15.441800000000001</v>
      </c>
      <c r="N385" s="40">
        <f>IFERROR(VALUE(TRIM(SUBSTITUTE(REPLACE(INDEX(zdrovojéúdaje!$A:$G,MATCH(ROW()+441,$A:$A,0),COLUMN()-8),1,4,""),".",","))),"")</f>
        <v>15.7182</v>
      </c>
    </row>
    <row r="386" spans="1:14" s="29" customFormat="1" ht="13.15" customHeight="1">
      <c r="A386" s="47">
        <f>IF((zdrovojéúdaje!B386&gt;=$C$3)*(zdrovojéúdaje!B386&lt;=$C$4),1+COUNTIF($A$1:$A385,"&gt;0"),0)</f>
        <v>386</v>
      </c>
      <c r="B386" s="28" t="str">
        <f>IFERROR(INDEX(zdrovojéúdaje!$A:$G,MATCH(ROW()+365,$A:$A,0),COLUMN()-1),"")</f>
        <v>751/1494</v>
      </c>
      <c r="C386" s="14">
        <f>IFERROR(INDEX(zdrovojéúdaje!$A:$G,MATCH(ROW()+365,$A:$A,0),COLUMN()-1),"")</f>
        <v>39772</v>
      </c>
      <c r="D386" s="15">
        <f>IFERROR(INDEX(zdrovojéúdaje!$A:$G,MATCH(ROW()+365,$A:$A,0),COLUMN()-1),"")</f>
        <v>0.1875</v>
      </c>
      <c r="E386" s="13">
        <f>IFERROR(VALUE(TRIM(SUBSTITUTE(REPLACE(INDEX(zdrovojéúdaje!$A:$G,MATCH(ROW()+365,$A:$A,0),COLUMN()-1),1,4,""),".",",",1))),"")</f>
        <v>53.453699999999998</v>
      </c>
      <c r="F386" s="13">
        <f>IFERROR(VALUE(TRIM(SUBSTITUTE(REPLACE(INDEX(zdrovojéúdaje!$A:$G,MATCH(ROW()+365,$A:$A,0),COLUMN()-1),1,4,""),".",","))),"")</f>
        <v>14.644</v>
      </c>
      <c r="G386" s="12">
        <f>IFERROR(VALUE(TRIM(SUBSTITUTE(REPLACE(INDEX(zdrovojéúdaje!$A:$G,MATCH(ROW()+365,$A:$A,0),COLUMN()-1),1,4,""),".",","))),"")</f>
        <v>15.167199999999999</v>
      </c>
      <c r="I386" s="36" t="str">
        <f>IFERROR(INDEX(zdrovojéúdaje!$A:$G,MATCH(ROW()+441,$A:$A,0),COLUMN()-8),"")</f>
        <v>827/1494</v>
      </c>
      <c r="J386" s="37">
        <f>IFERROR(INDEX(zdrovojéúdaje!$A:$G,MATCH(ROW()+441,$A:$A,0),COLUMN()-8),"")</f>
        <v>39773</v>
      </c>
      <c r="K386" s="38">
        <f>IFERROR(INDEX(zdrovojéúdaje!$A:$G,MATCH(ROW()+441,$A:$A,0),COLUMN()-8),"")</f>
        <v>0.77083333333333337</v>
      </c>
      <c r="L386" s="39">
        <f>IFERROR(VALUE(TRIM(SUBSTITUTE(REPLACE(INDEX(zdrovojéúdaje!$A:$G,MATCH(ROW()+441,$A:$A,0),COLUMN()-8),1,4,""),".",",",1))),"")</f>
        <v>53.1357</v>
      </c>
      <c r="M386" s="39">
        <f>IFERROR(VALUE(TRIM(SUBSTITUTE(REPLACE(INDEX(zdrovojéúdaje!$A:$G,MATCH(ROW()+441,$A:$A,0),COLUMN()-8),1,4,""),".",","))),"")</f>
        <v>15.4085</v>
      </c>
      <c r="N386" s="40">
        <f>IFERROR(VALUE(TRIM(SUBSTITUTE(REPLACE(INDEX(zdrovojéúdaje!$A:$G,MATCH(ROW()+441,$A:$A,0),COLUMN()-8),1,4,""),".",","))),"")</f>
        <v>15.7182</v>
      </c>
    </row>
    <row r="387" spans="1:14" s="29" customFormat="1" ht="13.15" customHeight="1">
      <c r="A387" s="47">
        <f>IF((zdrovojéúdaje!B387&gt;=$C$3)*(zdrovojéúdaje!B387&lt;=$C$4),1+COUNTIF($A$1:$A386,"&gt;0"),0)</f>
        <v>387</v>
      </c>
      <c r="B387" s="28" t="str">
        <f>IFERROR(INDEX(zdrovojéúdaje!$A:$G,MATCH(ROW()+365,$A:$A,0),COLUMN()-1),"")</f>
        <v>752/1494</v>
      </c>
      <c r="C387" s="14">
        <f>IFERROR(INDEX(zdrovojéúdaje!$A:$G,MATCH(ROW()+365,$A:$A,0),COLUMN()-1),"")</f>
        <v>39772</v>
      </c>
      <c r="D387" s="15">
        <f>IFERROR(INDEX(zdrovojéúdaje!$A:$G,MATCH(ROW()+365,$A:$A,0),COLUMN()-1),"")</f>
        <v>0.20833333333333334</v>
      </c>
      <c r="E387" s="13">
        <f>IFERROR(VALUE(TRIM(SUBSTITUTE(REPLACE(INDEX(zdrovojéúdaje!$A:$G,MATCH(ROW()+365,$A:$A,0),COLUMN()-1),1,4,""),".",",",1))),"")</f>
        <v>53.534500000000001</v>
      </c>
      <c r="F387" s="13">
        <f>IFERROR(VALUE(TRIM(SUBSTITUTE(REPLACE(INDEX(zdrovojéúdaje!$A:$G,MATCH(ROW()+365,$A:$A,0),COLUMN()-1),1,4,""),".",","))),"")</f>
        <v>14.644</v>
      </c>
      <c r="G387" s="12">
        <f>IFERROR(VALUE(TRIM(SUBSTITUTE(REPLACE(INDEX(zdrovojéúdaje!$A:$G,MATCH(ROW()+365,$A:$A,0),COLUMN()-1),1,4,""),".",","))),"")</f>
        <v>15.1305</v>
      </c>
      <c r="I387" s="36" t="str">
        <f>IFERROR(INDEX(zdrovojéúdaje!$A:$G,MATCH(ROW()+441,$A:$A,0),COLUMN()-8),"")</f>
        <v>828/1494</v>
      </c>
      <c r="J387" s="37">
        <f>IFERROR(INDEX(zdrovojéúdaje!$A:$G,MATCH(ROW()+441,$A:$A,0),COLUMN()-8),"")</f>
        <v>39773</v>
      </c>
      <c r="K387" s="38">
        <f>IFERROR(INDEX(zdrovojéúdaje!$A:$G,MATCH(ROW()+441,$A:$A,0),COLUMN()-8),"")</f>
        <v>0.79166666666666663</v>
      </c>
      <c r="L387" s="39">
        <f>IFERROR(VALUE(TRIM(SUBSTITUTE(REPLACE(INDEX(zdrovojéúdaje!$A:$G,MATCH(ROW()+441,$A:$A,0),COLUMN()-8),1,4,""),".",",",1))),"")</f>
        <v>53.5319</v>
      </c>
      <c r="M387" s="39">
        <f>IFERROR(VALUE(TRIM(SUBSTITUTE(REPLACE(INDEX(zdrovojéúdaje!$A:$G,MATCH(ROW()+441,$A:$A,0),COLUMN()-8),1,4,""),".",","))),"")</f>
        <v>15.275399999999999</v>
      </c>
      <c r="N387" s="40">
        <f>IFERROR(VALUE(TRIM(SUBSTITUTE(REPLACE(INDEX(zdrovojéúdaje!$A:$G,MATCH(ROW()+441,$A:$A,0),COLUMN()-8),1,4,""),".",","))),"")</f>
        <v>15.5344</v>
      </c>
    </row>
    <row r="388" spans="1:14" s="29" customFormat="1" ht="13.15" customHeight="1">
      <c r="A388" s="47">
        <f>IF((zdrovojéúdaje!B388&gt;=$C$3)*(zdrovojéúdaje!B388&lt;=$C$4),1+COUNTIF($A$1:$A387,"&gt;0"),0)</f>
        <v>388</v>
      </c>
      <c r="B388" s="28" t="str">
        <f>IFERROR(INDEX(zdrovojéúdaje!$A:$G,MATCH(ROW()+365,$A:$A,0),COLUMN()-1),"")</f>
        <v>753/1494</v>
      </c>
      <c r="C388" s="14">
        <f>IFERROR(INDEX(zdrovojéúdaje!$A:$G,MATCH(ROW()+365,$A:$A,0),COLUMN()-1),"")</f>
        <v>39772</v>
      </c>
      <c r="D388" s="15">
        <f>IFERROR(INDEX(zdrovojéúdaje!$A:$G,MATCH(ROW()+365,$A:$A,0),COLUMN()-1),"")</f>
        <v>0.22916666666666666</v>
      </c>
      <c r="E388" s="13">
        <f>IFERROR(VALUE(TRIM(SUBSTITUTE(REPLACE(INDEX(zdrovojéúdaje!$A:$G,MATCH(ROW()+365,$A:$A,0),COLUMN()-1),1,4,""),".",",",1))),"")</f>
        <v>53.660699999999999</v>
      </c>
      <c r="F388" s="13">
        <f>IFERROR(VALUE(TRIM(SUBSTITUTE(REPLACE(INDEX(zdrovojéúdaje!$A:$G,MATCH(ROW()+365,$A:$A,0),COLUMN()-1),1,4,""),".",","))),"")</f>
        <v>14.610799999999999</v>
      </c>
      <c r="G388" s="12">
        <f>IFERROR(VALUE(TRIM(SUBSTITUTE(REPLACE(INDEX(zdrovojéúdaje!$A:$G,MATCH(ROW()+365,$A:$A,0),COLUMN()-1),1,4,""),".",","))),"")</f>
        <v>15.0938</v>
      </c>
      <c r="I388" s="36" t="str">
        <f>IFERROR(INDEX(zdrovojéúdaje!$A:$G,MATCH(ROW()+441,$A:$A,0),COLUMN()-8),"")</f>
        <v>829/1494</v>
      </c>
      <c r="J388" s="37">
        <f>IFERROR(INDEX(zdrovojéúdaje!$A:$G,MATCH(ROW()+441,$A:$A,0),COLUMN()-8),"")</f>
        <v>39773</v>
      </c>
      <c r="K388" s="38">
        <f>IFERROR(INDEX(zdrovojéúdaje!$A:$G,MATCH(ROW()+441,$A:$A,0),COLUMN()-8),"")</f>
        <v>0.8125</v>
      </c>
      <c r="L388" s="39">
        <f>IFERROR(VALUE(TRIM(SUBSTITUTE(REPLACE(INDEX(zdrovojéúdaje!$A:$G,MATCH(ROW()+441,$A:$A,0),COLUMN()-8),1,4,""),".",",",1))),"")</f>
        <v>53.562199999999997</v>
      </c>
      <c r="M388" s="39">
        <f>IFERROR(VALUE(TRIM(SUBSTITUTE(REPLACE(INDEX(zdrovojéúdaje!$A:$G,MATCH(ROW()+441,$A:$A,0),COLUMN()-8),1,4,""),".",","))),"")</f>
        <v>15.142300000000001</v>
      </c>
      <c r="N388" s="40">
        <f>IFERROR(VALUE(TRIM(SUBSTITUTE(REPLACE(INDEX(zdrovojéúdaje!$A:$G,MATCH(ROW()+441,$A:$A,0),COLUMN()-8),1,4,""),".",","))),"")</f>
        <v>15.424200000000001</v>
      </c>
    </row>
    <row r="389" spans="1:14" s="29" customFormat="1" ht="13.15" customHeight="1">
      <c r="A389" s="47">
        <f>IF((zdrovojéúdaje!B389&gt;=$C$3)*(zdrovojéúdaje!B389&lt;=$C$4),1+COUNTIF($A$1:$A388,"&gt;0"),0)</f>
        <v>389</v>
      </c>
      <c r="B389" s="28" t="str">
        <f>IFERROR(INDEX(zdrovojéúdaje!$A:$G,MATCH(ROW()+365,$A:$A,0),COLUMN()-1),"")</f>
        <v>754/1494</v>
      </c>
      <c r="C389" s="14">
        <f>IFERROR(INDEX(zdrovojéúdaje!$A:$G,MATCH(ROW()+365,$A:$A,0),COLUMN()-1),"")</f>
        <v>39772</v>
      </c>
      <c r="D389" s="15">
        <f>IFERROR(INDEX(zdrovojéúdaje!$A:$G,MATCH(ROW()+365,$A:$A,0),COLUMN()-1),"")</f>
        <v>0.25</v>
      </c>
      <c r="E389" s="13">
        <f>IFERROR(VALUE(TRIM(SUBSTITUTE(REPLACE(INDEX(zdrovojéúdaje!$A:$G,MATCH(ROW()+365,$A:$A,0),COLUMN()-1),1,4,""),".",",",1))),"")</f>
        <v>53.685899999999997</v>
      </c>
      <c r="F389" s="13">
        <f>IFERROR(VALUE(TRIM(SUBSTITUTE(REPLACE(INDEX(zdrovojéúdaje!$A:$G,MATCH(ROW()+365,$A:$A,0),COLUMN()-1),1,4,""),".",","))),"")</f>
        <v>14.610799999999999</v>
      </c>
      <c r="G389" s="12">
        <f>IFERROR(VALUE(TRIM(SUBSTITUTE(REPLACE(INDEX(zdrovojéúdaje!$A:$G,MATCH(ROW()+365,$A:$A,0),COLUMN()-1),1,4,""),".",","))),"")</f>
        <v>15.0938</v>
      </c>
      <c r="I389" s="36" t="str">
        <f>IFERROR(INDEX(zdrovojéúdaje!$A:$G,MATCH(ROW()+441,$A:$A,0),COLUMN()-8),"")</f>
        <v>830/1494</v>
      </c>
      <c r="J389" s="37">
        <f>IFERROR(INDEX(zdrovojéúdaje!$A:$G,MATCH(ROW()+441,$A:$A,0),COLUMN()-8),"")</f>
        <v>39773</v>
      </c>
      <c r="K389" s="38">
        <f>IFERROR(INDEX(zdrovojéúdaje!$A:$G,MATCH(ROW()+441,$A:$A,0),COLUMN()-8),"")</f>
        <v>0.83333333333333337</v>
      </c>
      <c r="L389" s="39">
        <f>IFERROR(VALUE(TRIM(SUBSTITUTE(REPLACE(INDEX(zdrovojéúdaje!$A:$G,MATCH(ROW()+441,$A:$A,0),COLUMN()-8),1,4,""),".",",",1))),"")</f>
        <v>53.471400000000003</v>
      </c>
      <c r="M389" s="39">
        <f>IFERROR(VALUE(TRIM(SUBSTITUTE(REPLACE(INDEX(zdrovojéúdaje!$A:$G,MATCH(ROW()+441,$A:$A,0),COLUMN()-8),1,4,""),".",","))),"")</f>
        <v>15.1091</v>
      </c>
      <c r="N389" s="40">
        <f>IFERROR(VALUE(TRIM(SUBSTITUTE(REPLACE(INDEX(zdrovojéúdaje!$A:$G,MATCH(ROW()+441,$A:$A,0),COLUMN()-8),1,4,""),".",","))),"")</f>
        <v>15.461</v>
      </c>
    </row>
    <row r="390" spans="1:14" s="29" customFormat="1" ht="13.15" customHeight="1">
      <c r="A390" s="47">
        <f>IF((zdrovojéúdaje!B390&gt;=$C$3)*(zdrovojéúdaje!B390&lt;=$C$4),1+COUNTIF($A$1:$A389,"&gt;0"),0)</f>
        <v>390</v>
      </c>
      <c r="B390" s="28" t="str">
        <f>IFERROR(INDEX(zdrovojéúdaje!$A:$G,MATCH(ROW()+365,$A:$A,0),COLUMN()-1),"")</f>
        <v>755/1494</v>
      </c>
      <c r="C390" s="14">
        <f>IFERROR(INDEX(zdrovojéúdaje!$A:$G,MATCH(ROW()+365,$A:$A,0),COLUMN()-1),"")</f>
        <v>39772</v>
      </c>
      <c r="D390" s="15">
        <f>IFERROR(INDEX(zdrovojéúdaje!$A:$G,MATCH(ROW()+365,$A:$A,0),COLUMN()-1),"")</f>
        <v>0.27083333333333331</v>
      </c>
      <c r="E390" s="13">
        <f>IFERROR(VALUE(TRIM(SUBSTITUTE(REPLACE(INDEX(zdrovojéúdaje!$A:$G,MATCH(ROW()+365,$A:$A,0),COLUMN()-1),1,4,""),".",",",1))),"")</f>
        <v>53.572299999999998</v>
      </c>
      <c r="F390" s="13">
        <f>IFERROR(VALUE(TRIM(SUBSTITUTE(REPLACE(INDEX(zdrovojéúdaje!$A:$G,MATCH(ROW()+365,$A:$A,0),COLUMN()-1),1,4,""),".",","))),"")</f>
        <v>14.610799999999999</v>
      </c>
      <c r="G390" s="12">
        <f>IFERROR(VALUE(TRIM(SUBSTITUTE(REPLACE(INDEX(zdrovojéúdaje!$A:$G,MATCH(ROW()+365,$A:$A,0),COLUMN()-1),1,4,""),".",","))),"")</f>
        <v>15.0571</v>
      </c>
      <c r="I390" s="36" t="str">
        <f>IFERROR(INDEX(zdrovojéúdaje!$A:$G,MATCH(ROW()+441,$A:$A,0),COLUMN()-8),"")</f>
        <v>831/1494</v>
      </c>
      <c r="J390" s="37">
        <f>IFERROR(INDEX(zdrovojéúdaje!$A:$G,MATCH(ROW()+441,$A:$A,0),COLUMN()-8),"")</f>
        <v>39773</v>
      </c>
      <c r="K390" s="38">
        <f>IFERROR(INDEX(zdrovojéúdaje!$A:$G,MATCH(ROW()+441,$A:$A,0),COLUMN()-8),"")</f>
        <v>0.85416666666666663</v>
      </c>
      <c r="L390" s="39">
        <f>IFERROR(VALUE(TRIM(SUBSTITUTE(REPLACE(INDEX(zdrovojéúdaje!$A:$G,MATCH(ROW()+441,$A:$A,0),COLUMN()-8),1,4,""),".",",",1))),"")</f>
        <v>53.559699999999999</v>
      </c>
      <c r="M390" s="39">
        <f>IFERROR(VALUE(TRIM(SUBSTITUTE(REPLACE(INDEX(zdrovojéúdaje!$A:$G,MATCH(ROW()+441,$A:$A,0),COLUMN()-8),1,4,""),".",","))),"")</f>
        <v>15.075799999999999</v>
      </c>
      <c r="N390" s="40">
        <f>IFERROR(VALUE(TRIM(SUBSTITUTE(REPLACE(INDEX(zdrovojéúdaje!$A:$G,MATCH(ROW()+441,$A:$A,0),COLUMN()-8),1,4,""),".",","))),"")</f>
        <v>15.461</v>
      </c>
    </row>
    <row r="391" spans="1:14" s="29" customFormat="1" ht="13.15" customHeight="1">
      <c r="A391" s="47">
        <f>IF((zdrovojéúdaje!B391&gt;=$C$3)*(zdrovojéúdaje!B391&lt;=$C$4),1+COUNTIF($A$1:$A390,"&gt;0"),0)</f>
        <v>391</v>
      </c>
      <c r="B391" s="28" t="str">
        <f>IFERROR(INDEX(zdrovojéúdaje!$A:$G,MATCH(ROW()+365,$A:$A,0),COLUMN()-1),"")</f>
        <v>756/1494</v>
      </c>
      <c r="C391" s="14">
        <f>IFERROR(INDEX(zdrovojéúdaje!$A:$G,MATCH(ROW()+365,$A:$A,0),COLUMN()-1),"")</f>
        <v>39772</v>
      </c>
      <c r="D391" s="15">
        <f>IFERROR(INDEX(zdrovojéúdaje!$A:$G,MATCH(ROW()+365,$A:$A,0),COLUMN()-1),"")</f>
        <v>0.29166666666666669</v>
      </c>
      <c r="E391" s="13">
        <f>IFERROR(VALUE(TRIM(SUBSTITUTE(REPLACE(INDEX(zdrovojéúdaje!$A:$G,MATCH(ROW()+365,$A:$A,0),COLUMN()-1),1,4,""),".",",",1))),"")</f>
        <v>53.635399999999997</v>
      </c>
      <c r="F391" s="13">
        <f>IFERROR(VALUE(TRIM(SUBSTITUTE(REPLACE(INDEX(zdrovojéúdaje!$A:$G,MATCH(ROW()+365,$A:$A,0),COLUMN()-1),1,4,""),".",","))),"")</f>
        <v>14.644</v>
      </c>
      <c r="G391" s="12">
        <f>IFERROR(VALUE(TRIM(SUBSTITUTE(REPLACE(INDEX(zdrovojéúdaje!$A:$G,MATCH(ROW()+365,$A:$A,0),COLUMN()-1),1,4,""),".",","))),"")</f>
        <v>15.0571</v>
      </c>
      <c r="I391" s="36" t="str">
        <f>IFERROR(INDEX(zdrovojéúdaje!$A:$G,MATCH(ROW()+441,$A:$A,0),COLUMN()-8),"")</f>
        <v>832/1494</v>
      </c>
      <c r="J391" s="37">
        <f>IFERROR(INDEX(zdrovojéúdaje!$A:$G,MATCH(ROW()+441,$A:$A,0),COLUMN()-8),"")</f>
        <v>39773</v>
      </c>
      <c r="K391" s="38">
        <f>IFERROR(INDEX(zdrovojéúdaje!$A:$G,MATCH(ROW()+441,$A:$A,0),COLUMN()-8),"")</f>
        <v>0.875</v>
      </c>
      <c r="L391" s="39">
        <f>IFERROR(VALUE(TRIM(SUBSTITUTE(REPLACE(INDEX(zdrovojéúdaje!$A:$G,MATCH(ROW()+441,$A:$A,0),COLUMN()-8),1,4,""),".",",",1))),"")</f>
        <v>53.519300000000001</v>
      </c>
      <c r="M391" s="39">
        <f>IFERROR(VALUE(TRIM(SUBSTITUTE(REPLACE(INDEX(zdrovojéúdaje!$A:$G,MATCH(ROW()+441,$A:$A,0),COLUMN()-8),1,4,""),".",","))),"")</f>
        <v>14.976100000000001</v>
      </c>
      <c r="N391" s="40">
        <f>IFERROR(VALUE(TRIM(SUBSTITUTE(REPLACE(INDEX(zdrovojéúdaje!$A:$G,MATCH(ROW()+441,$A:$A,0),COLUMN()-8),1,4,""),".",","))),"")</f>
        <v>15.387499999999999</v>
      </c>
    </row>
    <row r="392" spans="1:14" s="29" customFormat="1" ht="13.15" customHeight="1">
      <c r="A392" s="47">
        <f>IF((zdrovojéúdaje!B392&gt;=$C$3)*(zdrovojéúdaje!B392&lt;=$C$4),1+COUNTIF($A$1:$A391,"&gt;0"),0)</f>
        <v>392</v>
      </c>
      <c r="B392" s="28" t="str">
        <f>IFERROR(INDEX(zdrovojéúdaje!$A:$G,MATCH(ROW()+365,$A:$A,0),COLUMN()-1),"")</f>
        <v>757/1494</v>
      </c>
      <c r="C392" s="14">
        <f>IFERROR(INDEX(zdrovojéúdaje!$A:$G,MATCH(ROW()+365,$A:$A,0),COLUMN()-1),"")</f>
        <v>39772</v>
      </c>
      <c r="D392" s="15">
        <f>IFERROR(INDEX(zdrovojéúdaje!$A:$G,MATCH(ROW()+365,$A:$A,0),COLUMN()-1),"")</f>
        <v>0.3125</v>
      </c>
      <c r="E392" s="13">
        <f>IFERROR(VALUE(TRIM(SUBSTITUTE(REPLACE(INDEX(zdrovojéúdaje!$A:$G,MATCH(ROW()+365,$A:$A,0),COLUMN()-1),1,4,""),".",",",1))),"")</f>
        <v>53.648000000000003</v>
      </c>
      <c r="F392" s="13">
        <f>IFERROR(VALUE(TRIM(SUBSTITUTE(REPLACE(INDEX(zdrovojéúdaje!$A:$G,MATCH(ROW()+365,$A:$A,0),COLUMN()-1),1,4,""),".",","))),"")</f>
        <v>14.644</v>
      </c>
      <c r="G392" s="12">
        <f>IFERROR(VALUE(TRIM(SUBSTITUTE(REPLACE(INDEX(zdrovojéúdaje!$A:$G,MATCH(ROW()+365,$A:$A,0),COLUMN()-1),1,4,""),".",","))),"")</f>
        <v>15.0571</v>
      </c>
      <c r="I392" s="36" t="str">
        <f>IFERROR(INDEX(zdrovojéúdaje!$A:$G,MATCH(ROW()+441,$A:$A,0),COLUMN()-8),"")</f>
        <v>833/1494</v>
      </c>
      <c r="J392" s="37">
        <f>IFERROR(INDEX(zdrovojéúdaje!$A:$G,MATCH(ROW()+441,$A:$A,0),COLUMN()-8),"")</f>
        <v>39773</v>
      </c>
      <c r="K392" s="38">
        <f>IFERROR(INDEX(zdrovojéúdaje!$A:$G,MATCH(ROW()+441,$A:$A,0),COLUMN()-8),"")</f>
        <v>0.89583333333333337</v>
      </c>
      <c r="L392" s="39">
        <f>IFERROR(VALUE(TRIM(SUBSTITUTE(REPLACE(INDEX(zdrovojéúdaje!$A:$G,MATCH(ROW()+441,$A:$A,0),COLUMN()-8),1,4,""),".",",",1))),"")</f>
        <v>53.425899999999999</v>
      </c>
      <c r="M392" s="39">
        <f>IFERROR(VALUE(TRIM(SUBSTITUTE(REPLACE(INDEX(zdrovojéúdaje!$A:$G,MATCH(ROW()+441,$A:$A,0),COLUMN()-8),1,4,""),".",","))),"")</f>
        <v>14.8432</v>
      </c>
      <c r="N392" s="40">
        <f>IFERROR(VALUE(TRIM(SUBSTITUTE(REPLACE(INDEX(zdrovojéúdaje!$A:$G,MATCH(ROW()+441,$A:$A,0),COLUMN()-8),1,4,""),".",","))),"")</f>
        <v>15.1305</v>
      </c>
    </row>
    <row r="393" spans="1:14" s="29" customFormat="1" ht="13.15" customHeight="1">
      <c r="A393" s="47">
        <f>IF((zdrovojéúdaje!B393&gt;=$C$3)*(zdrovojéúdaje!B393&lt;=$C$4),1+COUNTIF($A$1:$A392,"&gt;0"),0)</f>
        <v>393</v>
      </c>
      <c r="B393" s="28" t="str">
        <f>IFERROR(INDEX(zdrovojéúdaje!$A:$G,MATCH(ROW()+365,$A:$A,0),COLUMN()-1),"")</f>
        <v>758/1494</v>
      </c>
      <c r="C393" s="14">
        <f>IFERROR(INDEX(zdrovojéúdaje!$A:$G,MATCH(ROW()+365,$A:$A,0),COLUMN()-1),"")</f>
        <v>39772</v>
      </c>
      <c r="D393" s="15">
        <f>IFERROR(INDEX(zdrovojéúdaje!$A:$G,MATCH(ROW()+365,$A:$A,0),COLUMN()-1),"")</f>
        <v>0.33333333333333331</v>
      </c>
      <c r="E393" s="13">
        <f>IFERROR(VALUE(TRIM(SUBSTITUTE(REPLACE(INDEX(zdrovojéúdaje!$A:$G,MATCH(ROW()+365,$A:$A,0),COLUMN()-1),1,4,""),".",",",1))),"")</f>
        <v>53.754100000000001</v>
      </c>
      <c r="F393" s="13">
        <f>IFERROR(VALUE(TRIM(SUBSTITUTE(REPLACE(INDEX(zdrovojéúdaje!$A:$G,MATCH(ROW()+365,$A:$A,0),COLUMN()-1),1,4,""),".",","))),"")</f>
        <v>14.644</v>
      </c>
      <c r="G393" s="12">
        <f>IFERROR(VALUE(TRIM(SUBSTITUTE(REPLACE(INDEX(zdrovojéúdaje!$A:$G,MATCH(ROW()+365,$A:$A,0),COLUMN()-1),1,4,""),".",","))),"")</f>
        <v>15.0571</v>
      </c>
      <c r="I393" s="36" t="str">
        <f>IFERROR(INDEX(zdrovojéúdaje!$A:$G,MATCH(ROW()+441,$A:$A,0),COLUMN()-8),"")</f>
        <v>834/1494</v>
      </c>
      <c r="J393" s="37">
        <f>IFERROR(INDEX(zdrovojéúdaje!$A:$G,MATCH(ROW()+441,$A:$A,0),COLUMN()-8),"")</f>
        <v>39773</v>
      </c>
      <c r="K393" s="38">
        <f>IFERROR(INDEX(zdrovojéúdaje!$A:$G,MATCH(ROW()+441,$A:$A,0),COLUMN()-8),"")</f>
        <v>0.91666666666666663</v>
      </c>
      <c r="L393" s="39">
        <f>IFERROR(VALUE(TRIM(SUBSTITUTE(REPLACE(INDEX(zdrovojéúdaje!$A:$G,MATCH(ROW()+441,$A:$A,0),COLUMN()-8),1,4,""),".",",",1))),"")</f>
        <v>53.632899999999999</v>
      </c>
      <c r="M393" s="39">
        <f>IFERROR(VALUE(TRIM(SUBSTITUTE(REPLACE(INDEX(zdrovojéúdaje!$A:$G,MATCH(ROW()+441,$A:$A,0),COLUMN()-8),1,4,""),".",","))),"")</f>
        <v>14.644</v>
      </c>
      <c r="N393" s="40">
        <f>IFERROR(VALUE(TRIM(SUBSTITUTE(REPLACE(INDEX(zdrovojéúdaje!$A:$G,MATCH(ROW()+441,$A:$A,0),COLUMN()-8),1,4,""),".",","))),"")</f>
        <v>15.0571</v>
      </c>
    </row>
    <row r="394" spans="1:14" s="29" customFormat="1" ht="13.15" customHeight="1">
      <c r="A394" s="47">
        <f>IF((zdrovojéúdaje!B394&gt;=$C$3)*(zdrovojéúdaje!B394&lt;=$C$4),1+COUNTIF($A$1:$A393,"&gt;0"),0)</f>
        <v>394</v>
      </c>
      <c r="B394" s="28" t="str">
        <f>IFERROR(INDEX(zdrovojéúdaje!$A:$G,MATCH(ROW()+365,$A:$A,0),COLUMN()-1),"")</f>
        <v>759/1494</v>
      </c>
      <c r="C394" s="14">
        <f>IFERROR(INDEX(zdrovojéúdaje!$A:$G,MATCH(ROW()+365,$A:$A,0),COLUMN()-1),"")</f>
        <v>39772</v>
      </c>
      <c r="D394" s="15">
        <f>IFERROR(INDEX(zdrovojéúdaje!$A:$G,MATCH(ROW()+365,$A:$A,0),COLUMN()-1),"")</f>
        <v>0.35416666666666669</v>
      </c>
      <c r="E394" s="13">
        <f>IFERROR(VALUE(TRIM(SUBSTITUTE(REPLACE(INDEX(zdrovojéúdaje!$A:$G,MATCH(ROW()+365,$A:$A,0),COLUMN()-1),1,4,""),".",",",1))),"")</f>
        <v>53.761600000000001</v>
      </c>
      <c r="F394" s="13">
        <f>IFERROR(VALUE(TRIM(SUBSTITUTE(REPLACE(INDEX(zdrovojéúdaje!$A:$G,MATCH(ROW()+365,$A:$A,0),COLUMN()-1),1,4,""),".",","))),"")</f>
        <v>14.644</v>
      </c>
      <c r="G394" s="12">
        <f>IFERROR(VALUE(TRIM(SUBSTITUTE(REPLACE(INDEX(zdrovojéúdaje!$A:$G,MATCH(ROW()+365,$A:$A,0),COLUMN()-1),1,4,""),".",","))),"")</f>
        <v>15.0938</v>
      </c>
      <c r="I394" s="36" t="str">
        <f>IFERROR(INDEX(zdrovojéúdaje!$A:$G,MATCH(ROW()+441,$A:$A,0),COLUMN()-8),"")</f>
        <v>835/1494</v>
      </c>
      <c r="J394" s="37">
        <f>IFERROR(INDEX(zdrovojéúdaje!$A:$G,MATCH(ROW()+441,$A:$A,0),COLUMN()-8),"")</f>
        <v>39773</v>
      </c>
      <c r="K394" s="38">
        <f>IFERROR(INDEX(zdrovojéúdaje!$A:$G,MATCH(ROW()+441,$A:$A,0),COLUMN()-8),"")</f>
        <v>0.9375</v>
      </c>
      <c r="L394" s="39">
        <f>IFERROR(VALUE(TRIM(SUBSTITUTE(REPLACE(INDEX(zdrovojéúdaje!$A:$G,MATCH(ROW()+441,$A:$A,0),COLUMN()-8),1,4,""),".",",",1))),"")</f>
        <v>53.592500000000001</v>
      </c>
      <c r="M394" s="39">
        <f>IFERROR(VALUE(TRIM(SUBSTITUTE(REPLACE(INDEX(zdrovojéúdaje!$A:$G,MATCH(ROW()+441,$A:$A,0),COLUMN()-8),1,4,""),".",","))),"")</f>
        <v>14.5444</v>
      </c>
      <c r="N394" s="40">
        <f>IFERROR(VALUE(TRIM(SUBSTITUTE(REPLACE(INDEX(zdrovojéúdaje!$A:$G,MATCH(ROW()+441,$A:$A,0),COLUMN()-8),1,4,""),".",","))),"")</f>
        <v>14.983700000000001</v>
      </c>
    </row>
    <row r="395" spans="1:14" s="29" customFormat="1" ht="13.15" customHeight="1">
      <c r="A395" s="47">
        <f>IF((zdrovojéúdaje!B395&gt;=$C$3)*(zdrovojéúdaje!B395&lt;=$C$4),1+COUNTIF($A$1:$A394,"&gt;0"),0)</f>
        <v>395</v>
      </c>
      <c r="B395" s="28" t="str">
        <f>IFERROR(INDEX(zdrovojéúdaje!$A:$G,MATCH(ROW()+365,$A:$A,0),COLUMN()-1),"")</f>
        <v>760/1494</v>
      </c>
      <c r="C395" s="14">
        <f>IFERROR(INDEX(zdrovojéúdaje!$A:$G,MATCH(ROW()+365,$A:$A,0),COLUMN()-1),"")</f>
        <v>39772</v>
      </c>
      <c r="D395" s="15">
        <f>IFERROR(INDEX(zdrovojéúdaje!$A:$G,MATCH(ROW()+365,$A:$A,0),COLUMN()-1),"")</f>
        <v>0.375</v>
      </c>
      <c r="E395" s="13">
        <f>IFERROR(VALUE(TRIM(SUBSTITUTE(REPLACE(INDEX(zdrovojéúdaje!$A:$G,MATCH(ROW()+365,$A:$A,0),COLUMN()-1),1,4,""),".",",",1))),"")</f>
        <v>53.713700000000003</v>
      </c>
      <c r="F395" s="13">
        <f>IFERROR(VALUE(TRIM(SUBSTITUTE(REPLACE(INDEX(zdrovojéúdaje!$A:$G,MATCH(ROW()+365,$A:$A,0),COLUMN()-1),1,4,""),".",","))),"")</f>
        <v>14.644</v>
      </c>
      <c r="G395" s="12">
        <f>IFERROR(VALUE(TRIM(SUBSTITUTE(REPLACE(INDEX(zdrovojéúdaje!$A:$G,MATCH(ROW()+365,$A:$A,0),COLUMN()-1),1,4,""),".",","))),"")</f>
        <v>15.1305</v>
      </c>
      <c r="I395" s="36" t="str">
        <f>IFERROR(INDEX(zdrovojéúdaje!$A:$G,MATCH(ROW()+441,$A:$A,0),COLUMN()-8),"")</f>
        <v>836/1494</v>
      </c>
      <c r="J395" s="37">
        <f>IFERROR(INDEX(zdrovojéúdaje!$A:$G,MATCH(ROW()+441,$A:$A,0),COLUMN()-8),"")</f>
        <v>39773</v>
      </c>
      <c r="K395" s="38">
        <f>IFERROR(INDEX(zdrovojéúdaje!$A:$G,MATCH(ROW()+441,$A:$A,0),COLUMN()-8),"")</f>
        <v>0.95833333333333337</v>
      </c>
      <c r="L395" s="39">
        <f>IFERROR(VALUE(TRIM(SUBSTITUTE(REPLACE(INDEX(zdrovojéúdaje!$A:$G,MATCH(ROW()+441,$A:$A,0),COLUMN()-8),1,4,""),".",",",1))),"")</f>
        <v>53.564799999999998</v>
      </c>
      <c r="M395" s="39">
        <f>IFERROR(VALUE(TRIM(SUBSTITUTE(REPLACE(INDEX(zdrovojéúdaje!$A:$G,MATCH(ROW()+441,$A:$A,0),COLUMN()-8),1,4,""),".",","))),"")</f>
        <v>14.4781</v>
      </c>
      <c r="N395" s="40">
        <f>IFERROR(VALUE(TRIM(SUBSTITUTE(REPLACE(INDEX(zdrovojéúdaje!$A:$G,MATCH(ROW()+441,$A:$A,0),COLUMN()-8),1,4,""),".",","))),"")</f>
        <v>14.7637</v>
      </c>
    </row>
    <row r="396" spans="1:14" s="29" customFormat="1" ht="13.15" customHeight="1">
      <c r="A396" s="47">
        <f>IF((zdrovojéúdaje!B396&gt;=$C$3)*(zdrovojéúdaje!B396&lt;=$C$4),1+COUNTIF($A$1:$A395,"&gt;0"),0)</f>
        <v>396</v>
      </c>
      <c r="B396" s="28" t="str">
        <f>IFERROR(INDEX(zdrovojéúdaje!$A:$G,MATCH(ROW()+365,$A:$A,0),COLUMN()-1),"")</f>
        <v>761/1494</v>
      </c>
      <c r="C396" s="14">
        <f>IFERROR(INDEX(zdrovojéúdaje!$A:$G,MATCH(ROW()+365,$A:$A,0),COLUMN()-1),"")</f>
        <v>39772</v>
      </c>
      <c r="D396" s="15">
        <f>IFERROR(INDEX(zdrovojéúdaje!$A:$G,MATCH(ROW()+365,$A:$A,0),COLUMN()-1),"")</f>
        <v>0.39583333333333331</v>
      </c>
      <c r="E396" s="13">
        <f>IFERROR(VALUE(TRIM(SUBSTITUTE(REPLACE(INDEX(zdrovojéúdaje!$A:$G,MATCH(ROW()+365,$A:$A,0),COLUMN()-1),1,4,""),".",",",1))),"")</f>
        <v>53.511800000000001</v>
      </c>
      <c r="F396" s="13">
        <f>IFERROR(VALUE(TRIM(SUBSTITUTE(REPLACE(INDEX(zdrovojéúdaje!$A:$G,MATCH(ROW()+365,$A:$A,0),COLUMN()-1),1,4,""),".",","))),"")</f>
        <v>14.7104</v>
      </c>
      <c r="G396" s="12">
        <f>IFERROR(VALUE(TRIM(SUBSTITUTE(REPLACE(INDEX(zdrovojéúdaje!$A:$G,MATCH(ROW()+365,$A:$A,0),COLUMN()-1),1,4,""),".",","))),"")</f>
        <v>15.167199999999999</v>
      </c>
      <c r="I396" s="36" t="str">
        <f>IFERROR(INDEX(zdrovojéúdaje!$A:$G,MATCH(ROW()+441,$A:$A,0),COLUMN()-8),"")</f>
        <v>837/1494</v>
      </c>
      <c r="J396" s="37">
        <f>IFERROR(INDEX(zdrovojéúdaje!$A:$G,MATCH(ROW()+441,$A:$A,0),COLUMN()-8),"")</f>
        <v>39773</v>
      </c>
      <c r="K396" s="38">
        <f>IFERROR(INDEX(zdrovojéúdaje!$A:$G,MATCH(ROW()+441,$A:$A,0),COLUMN()-8),"")</f>
        <v>0.97916666666666663</v>
      </c>
      <c r="L396" s="39">
        <f>IFERROR(VALUE(TRIM(SUBSTITUTE(REPLACE(INDEX(zdrovojéúdaje!$A:$G,MATCH(ROW()+441,$A:$A,0),COLUMN()-8),1,4,""),".",",",1))),"")</f>
        <v>53.602600000000002</v>
      </c>
      <c r="M396" s="39">
        <f>IFERROR(VALUE(TRIM(SUBSTITUTE(REPLACE(INDEX(zdrovojéúdaje!$A:$G,MATCH(ROW()+441,$A:$A,0),COLUMN()-8),1,4,""),".",","))),"")</f>
        <v>14.444900000000001</v>
      </c>
      <c r="N396" s="40">
        <f>IFERROR(VALUE(TRIM(SUBSTITUTE(REPLACE(INDEX(zdrovojéúdaje!$A:$G,MATCH(ROW()+441,$A:$A,0),COLUMN()-8),1,4,""),".",","))),"")</f>
        <v>14.727</v>
      </c>
    </row>
    <row r="397" spans="1:14" s="29" customFormat="1" ht="13.15" customHeight="1">
      <c r="A397" s="47">
        <f>IF((zdrovojéúdaje!B397&gt;=$C$3)*(zdrovojéúdaje!B397&lt;=$C$4),1+COUNTIF($A$1:$A396,"&gt;0"),0)</f>
        <v>397</v>
      </c>
      <c r="B397" s="28" t="str">
        <f>IFERROR(INDEX(zdrovojéúdaje!$A:$G,MATCH(ROW()+365,$A:$A,0),COLUMN()-1),"")</f>
        <v>762/1494</v>
      </c>
      <c r="C397" s="14">
        <f>IFERROR(INDEX(zdrovojéúdaje!$A:$G,MATCH(ROW()+365,$A:$A,0),COLUMN()-1),"")</f>
        <v>39772</v>
      </c>
      <c r="D397" s="15">
        <f>IFERROR(INDEX(zdrovojéúdaje!$A:$G,MATCH(ROW()+365,$A:$A,0),COLUMN()-1),"")</f>
        <v>0.41666666666666669</v>
      </c>
      <c r="E397" s="13">
        <f>IFERROR(VALUE(TRIM(SUBSTITUTE(REPLACE(INDEX(zdrovojéúdaje!$A:$G,MATCH(ROW()+365,$A:$A,0),COLUMN()-1),1,4,""),".",",",1))),"")</f>
        <v>53.274500000000003</v>
      </c>
      <c r="F397" s="13">
        <f>IFERROR(VALUE(TRIM(SUBSTITUTE(REPLACE(INDEX(zdrovojéúdaje!$A:$G,MATCH(ROW()+365,$A:$A,0),COLUMN()-1),1,4,""),".",","))),"")</f>
        <v>14.81</v>
      </c>
      <c r="G397" s="12">
        <f>IFERROR(VALUE(TRIM(SUBSTITUTE(REPLACE(INDEX(zdrovojéúdaje!$A:$G,MATCH(ROW()+365,$A:$A,0),COLUMN()-1),1,4,""),".",","))),"")</f>
        <v>15.2773</v>
      </c>
      <c r="I397" s="36" t="str">
        <f>IFERROR(INDEX(zdrovojéúdaje!$A:$G,MATCH(ROW()+441,$A:$A,0),COLUMN()-8),"")</f>
        <v>838/1494</v>
      </c>
      <c r="J397" s="37">
        <f>IFERROR(INDEX(zdrovojéúdaje!$A:$G,MATCH(ROW()+441,$A:$A,0),COLUMN()-8),"")</f>
        <v>39774</v>
      </c>
      <c r="K397" s="38">
        <f>IFERROR(INDEX(zdrovojéúdaje!$A:$G,MATCH(ROW()+441,$A:$A,0),COLUMN()-8),"")</f>
        <v>0</v>
      </c>
      <c r="L397" s="39">
        <f>IFERROR(VALUE(TRIM(SUBSTITUTE(REPLACE(INDEX(zdrovojéúdaje!$A:$G,MATCH(ROW()+441,$A:$A,0),COLUMN()-8),1,4,""),".",",",1))),"")</f>
        <v>53.584899999999998</v>
      </c>
      <c r="M397" s="39">
        <f>IFERROR(VALUE(TRIM(SUBSTITUTE(REPLACE(INDEX(zdrovojéúdaje!$A:$G,MATCH(ROW()+441,$A:$A,0),COLUMN()-8),1,4,""),".",","))),"")</f>
        <v>14.345499999999999</v>
      </c>
      <c r="N397" s="40">
        <f>IFERROR(VALUE(TRIM(SUBSTITUTE(REPLACE(INDEX(zdrovojéúdaje!$A:$G,MATCH(ROW()+441,$A:$A,0),COLUMN()-8),1,4,""),".",","))),"")</f>
        <v>14.7637</v>
      </c>
    </row>
    <row r="398" spans="1:14" s="29" customFormat="1" ht="13.15" customHeight="1">
      <c r="A398" s="47">
        <f>IF((zdrovojéúdaje!B398&gt;=$C$3)*(zdrovojéúdaje!B398&lt;=$C$4),1+COUNTIF($A$1:$A397,"&gt;0"),0)</f>
        <v>398</v>
      </c>
      <c r="B398" s="28" t="str">
        <f>IFERROR(INDEX(zdrovojéúdaje!$A:$G,MATCH(ROW()+365,$A:$A,0),COLUMN()-1),"")</f>
        <v>763/1494</v>
      </c>
      <c r="C398" s="14">
        <f>IFERROR(INDEX(zdrovojéúdaje!$A:$G,MATCH(ROW()+365,$A:$A,0),COLUMN()-1),"")</f>
        <v>39772</v>
      </c>
      <c r="D398" s="15">
        <f>IFERROR(INDEX(zdrovojéúdaje!$A:$G,MATCH(ROW()+365,$A:$A,0),COLUMN()-1),"")</f>
        <v>0.4375</v>
      </c>
      <c r="E398" s="13">
        <f>IFERROR(VALUE(TRIM(SUBSTITUTE(REPLACE(INDEX(zdrovojéúdaje!$A:$G,MATCH(ROW()+365,$A:$A,0),COLUMN()-1),1,4,""),".",",",1))),"")</f>
        <v>53.213900000000002</v>
      </c>
      <c r="F398" s="13">
        <f>IFERROR(VALUE(TRIM(SUBSTITUTE(REPLACE(INDEX(zdrovojéúdaje!$A:$G,MATCH(ROW()+365,$A:$A,0),COLUMN()-1),1,4,""),".",","))),"")</f>
        <v>14.976100000000001</v>
      </c>
      <c r="G398" s="12">
        <f>IFERROR(VALUE(TRIM(SUBSTITUTE(REPLACE(INDEX(zdrovojéúdaje!$A:$G,MATCH(ROW()+365,$A:$A,0),COLUMN()-1),1,4,""),".",","))),"")</f>
        <v>15.387499999999999</v>
      </c>
      <c r="I398" s="36" t="str">
        <f>IFERROR(INDEX(zdrovojéúdaje!$A:$G,MATCH(ROW()+441,$A:$A,0),COLUMN()-8),"")</f>
        <v>839/1494</v>
      </c>
      <c r="J398" s="37">
        <f>IFERROR(INDEX(zdrovojéúdaje!$A:$G,MATCH(ROW()+441,$A:$A,0),COLUMN()-8),"")</f>
        <v>39774</v>
      </c>
      <c r="K398" s="38">
        <f>IFERROR(INDEX(zdrovojéúdaje!$A:$G,MATCH(ROW()+441,$A:$A,0),COLUMN()-8),"")</f>
        <v>2.0833333333333332E-2</v>
      </c>
      <c r="L398" s="39">
        <f>IFERROR(VALUE(TRIM(SUBSTITUTE(REPLACE(INDEX(zdrovojéúdaje!$A:$G,MATCH(ROW()+441,$A:$A,0),COLUMN()-8),1,4,""),".",",",1))),"")</f>
        <v>53.701099999999997</v>
      </c>
      <c r="M398" s="39">
        <f>IFERROR(VALUE(TRIM(SUBSTITUTE(REPLACE(INDEX(zdrovojéúdaje!$A:$G,MATCH(ROW()+441,$A:$A,0),COLUMN()-8),1,4,""),".",","))),"")</f>
        <v>14.3123</v>
      </c>
      <c r="N398" s="40">
        <f>IFERROR(VALUE(TRIM(SUBSTITUTE(REPLACE(INDEX(zdrovojéúdaje!$A:$G,MATCH(ROW()+441,$A:$A,0),COLUMN()-8),1,4,""),".",","))),"")</f>
        <v>14.7637</v>
      </c>
    </row>
    <row r="399" spans="1:14" s="29" customFormat="1" ht="13.15" customHeight="1">
      <c r="A399" s="47">
        <f>IF((zdrovojéúdaje!B399&gt;=$C$3)*(zdrovojéúdaje!B399&lt;=$C$4),1+COUNTIF($A$1:$A398,"&gt;0"),0)</f>
        <v>399</v>
      </c>
      <c r="B399" s="28" t="str">
        <f>IFERROR(INDEX(zdrovojéúdaje!$A:$G,MATCH(ROW()+365,$A:$A,0),COLUMN()-1),"")</f>
        <v>764/1494</v>
      </c>
      <c r="C399" s="14">
        <f>IFERROR(INDEX(zdrovojéúdaje!$A:$G,MATCH(ROW()+365,$A:$A,0),COLUMN()-1),"")</f>
        <v>39772</v>
      </c>
      <c r="D399" s="15">
        <f>IFERROR(INDEX(zdrovojéúdaje!$A:$G,MATCH(ROW()+365,$A:$A,0),COLUMN()-1),"")</f>
        <v>0.45833333333333331</v>
      </c>
      <c r="E399" s="13">
        <f>IFERROR(VALUE(TRIM(SUBSTITUTE(REPLACE(INDEX(zdrovojéúdaje!$A:$G,MATCH(ROW()+365,$A:$A,0),COLUMN()-1),1,4,""),".",",",1))),"")</f>
        <v>52.979199999999999</v>
      </c>
      <c r="F399" s="13">
        <f>IFERROR(VALUE(TRIM(SUBSTITUTE(REPLACE(INDEX(zdrovojéúdaje!$A:$G,MATCH(ROW()+365,$A:$A,0),COLUMN()-1),1,4,""),".",","))),"")</f>
        <v>15.0093</v>
      </c>
      <c r="G399" s="12">
        <f>IFERROR(VALUE(TRIM(SUBSTITUTE(REPLACE(INDEX(zdrovojéúdaje!$A:$G,MATCH(ROW()+365,$A:$A,0),COLUMN()-1),1,4,""),".",","))),"")</f>
        <v>15.424200000000001</v>
      </c>
      <c r="I399" s="36" t="str">
        <f>IFERROR(INDEX(zdrovojéúdaje!$A:$G,MATCH(ROW()+441,$A:$A,0),COLUMN()-8),"")</f>
        <v>840/1494</v>
      </c>
      <c r="J399" s="37">
        <f>IFERROR(INDEX(zdrovojéúdaje!$A:$G,MATCH(ROW()+441,$A:$A,0),COLUMN()-8),"")</f>
        <v>39774</v>
      </c>
      <c r="K399" s="38">
        <f>IFERROR(INDEX(zdrovojéúdaje!$A:$G,MATCH(ROW()+441,$A:$A,0),COLUMN()-8),"")</f>
        <v>4.1666666666666664E-2</v>
      </c>
      <c r="L399" s="39">
        <f>IFERROR(VALUE(TRIM(SUBSTITUTE(REPLACE(INDEX(zdrovojéúdaje!$A:$G,MATCH(ROW()+441,$A:$A,0),COLUMN()-8),1,4,""),".",",",1))),"")</f>
        <v>53.814599999999999</v>
      </c>
      <c r="M399" s="39">
        <f>IFERROR(VALUE(TRIM(SUBSTITUTE(REPLACE(INDEX(zdrovojéúdaje!$A:$G,MATCH(ROW()+441,$A:$A,0),COLUMN()-8),1,4,""),".",","))),"")</f>
        <v>14.3123</v>
      </c>
      <c r="N399" s="40">
        <f>IFERROR(VALUE(TRIM(SUBSTITUTE(REPLACE(INDEX(zdrovojéúdaje!$A:$G,MATCH(ROW()+441,$A:$A,0),COLUMN()-8),1,4,""),".",","))),"")</f>
        <v>14.7637</v>
      </c>
    </row>
    <row r="400" spans="1:14" s="29" customFormat="1" ht="13.15" customHeight="1">
      <c r="A400" s="47">
        <f>IF((zdrovojéúdaje!B400&gt;=$C$3)*(zdrovojéúdaje!B400&lt;=$C$4),1+COUNTIF($A$1:$A399,"&gt;0"),0)</f>
        <v>400</v>
      </c>
      <c r="B400" s="28" t="str">
        <f>IFERROR(INDEX(zdrovojéúdaje!$A:$G,MATCH(ROW()+365,$A:$A,0),COLUMN()-1),"")</f>
        <v>765/1494</v>
      </c>
      <c r="C400" s="14">
        <f>IFERROR(INDEX(zdrovojéúdaje!$A:$G,MATCH(ROW()+365,$A:$A,0),COLUMN()-1),"")</f>
        <v>39772</v>
      </c>
      <c r="D400" s="15">
        <f>IFERROR(INDEX(zdrovojéúdaje!$A:$G,MATCH(ROW()+365,$A:$A,0),COLUMN()-1),"")</f>
        <v>0.47916666666666669</v>
      </c>
      <c r="E400" s="13">
        <f>IFERROR(VALUE(TRIM(SUBSTITUTE(REPLACE(INDEX(zdrovojéúdaje!$A:$G,MATCH(ROW()+365,$A:$A,0),COLUMN()-1),1,4,""),".",",",1))),"")</f>
        <v>53.173499999999997</v>
      </c>
      <c r="F400" s="13">
        <f>IFERROR(VALUE(TRIM(SUBSTITUTE(REPLACE(INDEX(zdrovojéúdaje!$A:$G,MATCH(ROW()+365,$A:$A,0),COLUMN()-1),1,4,""),".",","))),"")</f>
        <v>15.0093</v>
      </c>
      <c r="G400" s="12">
        <f>IFERROR(VALUE(TRIM(SUBSTITUTE(REPLACE(INDEX(zdrovojéúdaje!$A:$G,MATCH(ROW()+365,$A:$A,0),COLUMN()-1),1,4,""),".",","))),"")</f>
        <v>15.424200000000001</v>
      </c>
      <c r="I400" s="36" t="str">
        <f>IFERROR(INDEX(zdrovojéúdaje!$A:$G,MATCH(ROW()+441,$A:$A,0),COLUMN()-8),"")</f>
        <v>841/1494</v>
      </c>
      <c r="J400" s="37">
        <f>IFERROR(INDEX(zdrovojéúdaje!$A:$G,MATCH(ROW()+441,$A:$A,0),COLUMN()-8),"")</f>
        <v>39774</v>
      </c>
      <c r="K400" s="38">
        <f>IFERROR(INDEX(zdrovojéúdaje!$A:$G,MATCH(ROW()+441,$A:$A,0),COLUMN()-8),"")</f>
        <v>6.25E-2</v>
      </c>
      <c r="L400" s="39">
        <f>IFERROR(VALUE(TRIM(SUBSTITUTE(REPLACE(INDEX(zdrovojéúdaje!$A:$G,MATCH(ROW()+441,$A:$A,0),COLUMN()-8),1,4,""),".",",",1))),"")</f>
        <v>53.870199999999997</v>
      </c>
      <c r="M400" s="39">
        <f>IFERROR(VALUE(TRIM(SUBSTITUTE(REPLACE(INDEX(zdrovojéúdaje!$A:$G,MATCH(ROW()+441,$A:$A,0),COLUMN()-8),1,4,""),".",","))),"")</f>
        <v>14.2461</v>
      </c>
      <c r="N400" s="40">
        <f>IFERROR(VALUE(TRIM(SUBSTITUTE(REPLACE(INDEX(zdrovojéúdaje!$A:$G,MATCH(ROW()+441,$A:$A,0),COLUMN()-8),1,4,""),".",","))),"")</f>
        <v>14.6904</v>
      </c>
    </row>
    <row r="401" spans="1:14" s="29" customFormat="1" ht="13.15" customHeight="1">
      <c r="A401" s="47">
        <f>IF((zdrovojéúdaje!B401&gt;=$C$3)*(zdrovojéúdaje!B401&lt;=$C$4),1+COUNTIF($A$1:$A400,"&gt;0"),0)</f>
        <v>401</v>
      </c>
      <c r="B401" s="28" t="str">
        <f>IFERROR(INDEX(zdrovojéúdaje!$A:$G,MATCH(ROW()+365,$A:$A,0),COLUMN()-1),"")</f>
        <v>766/1494</v>
      </c>
      <c r="C401" s="14">
        <f>IFERROR(INDEX(zdrovojéúdaje!$A:$G,MATCH(ROW()+365,$A:$A,0),COLUMN()-1),"")</f>
        <v>39772</v>
      </c>
      <c r="D401" s="15">
        <f>IFERROR(INDEX(zdrovojéúdaje!$A:$G,MATCH(ROW()+365,$A:$A,0),COLUMN()-1),"")</f>
        <v>0.5</v>
      </c>
      <c r="E401" s="13">
        <f>IFERROR(VALUE(TRIM(SUBSTITUTE(REPLACE(INDEX(zdrovojéúdaje!$A:$G,MATCH(ROW()+365,$A:$A,0),COLUMN()-1),1,4,""),".",",",1))),"")</f>
        <v>53.254300000000001</v>
      </c>
      <c r="F401" s="13">
        <f>IFERROR(VALUE(TRIM(SUBSTITUTE(REPLACE(INDEX(zdrovojéúdaje!$A:$G,MATCH(ROW()+365,$A:$A,0),COLUMN()-1),1,4,""),".",","))),"")</f>
        <v>15.0093</v>
      </c>
      <c r="G401" s="12">
        <f>IFERROR(VALUE(TRIM(SUBSTITUTE(REPLACE(INDEX(zdrovojéúdaje!$A:$G,MATCH(ROW()+365,$A:$A,0),COLUMN()-1),1,4,""),".",","))),"")</f>
        <v>15.424200000000001</v>
      </c>
      <c r="I401" s="36" t="str">
        <f>IFERROR(INDEX(zdrovojéúdaje!$A:$G,MATCH(ROW()+441,$A:$A,0),COLUMN()-8),"")</f>
        <v>842/1494</v>
      </c>
      <c r="J401" s="37">
        <f>IFERROR(INDEX(zdrovojéúdaje!$A:$G,MATCH(ROW()+441,$A:$A,0),COLUMN()-8),"")</f>
        <v>39774</v>
      </c>
      <c r="K401" s="38">
        <f>IFERROR(INDEX(zdrovojéúdaje!$A:$G,MATCH(ROW()+441,$A:$A,0),COLUMN()-8),"")</f>
        <v>8.3333333333333329E-2</v>
      </c>
      <c r="L401" s="39">
        <f>IFERROR(VALUE(TRIM(SUBSTITUTE(REPLACE(INDEX(zdrovojéúdaje!$A:$G,MATCH(ROW()+441,$A:$A,0),COLUMN()-8),1,4,""),".",",",1))),"")</f>
        <v>53.890300000000003</v>
      </c>
      <c r="M401" s="39">
        <f>IFERROR(VALUE(TRIM(SUBSTITUTE(REPLACE(INDEX(zdrovojéúdaje!$A:$G,MATCH(ROW()+441,$A:$A,0),COLUMN()-8),1,4,""),".",","))),"")</f>
        <v>14.212899999999999</v>
      </c>
      <c r="N401" s="40">
        <f>IFERROR(VALUE(TRIM(SUBSTITUTE(REPLACE(INDEX(zdrovojéúdaje!$A:$G,MATCH(ROW()+441,$A:$A,0),COLUMN()-8),1,4,""),".",","))),"")</f>
        <v>14.6904</v>
      </c>
    </row>
    <row r="402" spans="1:14" s="29" customFormat="1" ht="13.15" customHeight="1">
      <c r="A402" s="47">
        <f>IF((zdrovojéúdaje!B402&gt;=$C$3)*(zdrovojéúdaje!B402&lt;=$C$4),1+COUNTIF($A$1:$A401,"&gt;0"),0)</f>
        <v>402</v>
      </c>
      <c r="B402" s="28" t="str">
        <f>IFERROR(INDEX(zdrovojéúdaje!$A:$G,MATCH(ROW()+365,$A:$A,0),COLUMN()-1),"")</f>
        <v>767/1494</v>
      </c>
      <c r="C402" s="14">
        <f>IFERROR(INDEX(zdrovojéúdaje!$A:$G,MATCH(ROW()+365,$A:$A,0),COLUMN()-1),"")</f>
        <v>39772</v>
      </c>
      <c r="D402" s="15">
        <f>IFERROR(INDEX(zdrovojéúdaje!$A:$G,MATCH(ROW()+365,$A:$A,0),COLUMN()-1),"")</f>
        <v>0.52083333333333337</v>
      </c>
      <c r="E402" s="13">
        <f>IFERROR(VALUE(TRIM(SUBSTITUTE(REPLACE(INDEX(zdrovojéúdaje!$A:$G,MATCH(ROW()+365,$A:$A,0),COLUMN()-1),1,4,""),".",",",1))),"")</f>
        <v>53.244199999999999</v>
      </c>
      <c r="F402" s="13">
        <f>IFERROR(VALUE(TRIM(SUBSTITUTE(REPLACE(INDEX(zdrovojéúdaje!$A:$G,MATCH(ROW()+365,$A:$A,0),COLUMN()-1),1,4,""),".",","))),"")</f>
        <v>15.0426</v>
      </c>
      <c r="G402" s="12">
        <f>IFERROR(VALUE(TRIM(SUBSTITUTE(REPLACE(INDEX(zdrovojéúdaje!$A:$G,MATCH(ROW()+365,$A:$A,0),COLUMN()-1),1,4,""),".",","))),"")</f>
        <v>15.461</v>
      </c>
      <c r="I402" s="36" t="str">
        <f>IFERROR(INDEX(zdrovojéúdaje!$A:$G,MATCH(ROW()+441,$A:$A,0),COLUMN()-8),"")</f>
        <v>843/1494</v>
      </c>
      <c r="J402" s="37">
        <f>IFERROR(INDEX(zdrovojéúdaje!$A:$G,MATCH(ROW()+441,$A:$A,0),COLUMN()-8),"")</f>
        <v>39774</v>
      </c>
      <c r="K402" s="38">
        <f>IFERROR(INDEX(zdrovojéúdaje!$A:$G,MATCH(ROW()+441,$A:$A,0),COLUMN()-8),"")</f>
        <v>0.10416666666666667</v>
      </c>
      <c r="L402" s="39">
        <f>IFERROR(VALUE(TRIM(SUBSTITUTE(REPLACE(INDEX(zdrovojéúdaje!$A:$G,MATCH(ROW()+441,$A:$A,0),COLUMN()-8),1,4,""),".",",",1))),"")</f>
        <v>53.973599999999998</v>
      </c>
      <c r="M402" s="39">
        <f>IFERROR(VALUE(TRIM(SUBSTITUTE(REPLACE(INDEX(zdrovojéúdaje!$A:$G,MATCH(ROW()+441,$A:$A,0),COLUMN()-8),1,4,""),".",","))),"")</f>
        <v>14.1798</v>
      </c>
      <c r="N402" s="40">
        <f>IFERROR(VALUE(TRIM(SUBSTITUTE(REPLACE(INDEX(zdrovojéúdaje!$A:$G,MATCH(ROW()+441,$A:$A,0),COLUMN()-8),1,4,""),".",","))),"")</f>
        <v>14.6904</v>
      </c>
    </row>
    <row r="403" spans="1:14" s="29" customFormat="1" ht="13.15" customHeight="1">
      <c r="A403" s="47">
        <f>IF((zdrovojéúdaje!B403&gt;=$C$3)*(zdrovojéúdaje!B403&lt;=$C$4),1+COUNTIF($A$1:$A402,"&gt;0"),0)</f>
        <v>403</v>
      </c>
      <c r="B403" s="28" t="str">
        <f>IFERROR(INDEX(zdrovojéúdaje!$A:$G,MATCH(ROW()+365,$A:$A,0),COLUMN()-1),"")</f>
        <v>768/1494</v>
      </c>
      <c r="C403" s="14">
        <f>IFERROR(INDEX(zdrovojéúdaje!$A:$G,MATCH(ROW()+365,$A:$A,0),COLUMN()-1),"")</f>
        <v>39772</v>
      </c>
      <c r="D403" s="15">
        <f>IFERROR(INDEX(zdrovojéúdaje!$A:$G,MATCH(ROW()+365,$A:$A,0),COLUMN()-1),"")</f>
        <v>0.54166666666666663</v>
      </c>
      <c r="E403" s="13">
        <f>IFERROR(VALUE(TRIM(SUBSTITUTE(REPLACE(INDEX(zdrovojéúdaje!$A:$G,MATCH(ROW()+365,$A:$A,0),COLUMN()-1),1,4,""),".",",",1))),"")</f>
        <v>53.077599999999997</v>
      </c>
      <c r="F403" s="13">
        <f>IFERROR(VALUE(TRIM(SUBSTITUTE(REPLACE(INDEX(zdrovojéúdaje!$A:$G,MATCH(ROW()+365,$A:$A,0),COLUMN()-1),1,4,""),".",","))),"")</f>
        <v>15.1091</v>
      </c>
      <c r="G403" s="12">
        <f>IFERROR(VALUE(TRIM(SUBSTITUTE(REPLACE(INDEX(zdrovojéúdaje!$A:$G,MATCH(ROW()+365,$A:$A,0),COLUMN()-1),1,4,""),".",","))),"")</f>
        <v>15.4977</v>
      </c>
      <c r="I403" s="36" t="str">
        <f>IFERROR(INDEX(zdrovojéúdaje!$A:$G,MATCH(ROW()+441,$A:$A,0),COLUMN()-8),"")</f>
        <v>844/1494</v>
      </c>
      <c r="J403" s="37">
        <f>IFERROR(INDEX(zdrovojéúdaje!$A:$G,MATCH(ROW()+441,$A:$A,0),COLUMN()-8),"")</f>
        <v>39774</v>
      </c>
      <c r="K403" s="38">
        <f>IFERROR(INDEX(zdrovojéúdaje!$A:$G,MATCH(ROW()+441,$A:$A,0),COLUMN()-8),"")</f>
        <v>0.125</v>
      </c>
      <c r="L403" s="39">
        <f>IFERROR(VALUE(TRIM(SUBSTITUTE(REPLACE(INDEX(zdrovojéúdaje!$A:$G,MATCH(ROW()+441,$A:$A,0),COLUMN()-8),1,4,""),".",",",1))),"")</f>
        <v>53.996400000000001</v>
      </c>
      <c r="M403" s="39">
        <f>IFERROR(VALUE(TRIM(SUBSTITUTE(REPLACE(INDEX(zdrovojéúdaje!$A:$G,MATCH(ROW()+441,$A:$A,0),COLUMN()-8),1,4,""),".",","))),"")</f>
        <v>14.146699999999999</v>
      </c>
      <c r="N403" s="40">
        <f>IFERROR(VALUE(TRIM(SUBSTITUTE(REPLACE(INDEX(zdrovojéúdaje!$A:$G,MATCH(ROW()+441,$A:$A,0),COLUMN()-8),1,4,""),".",","))),"")</f>
        <v>14.653700000000001</v>
      </c>
    </row>
    <row r="404" spans="1:14" s="29" customFormat="1" ht="13.15" customHeight="1">
      <c r="A404" s="47">
        <f>IF((zdrovojéúdaje!B404&gt;=$C$3)*(zdrovojéúdaje!B404&lt;=$C$4),1+COUNTIF($A$1:$A403,"&gt;0"),0)</f>
        <v>404</v>
      </c>
      <c r="B404" s="28" t="str">
        <f>IFERROR(INDEX(zdrovojéúdaje!$A:$G,MATCH(ROW()+365,$A:$A,0),COLUMN()-1),"")</f>
        <v>769/1494</v>
      </c>
      <c r="C404" s="14">
        <f>IFERROR(INDEX(zdrovojéúdaje!$A:$G,MATCH(ROW()+365,$A:$A,0),COLUMN()-1),"")</f>
        <v>39772</v>
      </c>
      <c r="D404" s="15">
        <f>IFERROR(INDEX(zdrovojéúdaje!$A:$G,MATCH(ROW()+365,$A:$A,0),COLUMN()-1),"")</f>
        <v>0.5625</v>
      </c>
      <c r="E404" s="13">
        <f>IFERROR(VALUE(TRIM(SUBSTITUTE(REPLACE(INDEX(zdrovojéúdaje!$A:$G,MATCH(ROW()+365,$A:$A,0),COLUMN()-1),1,4,""),".",",",1))),"")</f>
        <v>53.148299999999999</v>
      </c>
      <c r="F404" s="13">
        <f>IFERROR(VALUE(TRIM(SUBSTITUTE(REPLACE(INDEX(zdrovojéúdaje!$A:$G,MATCH(ROW()+365,$A:$A,0),COLUMN()-1),1,4,""),".",","))),"")</f>
        <v>15.275399999999999</v>
      </c>
      <c r="G404" s="12">
        <f>IFERROR(VALUE(TRIM(SUBSTITUTE(REPLACE(INDEX(zdrovojéúdaje!$A:$G,MATCH(ROW()+365,$A:$A,0),COLUMN()-1),1,4,""),".",","))),"")</f>
        <v>15.6814</v>
      </c>
      <c r="I404" s="36" t="str">
        <f>IFERROR(INDEX(zdrovojéúdaje!$A:$G,MATCH(ROW()+441,$A:$A,0),COLUMN()-8),"")</f>
        <v>845/1494</v>
      </c>
      <c r="J404" s="37">
        <f>IFERROR(INDEX(zdrovojéúdaje!$A:$G,MATCH(ROW()+441,$A:$A,0),COLUMN()-8),"")</f>
        <v>39774</v>
      </c>
      <c r="K404" s="38">
        <f>IFERROR(INDEX(zdrovojéúdaje!$A:$G,MATCH(ROW()+441,$A:$A,0),COLUMN()-8),"")</f>
        <v>0.14583333333333334</v>
      </c>
      <c r="L404" s="39">
        <f>IFERROR(VALUE(TRIM(SUBSTITUTE(REPLACE(INDEX(zdrovojéúdaje!$A:$G,MATCH(ROW()+441,$A:$A,0),COLUMN()-8),1,4,""),".",",",1))),"")</f>
        <v>54.067</v>
      </c>
      <c r="M404" s="39">
        <f>IFERROR(VALUE(TRIM(SUBSTITUTE(REPLACE(INDEX(zdrovojéúdaje!$A:$G,MATCH(ROW()+441,$A:$A,0),COLUMN()-8),1,4,""),".",","))),"")</f>
        <v>14.1136</v>
      </c>
      <c r="N404" s="40">
        <f>IFERROR(VALUE(TRIM(SUBSTITUTE(REPLACE(INDEX(zdrovojéúdaje!$A:$G,MATCH(ROW()+441,$A:$A,0),COLUMN()-8),1,4,""),".",","))),"")</f>
        <v>14.543799999999999</v>
      </c>
    </row>
    <row r="405" spans="1:14" s="29" customFormat="1" ht="13.15" customHeight="1">
      <c r="A405" s="47">
        <f>IF((zdrovojéúdaje!B405&gt;=$C$3)*(zdrovojéúdaje!B405&lt;=$C$4),1+COUNTIF($A$1:$A404,"&gt;0"),0)</f>
        <v>405</v>
      </c>
      <c r="B405" s="28" t="str">
        <f>IFERROR(INDEX(zdrovojéúdaje!$A:$G,MATCH(ROW()+365,$A:$A,0),COLUMN()-1),"")</f>
        <v>770/1494</v>
      </c>
      <c r="C405" s="14">
        <f>IFERROR(INDEX(zdrovojéúdaje!$A:$G,MATCH(ROW()+365,$A:$A,0),COLUMN()-1),"")</f>
        <v>39772</v>
      </c>
      <c r="D405" s="15">
        <f>IFERROR(INDEX(zdrovojéúdaje!$A:$G,MATCH(ROW()+365,$A:$A,0),COLUMN()-1),"")</f>
        <v>0.58333333333333337</v>
      </c>
      <c r="E405" s="13">
        <f>IFERROR(VALUE(TRIM(SUBSTITUTE(REPLACE(INDEX(zdrovojéúdaje!$A:$G,MATCH(ROW()+365,$A:$A,0),COLUMN()-1),1,4,""),".",",",1))),"")</f>
        <v>52.840400000000002</v>
      </c>
      <c r="F405" s="13">
        <f>IFERROR(VALUE(TRIM(SUBSTITUTE(REPLACE(INDEX(zdrovojéúdaje!$A:$G,MATCH(ROW()+365,$A:$A,0),COLUMN()-1),1,4,""),".",","))),"")</f>
        <v>15.441800000000001</v>
      </c>
      <c r="G405" s="12">
        <f>IFERROR(VALUE(TRIM(SUBSTITUTE(REPLACE(INDEX(zdrovojéúdaje!$A:$G,MATCH(ROW()+365,$A:$A,0),COLUMN()-1),1,4,""),".",","))),"")</f>
        <v>15.8285</v>
      </c>
      <c r="I405" s="36" t="str">
        <f>IFERROR(INDEX(zdrovojéúdaje!$A:$G,MATCH(ROW()+441,$A:$A,0),COLUMN()-8),"")</f>
        <v>846/1494</v>
      </c>
      <c r="J405" s="37">
        <f>IFERROR(INDEX(zdrovojéúdaje!$A:$G,MATCH(ROW()+441,$A:$A,0),COLUMN()-8),"")</f>
        <v>39774</v>
      </c>
      <c r="K405" s="38">
        <f>IFERROR(INDEX(zdrovojéúdaje!$A:$G,MATCH(ROW()+441,$A:$A,0),COLUMN()-8),"")</f>
        <v>0.16666666666666666</v>
      </c>
      <c r="L405" s="39">
        <f>IFERROR(VALUE(TRIM(SUBSTITUTE(REPLACE(INDEX(zdrovojéúdaje!$A:$G,MATCH(ROW()+441,$A:$A,0),COLUMN()-8),1,4,""),".",",",1))),"")</f>
        <v>54.157899999999998</v>
      </c>
      <c r="M405" s="39">
        <f>IFERROR(VALUE(TRIM(SUBSTITUTE(REPLACE(INDEX(zdrovojéúdaje!$A:$G,MATCH(ROW()+441,$A:$A,0),COLUMN()-8),1,4,""),".",","))),"")</f>
        <v>14.0473</v>
      </c>
      <c r="N405" s="40">
        <f>IFERROR(VALUE(TRIM(SUBSTITUTE(REPLACE(INDEX(zdrovojéúdaje!$A:$G,MATCH(ROW()+441,$A:$A,0),COLUMN()-8),1,4,""),".",","))),"")</f>
        <v>14.543799999999999</v>
      </c>
    </row>
    <row r="406" spans="1:14" s="29" customFormat="1" ht="13.15" customHeight="1">
      <c r="A406" s="47">
        <f>IF((zdrovojéúdaje!B406&gt;=$C$3)*(zdrovojéúdaje!B406&lt;=$C$4),1+COUNTIF($A$1:$A405,"&gt;0"),0)</f>
        <v>406</v>
      </c>
      <c r="B406" s="28" t="str">
        <f>IFERROR(INDEX(zdrovojéúdaje!$A:$G,MATCH(ROW()+365,$A:$A,0),COLUMN()-1),"")</f>
        <v>771/1494</v>
      </c>
      <c r="C406" s="14">
        <f>IFERROR(INDEX(zdrovojéúdaje!$A:$G,MATCH(ROW()+365,$A:$A,0),COLUMN()-1),"")</f>
        <v>39772</v>
      </c>
      <c r="D406" s="15">
        <f>IFERROR(INDEX(zdrovojéúdaje!$A:$G,MATCH(ROW()+365,$A:$A,0),COLUMN()-1),"")</f>
        <v>0.60416666666666663</v>
      </c>
      <c r="E406" s="13">
        <f>IFERROR(VALUE(TRIM(SUBSTITUTE(REPLACE(INDEX(zdrovojéúdaje!$A:$G,MATCH(ROW()+365,$A:$A,0),COLUMN()-1),1,4,""),".",",",1))),"")</f>
        <v>52.714199999999998</v>
      </c>
      <c r="F406" s="13">
        <f>IFERROR(VALUE(TRIM(SUBSTITUTE(REPLACE(INDEX(zdrovojéúdaje!$A:$G,MATCH(ROW()+365,$A:$A,0),COLUMN()-1),1,4,""),".",","))),"")</f>
        <v>15.541700000000001</v>
      </c>
      <c r="G406" s="12">
        <f>IFERROR(VALUE(TRIM(SUBSTITUTE(REPLACE(INDEX(zdrovojéúdaje!$A:$G,MATCH(ROW()+365,$A:$A,0),COLUMN()-1),1,4,""),".",","))),"")</f>
        <v>15.755000000000001</v>
      </c>
      <c r="I406" s="36" t="str">
        <f>IFERROR(INDEX(zdrovojéúdaje!$A:$G,MATCH(ROW()+441,$A:$A,0),COLUMN()-8),"")</f>
        <v>847/1494</v>
      </c>
      <c r="J406" s="37">
        <f>IFERROR(INDEX(zdrovojéúdaje!$A:$G,MATCH(ROW()+441,$A:$A,0),COLUMN()-8),"")</f>
        <v>39774</v>
      </c>
      <c r="K406" s="38">
        <f>IFERROR(INDEX(zdrovojéúdaje!$A:$G,MATCH(ROW()+441,$A:$A,0),COLUMN()-8),"")</f>
        <v>0.1875</v>
      </c>
      <c r="L406" s="39">
        <f>IFERROR(VALUE(TRIM(SUBSTITUTE(REPLACE(INDEX(zdrovojéúdaje!$A:$G,MATCH(ROW()+441,$A:$A,0),COLUMN()-8),1,4,""),".",",",1))),"")</f>
        <v>54.316899999999997</v>
      </c>
      <c r="M406" s="39">
        <f>IFERROR(VALUE(TRIM(SUBSTITUTE(REPLACE(INDEX(zdrovojéúdaje!$A:$G,MATCH(ROW()+441,$A:$A,0),COLUMN()-8),1,4,""),".",","))),"")</f>
        <v>14.014200000000001</v>
      </c>
      <c r="N406" s="40">
        <f>IFERROR(VALUE(TRIM(SUBSTITUTE(REPLACE(INDEX(zdrovojéúdaje!$A:$G,MATCH(ROW()+441,$A:$A,0),COLUMN()-8),1,4,""),".",","))),"")</f>
        <v>14.507099999999999</v>
      </c>
    </row>
    <row r="407" spans="1:14" s="29" customFormat="1" ht="13.15" customHeight="1">
      <c r="A407" s="47">
        <f>IF((zdrovojéúdaje!B407&gt;=$C$3)*(zdrovojéúdaje!B407&lt;=$C$4),1+COUNTIF($A$1:$A406,"&gt;0"),0)</f>
        <v>407</v>
      </c>
      <c r="B407" s="28" t="str">
        <f>IFERROR(INDEX(zdrovojéúdaje!$A:$G,MATCH(ROW()+365,$A:$A,0),COLUMN()-1),"")</f>
        <v>772/1494</v>
      </c>
      <c r="C407" s="14">
        <f>IFERROR(INDEX(zdrovojéúdaje!$A:$G,MATCH(ROW()+365,$A:$A,0),COLUMN()-1),"")</f>
        <v>39772</v>
      </c>
      <c r="D407" s="15">
        <f>IFERROR(INDEX(zdrovojéúdaje!$A:$G,MATCH(ROW()+365,$A:$A,0),COLUMN()-1),"")</f>
        <v>0.625</v>
      </c>
      <c r="E407" s="13">
        <f>IFERROR(VALUE(TRIM(SUBSTITUTE(REPLACE(INDEX(zdrovojéúdaje!$A:$G,MATCH(ROW()+365,$A:$A,0),COLUMN()-1),1,4,""),".",",",1))),"")</f>
        <v>52.456699999999998</v>
      </c>
      <c r="F407" s="13">
        <f>IFERROR(VALUE(TRIM(SUBSTITUTE(REPLACE(INDEX(zdrovojéúdaje!$A:$G,MATCH(ROW()+365,$A:$A,0),COLUMN()-1),1,4,""),".",","))),"")</f>
        <v>15.6083</v>
      </c>
      <c r="G407" s="12">
        <f>IFERROR(VALUE(TRIM(SUBSTITUTE(REPLACE(INDEX(zdrovojéúdaje!$A:$G,MATCH(ROW()+365,$A:$A,0),COLUMN()-1),1,4,""),".",","))),"")</f>
        <v>15.791700000000001</v>
      </c>
      <c r="I407" s="36" t="str">
        <f>IFERROR(INDEX(zdrovojéúdaje!$A:$G,MATCH(ROW()+441,$A:$A,0),COLUMN()-8),"")</f>
        <v>848/1494</v>
      </c>
      <c r="J407" s="37">
        <f>IFERROR(INDEX(zdrovojéúdaje!$A:$G,MATCH(ROW()+441,$A:$A,0),COLUMN()-8),"")</f>
        <v>39774</v>
      </c>
      <c r="K407" s="38">
        <f>IFERROR(INDEX(zdrovojéúdaje!$A:$G,MATCH(ROW()+441,$A:$A,0),COLUMN()-8),"")</f>
        <v>0.20833333333333334</v>
      </c>
      <c r="L407" s="39">
        <f>IFERROR(VALUE(TRIM(SUBSTITUTE(REPLACE(INDEX(zdrovojéúdaje!$A:$G,MATCH(ROW()+441,$A:$A,0),COLUMN()-8),1,4,""),".",",",1))),"")</f>
        <v>54.450699999999998</v>
      </c>
      <c r="M407" s="39">
        <f>IFERROR(VALUE(TRIM(SUBSTITUTE(REPLACE(INDEX(zdrovojéúdaje!$A:$G,MATCH(ROW()+441,$A:$A,0),COLUMN()-8),1,4,""),".",","))),"")</f>
        <v>13.948</v>
      </c>
      <c r="N407" s="40">
        <f>IFERROR(VALUE(TRIM(SUBSTITUTE(REPLACE(INDEX(zdrovojéúdaje!$A:$G,MATCH(ROW()+441,$A:$A,0),COLUMN()-8),1,4,""),".",","))),"")</f>
        <v>14.3972</v>
      </c>
    </row>
    <row r="408" spans="1:14" s="29" customFormat="1" ht="13.15" customHeight="1">
      <c r="A408" s="47">
        <f>IF((zdrovojéúdaje!B408&gt;=$C$3)*(zdrovojéúdaje!B408&lt;=$C$4),1+COUNTIF($A$1:$A407,"&gt;0"),0)</f>
        <v>408</v>
      </c>
      <c r="B408" s="28" t="str">
        <f>IFERROR(INDEX(zdrovojéúdaje!$A:$G,MATCH(ROW()+365,$A:$A,0),COLUMN()-1),"")</f>
        <v>773/1494</v>
      </c>
      <c r="C408" s="14">
        <f>IFERROR(INDEX(zdrovojéúdaje!$A:$G,MATCH(ROW()+365,$A:$A,0),COLUMN()-1),"")</f>
        <v>39772</v>
      </c>
      <c r="D408" s="15">
        <f>IFERROR(INDEX(zdrovojéúdaje!$A:$G,MATCH(ROW()+365,$A:$A,0),COLUMN()-1),"")</f>
        <v>0.64583333333333337</v>
      </c>
      <c r="E408" s="13">
        <f>IFERROR(VALUE(TRIM(SUBSTITUTE(REPLACE(INDEX(zdrovojéúdaje!$A:$G,MATCH(ROW()+365,$A:$A,0),COLUMN()-1),1,4,""),".",",",1))),"")</f>
        <v>52.524900000000002</v>
      </c>
      <c r="F408" s="13">
        <f>IFERROR(VALUE(TRIM(SUBSTITUTE(REPLACE(INDEX(zdrovojéúdaje!$A:$G,MATCH(ROW()+365,$A:$A,0),COLUMN()-1),1,4,""),".",","))),"")</f>
        <v>15.6416</v>
      </c>
      <c r="G408" s="12">
        <f>IFERROR(VALUE(TRIM(SUBSTITUTE(REPLACE(INDEX(zdrovojéúdaje!$A:$G,MATCH(ROW()+365,$A:$A,0),COLUMN()-1),1,4,""),".",","))),"")</f>
        <v>15.902100000000001</v>
      </c>
      <c r="I408" s="36" t="str">
        <f>IFERROR(INDEX(zdrovojéúdaje!$A:$G,MATCH(ROW()+441,$A:$A,0),COLUMN()-8),"")</f>
        <v>849/1494</v>
      </c>
      <c r="J408" s="37">
        <f>IFERROR(INDEX(zdrovojéúdaje!$A:$G,MATCH(ROW()+441,$A:$A,0),COLUMN()-8),"")</f>
        <v>39774</v>
      </c>
      <c r="K408" s="38">
        <f>IFERROR(INDEX(zdrovojéúdaje!$A:$G,MATCH(ROW()+441,$A:$A,0),COLUMN()-8),"")</f>
        <v>0.22916666666666666</v>
      </c>
      <c r="L408" s="39">
        <f>IFERROR(VALUE(TRIM(SUBSTITUTE(REPLACE(INDEX(zdrovojéúdaje!$A:$G,MATCH(ROW()+441,$A:$A,0),COLUMN()-8),1,4,""),".",",",1))),"")</f>
        <v>54.5794</v>
      </c>
      <c r="M408" s="39">
        <f>IFERROR(VALUE(TRIM(SUBSTITUTE(REPLACE(INDEX(zdrovojéúdaje!$A:$G,MATCH(ROW()+441,$A:$A,0),COLUMN()-8),1,4,""),".",","))),"")</f>
        <v>13.8819</v>
      </c>
      <c r="N408" s="40">
        <f>IFERROR(VALUE(TRIM(SUBSTITUTE(REPLACE(INDEX(zdrovojéúdaje!$A:$G,MATCH(ROW()+441,$A:$A,0),COLUMN()-8),1,4,""),".",","))),"")</f>
        <v>14.3606</v>
      </c>
    </row>
    <row r="409" spans="1:14" s="29" customFormat="1" ht="13.15" customHeight="1">
      <c r="A409" s="47">
        <f>IF((zdrovojéúdaje!B409&gt;=$C$3)*(zdrovojéúdaje!B409&lt;=$C$4),1+COUNTIF($A$1:$A408,"&gt;0"),0)</f>
        <v>409</v>
      </c>
      <c r="B409" s="28" t="str">
        <f>IFERROR(INDEX(zdrovojéúdaje!$A:$G,MATCH(ROW()+365,$A:$A,0),COLUMN()-1),"")</f>
        <v>774/1494</v>
      </c>
      <c r="C409" s="14">
        <f>IFERROR(INDEX(zdrovojéúdaje!$A:$G,MATCH(ROW()+365,$A:$A,0),COLUMN()-1),"")</f>
        <v>39772</v>
      </c>
      <c r="D409" s="15">
        <f>IFERROR(INDEX(zdrovojéúdaje!$A:$G,MATCH(ROW()+365,$A:$A,0),COLUMN()-1),"")</f>
        <v>0.66666666666666663</v>
      </c>
      <c r="E409" s="13">
        <f>IFERROR(VALUE(TRIM(SUBSTITUTE(REPLACE(INDEX(zdrovojéúdaje!$A:$G,MATCH(ROW()+365,$A:$A,0),COLUMN()-1),1,4,""),".",",",1))),"")</f>
        <v>52.825200000000002</v>
      </c>
      <c r="F409" s="13">
        <f>IFERROR(VALUE(TRIM(SUBSTITUTE(REPLACE(INDEX(zdrovojéúdaje!$A:$G,MATCH(ROW()+365,$A:$A,0),COLUMN()-1),1,4,""),".",","))),"")</f>
        <v>15.6083</v>
      </c>
      <c r="G409" s="12">
        <f>IFERROR(VALUE(TRIM(SUBSTITUTE(REPLACE(INDEX(zdrovojéúdaje!$A:$G,MATCH(ROW()+365,$A:$A,0),COLUMN()-1),1,4,""),".",","))),"")</f>
        <v>15.8653</v>
      </c>
      <c r="I409" s="36" t="str">
        <f>IFERROR(INDEX(zdrovojéúdaje!$A:$G,MATCH(ROW()+441,$A:$A,0),COLUMN()-8),"")</f>
        <v>850/1494</v>
      </c>
      <c r="J409" s="37">
        <f>IFERROR(INDEX(zdrovojéúdaje!$A:$G,MATCH(ROW()+441,$A:$A,0),COLUMN()-8),"")</f>
        <v>39774</v>
      </c>
      <c r="K409" s="38">
        <f>IFERROR(INDEX(zdrovojéúdaje!$A:$G,MATCH(ROW()+441,$A:$A,0),COLUMN()-8),"")</f>
        <v>0.25</v>
      </c>
      <c r="L409" s="39">
        <f>IFERROR(VALUE(TRIM(SUBSTITUTE(REPLACE(INDEX(zdrovojéúdaje!$A:$G,MATCH(ROW()+441,$A:$A,0),COLUMN()-8),1,4,""),".",",",1))),"")</f>
        <v>54.604599999999998</v>
      </c>
      <c r="M409" s="39">
        <f>IFERROR(VALUE(TRIM(SUBSTITUTE(REPLACE(INDEX(zdrovojéúdaje!$A:$G,MATCH(ROW()+441,$A:$A,0),COLUMN()-8),1,4,""),".",","))),"")</f>
        <v>13.848800000000001</v>
      </c>
      <c r="N409" s="40">
        <f>IFERROR(VALUE(TRIM(SUBSTITUTE(REPLACE(INDEX(zdrovojéúdaje!$A:$G,MATCH(ROW()+441,$A:$A,0),COLUMN()-8),1,4,""),".",","))),"")</f>
        <v>14.324</v>
      </c>
    </row>
    <row r="410" spans="1:14" s="29" customFormat="1" ht="13.15" customHeight="1">
      <c r="A410" s="47">
        <f>IF((zdrovojéúdaje!B410&gt;=$C$3)*(zdrovojéúdaje!B410&lt;=$C$4),1+COUNTIF($A$1:$A409,"&gt;0"),0)</f>
        <v>410</v>
      </c>
      <c r="B410" s="28" t="str">
        <f>IFERROR(INDEX(zdrovojéúdaje!$A:$G,MATCH(ROW()+365,$A:$A,0),COLUMN()-1),"")</f>
        <v>775/1494</v>
      </c>
      <c r="C410" s="14">
        <f>IFERROR(INDEX(zdrovojéúdaje!$A:$G,MATCH(ROW()+365,$A:$A,0),COLUMN()-1),"")</f>
        <v>39772</v>
      </c>
      <c r="D410" s="15">
        <f>IFERROR(INDEX(zdrovojéúdaje!$A:$G,MATCH(ROW()+365,$A:$A,0),COLUMN()-1),"")</f>
        <v>0.6875</v>
      </c>
      <c r="E410" s="13">
        <f>IFERROR(VALUE(TRIM(SUBSTITUTE(REPLACE(INDEX(zdrovojéúdaje!$A:$G,MATCH(ROW()+365,$A:$A,0),COLUMN()-1),1,4,""),".",",",1))),"")</f>
        <v>53.052399999999999</v>
      </c>
      <c r="F410" s="13">
        <f>IFERROR(VALUE(TRIM(SUBSTITUTE(REPLACE(INDEX(zdrovojéúdaje!$A:$G,MATCH(ROW()+365,$A:$A,0),COLUMN()-1),1,4,""),".",","))),"")</f>
        <v>15.6083</v>
      </c>
      <c r="G410" s="12">
        <f>IFERROR(VALUE(TRIM(SUBSTITUTE(REPLACE(INDEX(zdrovojéúdaje!$A:$G,MATCH(ROW()+365,$A:$A,0),COLUMN()-1),1,4,""),".",","))),"")</f>
        <v>15.8653</v>
      </c>
      <c r="I410" s="36" t="str">
        <f>IFERROR(INDEX(zdrovojéúdaje!$A:$G,MATCH(ROW()+441,$A:$A,0),COLUMN()-8),"")</f>
        <v>851/1494</v>
      </c>
      <c r="J410" s="37">
        <f>IFERROR(INDEX(zdrovojéúdaje!$A:$G,MATCH(ROW()+441,$A:$A,0),COLUMN()-8),"")</f>
        <v>39774</v>
      </c>
      <c r="K410" s="38">
        <f>IFERROR(INDEX(zdrovojéúdaje!$A:$G,MATCH(ROW()+441,$A:$A,0),COLUMN()-8),"")</f>
        <v>0.27083333333333331</v>
      </c>
      <c r="L410" s="39">
        <f>IFERROR(VALUE(TRIM(SUBSTITUTE(REPLACE(INDEX(zdrovojéúdaje!$A:$G,MATCH(ROW()+441,$A:$A,0),COLUMN()-8),1,4,""),".",",",1))),"")</f>
        <v>54.746000000000002</v>
      </c>
      <c r="M410" s="39">
        <f>IFERROR(VALUE(TRIM(SUBSTITUTE(REPLACE(INDEX(zdrovojéúdaje!$A:$G,MATCH(ROW()+441,$A:$A,0),COLUMN()-8),1,4,""),".",","))),"")</f>
        <v>13.8157</v>
      </c>
      <c r="N410" s="40">
        <f>IFERROR(VALUE(TRIM(SUBSTITUTE(REPLACE(INDEX(zdrovojéúdaje!$A:$G,MATCH(ROW()+441,$A:$A,0),COLUMN()-8),1,4,""),".",","))),"")</f>
        <v>14.3606</v>
      </c>
    </row>
    <row r="411" spans="1:14" s="29" customFormat="1" ht="13.15" customHeight="1">
      <c r="A411" s="47">
        <f>IF((zdrovojéúdaje!B411&gt;=$C$3)*(zdrovojéúdaje!B411&lt;=$C$4),1+COUNTIF($A$1:$A410,"&gt;0"),0)</f>
        <v>411</v>
      </c>
      <c r="B411" s="28" t="str">
        <f>IFERROR(INDEX(zdrovojéúdaje!$A:$G,MATCH(ROW()+365,$A:$A,0),COLUMN()-1),"")</f>
        <v>776/1494</v>
      </c>
      <c r="C411" s="14">
        <f>IFERROR(INDEX(zdrovojéúdaje!$A:$G,MATCH(ROW()+365,$A:$A,0),COLUMN()-1),"")</f>
        <v>39772</v>
      </c>
      <c r="D411" s="15">
        <f>IFERROR(INDEX(zdrovojéúdaje!$A:$G,MATCH(ROW()+365,$A:$A,0),COLUMN()-1),"")</f>
        <v>0.70833333333333337</v>
      </c>
      <c r="E411" s="13">
        <f>IFERROR(VALUE(TRIM(SUBSTITUTE(REPLACE(INDEX(zdrovojéúdaje!$A:$G,MATCH(ROW()+365,$A:$A,0),COLUMN()-1),1,4,""),".",",",1))),"")</f>
        <v>53.170999999999999</v>
      </c>
      <c r="F411" s="13">
        <f>IFERROR(VALUE(TRIM(SUBSTITUTE(REPLACE(INDEX(zdrovojéúdaje!$A:$G,MATCH(ROW()+365,$A:$A,0),COLUMN()-1),1,4,""),".",","))),"")</f>
        <v>15.574999999999999</v>
      </c>
      <c r="G411" s="12">
        <f>IFERROR(VALUE(TRIM(SUBSTITUTE(REPLACE(INDEX(zdrovojéúdaje!$A:$G,MATCH(ROW()+365,$A:$A,0),COLUMN()-1),1,4,""),".",","))),"")</f>
        <v>15.3508</v>
      </c>
      <c r="I411" s="36" t="str">
        <f>IFERROR(INDEX(zdrovojéúdaje!$A:$G,MATCH(ROW()+441,$A:$A,0),COLUMN()-8),"")</f>
        <v>852/1494</v>
      </c>
      <c r="J411" s="37">
        <f>IFERROR(INDEX(zdrovojéúdaje!$A:$G,MATCH(ROW()+441,$A:$A,0),COLUMN()-8),"")</f>
        <v>39774</v>
      </c>
      <c r="K411" s="38">
        <f>IFERROR(INDEX(zdrovojéúdaje!$A:$G,MATCH(ROW()+441,$A:$A,0),COLUMN()-8),"")</f>
        <v>0.29166666666666669</v>
      </c>
      <c r="L411" s="39">
        <f>IFERROR(VALUE(TRIM(SUBSTITUTE(REPLACE(INDEX(zdrovojéúdaje!$A:$G,MATCH(ROW()+441,$A:$A,0),COLUMN()-8),1,4,""),".",",",1))),"")</f>
        <v>54.6248</v>
      </c>
      <c r="M411" s="39">
        <f>IFERROR(VALUE(TRIM(SUBSTITUTE(REPLACE(INDEX(zdrovojéúdaje!$A:$G,MATCH(ROW()+441,$A:$A,0),COLUMN()-8),1,4,""),".",","))),"")</f>
        <v>13.848800000000001</v>
      </c>
      <c r="N411" s="40">
        <f>IFERROR(VALUE(TRIM(SUBSTITUTE(REPLACE(INDEX(zdrovojéúdaje!$A:$G,MATCH(ROW()+441,$A:$A,0),COLUMN()-8),1,4,""),".",","))),"")</f>
        <v>14.324</v>
      </c>
    </row>
    <row r="412" spans="1:14" s="29" customFormat="1" ht="13.15" customHeight="1">
      <c r="A412" s="47">
        <f>IF((zdrovojéúdaje!B412&gt;=$C$3)*(zdrovojéúdaje!B412&lt;=$C$4),1+COUNTIF($A$1:$A411,"&gt;0"),0)</f>
        <v>412</v>
      </c>
      <c r="B412" s="28" t="str">
        <f>IFERROR(INDEX(zdrovojéúdaje!$A:$G,MATCH(ROW()+365,$A:$A,0),COLUMN()-1),"")</f>
        <v>777/1494</v>
      </c>
      <c r="C412" s="14">
        <f>IFERROR(INDEX(zdrovojéúdaje!$A:$G,MATCH(ROW()+365,$A:$A,0),COLUMN()-1),"")</f>
        <v>39772</v>
      </c>
      <c r="D412" s="15">
        <f>IFERROR(INDEX(zdrovojéúdaje!$A:$G,MATCH(ROW()+365,$A:$A,0),COLUMN()-1),"")</f>
        <v>0.72916666666666663</v>
      </c>
      <c r="E412" s="13">
        <f>IFERROR(VALUE(TRIM(SUBSTITUTE(REPLACE(INDEX(zdrovojéúdaje!$A:$G,MATCH(ROW()+365,$A:$A,0),COLUMN()-1),1,4,""),".",",",1))),"")</f>
        <v>52.7849</v>
      </c>
      <c r="F412" s="13">
        <f>IFERROR(VALUE(TRIM(SUBSTITUTE(REPLACE(INDEX(zdrovojéúdaje!$A:$G,MATCH(ROW()+365,$A:$A,0),COLUMN()-1),1,4,""),".",","))),"")</f>
        <v>15.5084</v>
      </c>
      <c r="G412" s="12">
        <f>IFERROR(VALUE(TRIM(SUBSTITUTE(REPLACE(INDEX(zdrovojéúdaje!$A:$G,MATCH(ROW()+365,$A:$A,0),COLUMN()-1),1,4,""),".",","))),"")</f>
        <v>15.607900000000001</v>
      </c>
      <c r="I412" s="36" t="str">
        <f>IFERROR(INDEX(zdrovojéúdaje!$A:$G,MATCH(ROW()+441,$A:$A,0),COLUMN()-8),"")</f>
        <v>853/1494</v>
      </c>
      <c r="J412" s="37">
        <f>IFERROR(INDEX(zdrovojéúdaje!$A:$G,MATCH(ROW()+441,$A:$A,0),COLUMN()-8),"")</f>
        <v>39774</v>
      </c>
      <c r="K412" s="38">
        <f>IFERROR(INDEX(zdrovojéúdaje!$A:$G,MATCH(ROW()+441,$A:$A,0),COLUMN()-8),"")</f>
        <v>0.3125</v>
      </c>
      <c r="L412" s="39">
        <f>IFERROR(VALUE(TRIM(SUBSTITUTE(REPLACE(INDEX(zdrovojéúdaje!$A:$G,MATCH(ROW()+441,$A:$A,0),COLUMN()-8),1,4,""),".",",",1))),"")</f>
        <v>54.634900000000002</v>
      </c>
      <c r="M412" s="39">
        <f>IFERROR(VALUE(TRIM(SUBSTITUTE(REPLACE(INDEX(zdrovojéúdaje!$A:$G,MATCH(ROW()+441,$A:$A,0),COLUMN()-8),1,4,""),".",","))),"")</f>
        <v>13.848800000000001</v>
      </c>
      <c r="N412" s="40">
        <f>IFERROR(VALUE(TRIM(SUBSTITUTE(REPLACE(INDEX(zdrovojéúdaje!$A:$G,MATCH(ROW()+441,$A:$A,0),COLUMN()-8),1,4,""),".",","))),"")</f>
        <v>14.3972</v>
      </c>
    </row>
    <row r="413" spans="1:14" s="29" customFormat="1" ht="13.15" customHeight="1">
      <c r="A413" s="47">
        <f>IF((zdrovojéúdaje!B413&gt;=$C$3)*(zdrovojéúdaje!B413&lt;=$C$4),1+COUNTIF($A$1:$A412,"&gt;0"),0)</f>
        <v>413</v>
      </c>
      <c r="B413" s="28" t="str">
        <f>IFERROR(INDEX(zdrovojéúdaje!$A:$G,MATCH(ROW()+365,$A:$A,0),COLUMN()-1),"")</f>
        <v>778/1494</v>
      </c>
      <c r="C413" s="14">
        <f>IFERROR(INDEX(zdrovojéúdaje!$A:$G,MATCH(ROW()+365,$A:$A,0),COLUMN()-1),"")</f>
        <v>39772</v>
      </c>
      <c r="D413" s="15">
        <f>IFERROR(INDEX(zdrovojéúdaje!$A:$G,MATCH(ROW()+365,$A:$A,0),COLUMN()-1),"")</f>
        <v>0.75</v>
      </c>
      <c r="E413" s="13">
        <f>IFERROR(VALUE(TRIM(SUBSTITUTE(REPLACE(INDEX(zdrovojéúdaje!$A:$G,MATCH(ROW()+365,$A:$A,0),COLUMN()-1),1,4,""),".",",",1))),"")</f>
        <v>52.913600000000002</v>
      </c>
      <c r="F413" s="13">
        <f>IFERROR(VALUE(TRIM(SUBSTITUTE(REPLACE(INDEX(zdrovojéúdaje!$A:$G,MATCH(ROW()+365,$A:$A,0),COLUMN()-1),1,4,""),".",","))),"")</f>
        <v>15.541700000000001</v>
      </c>
      <c r="G413" s="12">
        <f>IFERROR(VALUE(TRIM(SUBSTITUTE(REPLACE(INDEX(zdrovojéúdaje!$A:$G,MATCH(ROW()+365,$A:$A,0),COLUMN()-1),1,4,""),".",","))),"")</f>
        <v>15.791700000000001</v>
      </c>
      <c r="I413" s="36" t="str">
        <f>IFERROR(INDEX(zdrovojéúdaje!$A:$G,MATCH(ROW()+441,$A:$A,0),COLUMN()-8),"")</f>
        <v>854/1494</v>
      </c>
      <c r="J413" s="37">
        <f>IFERROR(INDEX(zdrovojéúdaje!$A:$G,MATCH(ROW()+441,$A:$A,0),COLUMN()-8),"")</f>
        <v>39774</v>
      </c>
      <c r="K413" s="38">
        <f>IFERROR(INDEX(zdrovojéúdaje!$A:$G,MATCH(ROW()+441,$A:$A,0),COLUMN()-8),"")</f>
        <v>0.33333333333333331</v>
      </c>
      <c r="L413" s="39">
        <f>IFERROR(VALUE(TRIM(SUBSTITUTE(REPLACE(INDEX(zdrovojéúdaje!$A:$G,MATCH(ROW()+441,$A:$A,0),COLUMN()-8),1,4,""),".",",",1))),"")</f>
        <v>54.614699999999999</v>
      </c>
      <c r="M413" s="39">
        <f>IFERROR(VALUE(TRIM(SUBSTITUTE(REPLACE(INDEX(zdrovojéúdaje!$A:$G,MATCH(ROW()+441,$A:$A,0),COLUMN()-8),1,4,""),".",","))),"")</f>
        <v>13.8157</v>
      </c>
      <c r="N413" s="40">
        <f>IFERROR(VALUE(TRIM(SUBSTITUTE(REPLACE(INDEX(zdrovojéúdaje!$A:$G,MATCH(ROW()+441,$A:$A,0),COLUMN()-8),1,4,""),".",","))),"")</f>
        <v>14.324</v>
      </c>
    </row>
    <row r="414" spans="1:14" s="29" customFormat="1" ht="13.15" customHeight="1">
      <c r="A414" s="47">
        <f>IF((zdrovojéúdaje!B414&gt;=$C$3)*(zdrovojéúdaje!B414&lt;=$C$4),1+COUNTIF($A$1:$A413,"&gt;0"),0)</f>
        <v>414</v>
      </c>
      <c r="B414" s="28" t="str">
        <f>IFERROR(INDEX(zdrovojéúdaje!$A:$G,MATCH(ROW()+365,$A:$A,0),COLUMN()-1),"")</f>
        <v>779/1494</v>
      </c>
      <c r="C414" s="14">
        <f>IFERROR(INDEX(zdrovojéúdaje!$A:$G,MATCH(ROW()+365,$A:$A,0),COLUMN()-1),"")</f>
        <v>39772</v>
      </c>
      <c r="D414" s="15">
        <f>IFERROR(INDEX(zdrovojéúdaje!$A:$G,MATCH(ROW()+365,$A:$A,0),COLUMN()-1),"")</f>
        <v>0.77083333333333337</v>
      </c>
      <c r="E414" s="13">
        <f>IFERROR(VALUE(TRIM(SUBSTITUTE(REPLACE(INDEX(zdrovojéúdaje!$A:$G,MATCH(ROW()+365,$A:$A,0),COLUMN()-1),1,4,""),".",",",1))),"")</f>
        <v>53.004399999999997</v>
      </c>
      <c r="F414" s="13">
        <f>IFERROR(VALUE(TRIM(SUBSTITUTE(REPLACE(INDEX(zdrovojéúdaje!$A:$G,MATCH(ROW()+365,$A:$A,0),COLUMN()-1),1,4,""),".",","))),"")</f>
        <v>15.541700000000001</v>
      </c>
      <c r="G414" s="12">
        <f>IFERROR(VALUE(TRIM(SUBSTITUTE(REPLACE(INDEX(zdrovojéúdaje!$A:$G,MATCH(ROW()+365,$A:$A,0),COLUMN()-1),1,4,""),".",","))),"")</f>
        <v>15.8285</v>
      </c>
      <c r="I414" s="36" t="str">
        <f>IFERROR(INDEX(zdrovojéúdaje!$A:$G,MATCH(ROW()+441,$A:$A,0),COLUMN()-8),"")</f>
        <v>855/1494</v>
      </c>
      <c r="J414" s="37">
        <f>IFERROR(INDEX(zdrovojéúdaje!$A:$G,MATCH(ROW()+441,$A:$A,0),COLUMN()-8),"")</f>
        <v>39774</v>
      </c>
      <c r="K414" s="38">
        <f>IFERROR(INDEX(zdrovojéúdaje!$A:$G,MATCH(ROW()+441,$A:$A,0),COLUMN()-8),"")</f>
        <v>0.35416666666666669</v>
      </c>
      <c r="L414" s="39">
        <f>IFERROR(VALUE(TRIM(SUBSTITUTE(REPLACE(INDEX(zdrovojéúdaje!$A:$G,MATCH(ROW()+441,$A:$A,0),COLUMN()-8),1,4,""),".",",",1))),"")</f>
        <v>54.667700000000004</v>
      </c>
      <c r="M414" s="39">
        <f>IFERROR(VALUE(TRIM(SUBSTITUTE(REPLACE(INDEX(zdrovojéúdaje!$A:$G,MATCH(ROW()+441,$A:$A,0),COLUMN()-8),1,4,""),".",","))),"")</f>
        <v>13.8157</v>
      </c>
      <c r="N414" s="40">
        <f>IFERROR(VALUE(TRIM(SUBSTITUTE(REPLACE(INDEX(zdrovojéúdaje!$A:$G,MATCH(ROW()+441,$A:$A,0),COLUMN()-8),1,4,""),".",","))),"")</f>
        <v>14.3606</v>
      </c>
    </row>
    <row r="415" spans="1:14" s="29" customFormat="1" ht="13.15" customHeight="1">
      <c r="A415" s="47">
        <f>IF((zdrovojéúdaje!B415&gt;=$C$3)*(zdrovojéúdaje!B415&lt;=$C$4),1+COUNTIF($A$1:$A414,"&gt;0"),0)</f>
        <v>415</v>
      </c>
      <c r="B415" s="28" t="str">
        <f>IFERROR(INDEX(zdrovojéúdaje!$A:$G,MATCH(ROW()+365,$A:$A,0),COLUMN()-1),"")</f>
        <v>780/1494</v>
      </c>
      <c r="C415" s="14">
        <f>IFERROR(INDEX(zdrovojéúdaje!$A:$G,MATCH(ROW()+365,$A:$A,0),COLUMN()-1),"")</f>
        <v>39772</v>
      </c>
      <c r="D415" s="15">
        <f>IFERROR(INDEX(zdrovojéúdaje!$A:$G,MATCH(ROW()+365,$A:$A,0),COLUMN()-1),"")</f>
        <v>0.79166666666666663</v>
      </c>
      <c r="E415" s="13">
        <f>IFERROR(VALUE(TRIM(SUBSTITUTE(REPLACE(INDEX(zdrovojéúdaje!$A:$G,MATCH(ROW()+365,$A:$A,0),COLUMN()-1),1,4,""),".",",",1))),"")</f>
        <v>53.155900000000003</v>
      </c>
      <c r="F415" s="13">
        <f>IFERROR(VALUE(TRIM(SUBSTITUTE(REPLACE(INDEX(zdrovojéúdaje!$A:$G,MATCH(ROW()+365,$A:$A,0),COLUMN()-1),1,4,""),".",","))),"")</f>
        <v>15.541700000000001</v>
      </c>
      <c r="G415" s="12">
        <f>IFERROR(VALUE(TRIM(SUBSTITUTE(REPLACE(INDEX(zdrovojéúdaje!$A:$G,MATCH(ROW()+365,$A:$A,0),COLUMN()-1),1,4,""),".",","))),"")</f>
        <v>15.8653</v>
      </c>
      <c r="I415" s="36" t="str">
        <f>IFERROR(INDEX(zdrovojéúdaje!$A:$G,MATCH(ROW()+441,$A:$A,0),COLUMN()-8),"")</f>
        <v>856/1494</v>
      </c>
      <c r="J415" s="37">
        <f>IFERROR(INDEX(zdrovojéúdaje!$A:$G,MATCH(ROW()+441,$A:$A,0),COLUMN()-8),"")</f>
        <v>39774</v>
      </c>
      <c r="K415" s="38">
        <f>IFERROR(INDEX(zdrovojéúdaje!$A:$G,MATCH(ROW()+441,$A:$A,0),COLUMN()-8),"")</f>
        <v>0.375</v>
      </c>
      <c r="L415" s="39">
        <f>IFERROR(VALUE(TRIM(SUBSTITUTE(REPLACE(INDEX(zdrovojéúdaje!$A:$G,MATCH(ROW()+441,$A:$A,0),COLUMN()-8),1,4,""),".",",",1))),"")</f>
        <v>54.541499999999999</v>
      </c>
      <c r="M415" s="39">
        <f>IFERROR(VALUE(TRIM(SUBSTITUTE(REPLACE(INDEX(zdrovojéúdaje!$A:$G,MATCH(ROW()+441,$A:$A,0),COLUMN()-8),1,4,""),".",","))),"")</f>
        <v>13.848800000000001</v>
      </c>
      <c r="N415" s="40">
        <f>IFERROR(VALUE(TRIM(SUBSTITUTE(REPLACE(INDEX(zdrovojéúdaje!$A:$G,MATCH(ROW()+441,$A:$A,0),COLUMN()-8),1,4,""),".",","))),"")</f>
        <v>14.3972</v>
      </c>
    </row>
    <row r="416" spans="1:14" s="29" customFormat="1" ht="13.15" customHeight="1">
      <c r="A416" s="47">
        <f>IF((zdrovojéúdaje!B416&gt;=$C$3)*(zdrovojéúdaje!B416&lt;=$C$4),1+COUNTIF($A$1:$A415,"&gt;0"),0)</f>
        <v>416</v>
      </c>
      <c r="B416" s="28" t="str">
        <f>IFERROR(INDEX(zdrovojéúdaje!$A:$G,MATCH(ROW()+365,$A:$A,0),COLUMN()-1),"")</f>
        <v>781/1494</v>
      </c>
      <c r="C416" s="14">
        <f>IFERROR(INDEX(zdrovojéúdaje!$A:$G,MATCH(ROW()+365,$A:$A,0),COLUMN()-1),"")</f>
        <v>39772</v>
      </c>
      <c r="D416" s="15">
        <f>IFERROR(INDEX(zdrovojéúdaje!$A:$G,MATCH(ROW()+365,$A:$A,0),COLUMN()-1),"")</f>
        <v>0.8125</v>
      </c>
      <c r="E416" s="13">
        <f>IFERROR(VALUE(TRIM(SUBSTITUTE(REPLACE(INDEX(zdrovojéúdaje!$A:$G,MATCH(ROW()+365,$A:$A,0),COLUMN()-1),1,4,""),".",",",1))),"")</f>
        <v>53.226500000000001</v>
      </c>
      <c r="F416" s="13">
        <f>IFERROR(VALUE(TRIM(SUBSTITUTE(REPLACE(INDEX(zdrovojéúdaje!$A:$G,MATCH(ROW()+365,$A:$A,0),COLUMN()-1),1,4,""),".",","))),"")</f>
        <v>15.5084</v>
      </c>
      <c r="G416" s="12">
        <f>IFERROR(VALUE(TRIM(SUBSTITUTE(REPLACE(INDEX(zdrovojéúdaje!$A:$G,MATCH(ROW()+365,$A:$A,0),COLUMN()-1),1,4,""),".",","))),"")</f>
        <v>15.791700000000001</v>
      </c>
      <c r="I416" s="36" t="str">
        <f>IFERROR(INDEX(zdrovojéúdaje!$A:$G,MATCH(ROW()+441,$A:$A,0),COLUMN()-8),"")</f>
        <v>857/1494</v>
      </c>
      <c r="J416" s="37">
        <f>IFERROR(INDEX(zdrovojéúdaje!$A:$G,MATCH(ROW()+441,$A:$A,0),COLUMN()-8),"")</f>
        <v>39774</v>
      </c>
      <c r="K416" s="38">
        <f>IFERROR(INDEX(zdrovojéúdaje!$A:$G,MATCH(ROW()+441,$A:$A,0),COLUMN()-8),"")</f>
        <v>0.39583333333333331</v>
      </c>
      <c r="L416" s="39">
        <f>IFERROR(VALUE(TRIM(SUBSTITUTE(REPLACE(INDEX(zdrovojéúdaje!$A:$G,MATCH(ROW()+441,$A:$A,0),COLUMN()-8),1,4,""),".",",",1))),"")</f>
        <v>54.3245</v>
      </c>
      <c r="M416" s="39">
        <f>IFERROR(VALUE(TRIM(SUBSTITUTE(REPLACE(INDEX(zdrovojéúdaje!$A:$G,MATCH(ROW()+441,$A:$A,0),COLUMN()-8),1,4,""),".",","))),"")</f>
        <v>13.948</v>
      </c>
      <c r="N416" s="40">
        <f>IFERROR(VALUE(TRIM(SUBSTITUTE(REPLACE(INDEX(zdrovojéúdaje!$A:$G,MATCH(ROW()+441,$A:$A,0),COLUMN()-8),1,4,""),".",","))),"")</f>
        <v>14.4339</v>
      </c>
    </row>
    <row r="417" spans="1:14" s="29" customFormat="1" ht="13.15" customHeight="1">
      <c r="A417" s="47">
        <f>IF((zdrovojéúdaje!B417&gt;=$C$3)*(zdrovojéúdaje!B417&lt;=$C$4),1+COUNTIF($A$1:$A416,"&gt;0"),0)</f>
        <v>417</v>
      </c>
      <c r="B417" s="28" t="str">
        <f>IFERROR(INDEX(zdrovojéúdaje!$A:$G,MATCH(ROW()+365,$A:$A,0),COLUMN()-1),"")</f>
        <v>782/1494</v>
      </c>
      <c r="C417" s="14">
        <f>IFERROR(INDEX(zdrovojéúdaje!$A:$G,MATCH(ROW()+365,$A:$A,0),COLUMN()-1),"")</f>
        <v>39772</v>
      </c>
      <c r="D417" s="15">
        <f>IFERROR(INDEX(zdrovojéúdaje!$A:$G,MATCH(ROW()+365,$A:$A,0),COLUMN()-1),"")</f>
        <v>0.83333333333333337</v>
      </c>
      <c r="E417" s="13">
        <f>IFERROR(VALUE(TRIM(SUBSTITUTE(REPLACE(INDEX(zdrovojéúdaje!$A:$G,MATCH(ROW()+365,$A:$A,0),COLUMN()-1),1,4,""),".",",",1))),"")</f>
        <v>53.297199999999997</v>
      </c>
      <c r="F417" s="13">
        <f>IFERROR(VALUE(TRIM(SUBSTITUTE(REPLACE(INDEX(zdrovojéúdaje!$A:$G,MATCH(ROW()+365,$A:$A,0),COLUMN()-1),1,4,""),".",","))),"")</f>
        <v>15.475099999999999</v>
      </c>
      <c r="G417" s="12">
        <f>IFERROR(VALUE(TRIM(SUBSTITUTE(REPLACE(INDEX(zdrovojéúdaje!$A:$G,MATCH(ROW()+365,$A:$A,0),COLUMN()-1),1,4,""),".",","))),"")</f>
        <v>15.8285</v>
      </c>
      <c r="I417" s="36" t="str">
        <f>IFERROR(INDEX(zdrovojéúdaje!$A:$G,MATCH(ROW()+441,$A:$A,0),COLUMN()-8),"")</f>
        <v>858/1494</v>
      </c>
      <c r="J417" s="37">
        <f>IFERROR(INDEX(zdrovojéúdaje!$A:$G,MATCH(ROW()+441,$A:$A,0),COLUMN()-8),"")</f>
        <v>39774</v>
      </c>
      <c r="K417" s="38">
        <f>IFERROR(INDEX(zdrovojéúdaje!$A:$G,MATCH(ROW()+441,$A:$A,0),COLUMN()-8),"")</f>
        <v>0.41666666666666669</v>
      </c>
      <c r="L417" s="39">
        <f>IFERROR(VALUE(TRIM(SUBSTITUTE(REPLACE(INDEX(zdrovojéúdaje!$A:$G,MATCH(ROW()+441,$A:$A,0),COLUMN()-8),1,4,""),".",",",1))),"")</f>
        <v>54.1629</v>
      </c>
      <c r="M417" s="39">
        <f>IFERROR(VALUE(TRIM(SUBSTITUTE(REPLACE(INDEX(zdrovojéúdaje!$A:$G,MATCH(ROW()+441,$A:$A,0),COLUMN()-8),1,4,""),".",","))),"")</f>
        <v>14.014200000000001</v>
      </c>
      <c r="N417" s="40">
        <f>IFERROR(VALUE(TRIM(SUBSTITUTE(REPLACE(INDEX(zdrovojéúdaje!$A:$G,MATCH(ROW()+441,$A:$A,0),COLUMN()-8),1,4,""),".",","))),"")</f>
        <v>14.470499999999999</v>
      </c>
    </row>
    <row r="418" spans="1:14" s="29" customFormat="1" ht="13.15" customHeight="1">
      <c r="A418" s="47">
        <f>IF((zdrovojéúdaje!B418&gt;=$C$3)*(zdrovojéúdaje!B418&lt;=$C$4),1+COUNTIF($A$1:$A417,"&gt;0"),0)</f>
        <v>418</v>
      </c>
      <c r="B418" s="28" t="str">
        <f>IFERROR(INDEX(zdrovojéúdaje!$A:$G,MATCH(ROW()+365,$A:$A,0),COLUMN()-1),"")</f>
        <v>783/1494</v>
      </c>
      <c r="C418" s="14">
        <f>IFERROR(INDEX(zdrovojéúdaje!$A:$G,MATCH(ROW()+365,$A:$A,0),COLUMN()-1),"")</f>
        <v>39772</v>
      </c>
      <c r="D418" s="15">
        <f>IFERROR(INDEX(zdrovojéúdaje!$A:$G,MATCH(ROW()+365,$A:$A,0),COLUMN()-1),"")</f>
        <v>0.85416666666666663</v>
      </c>
      <c r="E418" s="13">
        <f>IFERROR(VALUE(TRIM(SUBSTITUTE(REPLACE(INDEX(zdrovojéúdaje!$A:$G,MATCH(ROW()+365,$A:$A,0),COLUMN()-1),1,4,""),".",",",1))),"")</f>
        <v>53.380499999999998</v>
      </c>
      <c r="F418" s="13">
        <f>IFERROR(VALUE(TRIM(SUBSTITUTE(REPLACE(INDEX(zdrovojéúdaje!$A:$G,MATCH(ROW()+365,$A:$A,0),COLUMN()-1),1,4,""),".",","))),"")</f>
        <v>15.5084</v>
      </c>
      <c r="G418" s="12">
        <f>IFERROR(VALUE(TRIM(SUBSTITUTE(REPLACE(INDEX(zdrovojéúdaje!$A:$G,MATCH(ROW()+365,$A:$A,0),COLUMN()-1),1,4,""),".",","))),"")</f>
        <v>15.8653</v>
      </c>
      <c r="I418" s="36" t="str">
        <f>IFERROR(INDEX(zdrovojéúdaje!$A:$G,MATCH(ROW()+441,$A:$A,0),COLUMN()-8),"")</f>
        <v>859/1494</v>
      </c>
      <c r="J418" s="37">
        <f>IFERROR(INDEX(zdrovojéúdaje!$A:$G,MATCH(ROW()+441,$A:$A,0),COLUMN()-8),"")</f>
        <v>39774</v>
      </c>
      <c r="K418" s="38">
        <f>IFERROR(INDEX(zdrovojéúdaje!$A:$G,MATCH(ROW()+441,$A:$A,0),COLUMN()-8),"")</f>
        <v>0.4375</v>
      </c>
      <c r="L418" s="39">
        <f>IFERROR(VALUE(TRIM(SUBSTITUTE(REPLACE(INDEX(zdrovojéúdaje!$A:$G,MATCH(ROW()+441,$A:$A,0),COLUMN()-8),1,4,""),".",",",1))),"")</f>
        <v>52.620800000000003</v>
      </c>
      <c r="M418" s="39">
        <f>IFERROR(VALUE(TRIM(SUBSTITUTE(REPLACE(INDEX(zdrovojéúdaje!$A:$G,MATCH(ROW()+441,$A:$A,0),COLUMN()-8),1,4,""),".",","))),"")</f>
        <v>14.5444</v>
      </c>
      <c r="N418" s="40">
        <f>IFERROR(VALUE(TRIM(SUBSTITUTE(REPLACE(INDEX(zdrovojéúdaje!$A:$G,MATCH(ROW()+441,$A:$A,0),COLUMN()-8),1,4,""),".",","))),"")</f>
        <v>14.7637</v>
      </c>
    </row>
    <row r="419" spans="1:14" s="29" customFormat="1" ht="13.15" customHeight="1">
      <c r="A419" s="47">
        <f>IF((zdrovojéúdaje!B419&gt;=$C$3)*(zdrovojéúdaje!B419&lt;=$C$4),1+COUNTIF($A$1:$A418,"&gt;0"),0)</f>
        <v>419</v>
      </c>
      <c r="B419" s="28" t="str">
        <f>IFERROR(INDEX(zdrovojéúdaje!$A:$G,MATCH(ROW()+365,$A:$A,0),COLUMN()-1),"")</f>
        <v>784/1494</v>
      </c>
      <c r="C419" s="14">
        <f>IFERROR(INDEX(zdrovojéúdaje!$A:$G,MATCH(ROW()+365,$A:$A,0),COLUMN()-1),"")</f>
        <v>39772</v>
      </c>
      <c r="D419" s="15">
        <f>IFERROR(INDEX(zdrovojéúdaje!$A:$G,MATCH(ROW()+365,$A:$A,0),COLUMN()-1),"")</f>
        <v>0.875</v>
      </c>
      <c r="E419" s="13">
        <f>IFERROR(VALUE(TRIM(SUBSTITUTE(REPLACE(INDEX(zdrovojéúdaje!$A:$G,MATCH(ROW()+365,$A:$A,0),COLUMN()-1),1,4,""),".",",",1))),"")</f>
        <v>53.529400000000003</v>
      </c>
      <c r="F419" s="13">
        <f>IFERROR(VALUE(TRIM(SUBSTITUTE(REPLACE(INDEX(zdrovojéúdaje!$A:$G,MATCH(ROW()+365,$A:$A,0),COLUMN()-1),1,4,""),".",","))),"")</f>
        <v>15.441800000000001</v>
      </c>
      <c r="G419" s="12">
        <f>IFERROR(VALUE(TRIM(SUBSTITUTE(REPLACE(INDEX(zdrovojéúdaje!$A:$G,MATCH(ROW()+365,$A:$A,0),COLUMN()-1),1,4,""),".",","))),"")</f>
        <v>15.8285</v>
      </c>
      <c r="I419" s="36" t="str">
        <f>IFERROR(INDEX(zdrovojéúdaje!$A:$G,MATCH(ROW()+441,$A:$A,0),COLUMN()-8),"")</f>
        <v>860/1494</v>
      </c>
      <c r="J419" s="37">
        <f>IFERROR(INDEX(zdrovojéúdaje!$A:$G,MATCH(ROW()+441,$A:$A,0),COLUMN()-8),"")</f>
        <v>39774</v>
      </c>
      <c r="K419" s="38">
        <f>IFERROR(INDEX(zdrovojéúdaje!$A:$G,MATCH(ROW()+441,$A:$A,0),COLUMN()-8),"")</f>
        <v>0.45833333333333331</v>
      </c>
      <c r="L419" s="39">
        <f>IFERROR(VALUE(TRIM(SUBSTITUTE(REPLACE(INDEX(zdrovojéúdaje!$A:$G,MATCH(ROW()+441,$A:$A,0),COLUMN()-8),1,4,""),".",",",1))),"")</f>
        <v>52.3962</v>
      </c>
      <c r="M419" s="39">
        <f>IFERROR(VALUE(TRIM(SUBSTITUTE(REPLACE(INDEX(zdrovojéúdaje!$A:$G,MATCH(ROW()+441,$A:$A,0),COLUMN()-8),1,4,""),".",","))),"")</f>
        <v>14.677199999999999</v>
      </c>
      <c r="N419" s="40">
        <f>IFERROR(VALUE(TRIM(SUBSTITUTE(REPLACE(INDEX(zdrovojéúdaje!$A:$G,MATCH(ROW()+441,$A:$A,0),COLUMN()-8),1,4,""),".",","))),"")</f>
        <v>14.910399999999999</v>
      </c>
    </row>
    <row r="420" spans="1:14" s="29" customFormat="1" ht="13.15" customHeight="1">
      <c r="A420" s="47">
        <f>IF((zdrovojéúdaje!B420&gt;=$C$3)*(zdrovojéúdaje!B420&lt;=$C$4),1+COUNTIF($A$1:$A419,"&gt;0"),0)</f>
        <v>420</v>
      </c>
      <c r="B420" s="28" t="str">
        <f>IFERROR(INDEX(zdrovojéúdaje!$A:$G,MATCH(ROW()+365,$A:$A,0),COLUMN()-1),"")</f>
        <v>785/1494</v>
      </c>
      <c r="C420" s="14">
        <f>IFERROR(INDEX(zdrovojéúdaje!$A:$G,MATCH(ROW()+365,$A:$A,0),COLUMN()-1),"")</f>
        <v>39772</v>
      </c>
      <c r="D420" s="15">
        <f>IFERROR(INDEX(zdrovojéúdaje!$A:$G,MATCH(ROW()+365,$A:$A,0),COLUMN()-1),"")</f>
        <v>0.89583333333333337</v>
      </c>
      <c r="E420" s="13">
        <f>IFERROR(VALUE(TRIM(SUBSTITUTE(REPLACE(INDEX(zdrovojéúdaje!$A:$G,MATCH(ROW()+365,$A:$A,0),COLUMN()-1),1,4,""),".",",",1))),"")</f>
        <v>53.796999999999997</v>
      </c>
      <c r="F420" s="13">
        <f>IFERROR(VALUE(TRIM(SUBSTITUTE(REPLACE(INDEX(zdrovojéúdaje!$A:$G,MATCH(ROW()+365,$A:$A,0),COLUMN()-1),1,4,""),".",","))),"")</f>
        <v>15.3086</v>
      </c>
      <c r="G420" s="12">
        <f>IFERROR(VALUE(TRIM(SUBSTITUTE(REPLACE(INDEX(zdrovojéúdaje!$A:$G,MATCH(ROW()+365,$A:$A,0),COLUMN()-1),1,4,""),".",","))),"")</f>
        <v>15.755000000000001</v>
      </c>
      <c r="I420" s="36" t="str">
        <f>IFERROR(INDEX(zdrovojéúdaje!$A:$G,MATCH(ROW()+441,$A:$A,0),COLUMN()-8),"")</f>
        <v>861/1494</v>
      </c>
      <c r="J420" s="37">
        <f>IFERROR(INDEX(zdrovojéúdaje!$A:$G,MATCH(ROW()+441,$A:$A,0),COLUMN()-8),"")</f>
        <v>39774</v>
      </c>
      <c r="K420" s="38">
        <f>IFERROR(INDEX(zdrovojéúdaje!$A:$G,MATCH(ROW()+441,$A:$A,0),COLUMN()-8),"")</f>
        <v>0.47916666666666669</v>
      </c>
      <c r="L420" s="39">
        <f>IFERROR(VALUE(TRIM(SUBSTITUTE(REPLACE(INDEX(zdrovojéúdaje!$A:$G,MATCH(ROW()+441,$A:$A,0),COLUMN()-8),1,4,""),".",",",1))),"")</f>
        <v>52.994300000000003</v>
      </c>
      <c r="M420" s="39">
        <f>IFERROR(VALUE(TRIM(SUBSTITUTE(REPLACE(INDEX(zdrovojéúdaje!$A:$G,MATCH(ROW()+441,$A:$A,0),COLUMN()-8),1,4,""),".",","))),"")</f>
        <v>14.4781</v>
      </c>
      <c r="N420" s="40">
        <f>IFERROR(VALUE(TRIM(SUBSTITUTE(REPLACE(INDEX(zdrovojéúdaje!$A:$G,MATCH(ROW()+441,$A:$A,0),COLUMN()-8),1,4,""),".",","))),"")</f>
        <v>14.8003</v>
      </c>
    </row>
    <row r="421" spans="1:14" s="29" customFormat="1" ht="13.15" customHeight="1">
      <c r="A421" s="47">
        <f>IF((zdrovojéúdaje!B421&gt;=$C$3)*(zdrovojéúdaje!B421&lt;=$C$4),1+COUNTIF($A$1:$A420,"&gt;0"),0)</f>
        <v>421</v>
      </c>
      <c r="B421" s="28" t="str">
        <f>IFERROR(INDEX(zdrovojéúdaje!$A:$G,MATCH(ROW()+365,$A:$A,0),COLUMN()-1),"")</f>
        <v>786/1494</v>
      </c>
      <c r="C421" s="14">
        <f>IFERROR(INDEX(zdrovojéúdaje!$A:$G,MATCH(ROW()+365,$A:$A,0),COLUMN()-1),"")</f>
        <v>39772</v>
      </c>
      <c r="D421" s="15">
        <f>IFERROR(INDEX(zdrovojéúdaje!$A:$G,MATCH(ROW()+365,$A:$A,0),COLUMN()-1),"")</f>
        <v>0.91666666666666663</v>
      </c>
      <c r="E421" s="13">
        <f>IFERROR(VALUE(TRIM(SUBSTITUTE(REPLACE(INDEX(zdrovojéúdaje!$A:$G,MATCH(ROW()+365,$A:$A,0),COLUMN()-1),1,4,""),".",",",1))),"")</f>
        <v>54.0595</v>
      </c>
      <c r="F421" s="13">
        <f>IFERROR(VALUE(TRIM(SUBSTITUTE(REPLACE(INDEX(zdrovojéúdaje!$A:$G,MATCH(ROW()+365,$A:$A,0),COLUMN()-1),1,4,""),".",","))),"")</f>
        <v>15.2088</v>
      </c>
      <c r="G421" s="12">
        <f>IFERROR(VALUE(TRIM(SUBSTITUTE(REPLACE(INDEX(zdrovojéúdaje!$A:$G,MATCH(ROW()+365,$A:$A,0),COLUMN()-1),1,4,""),".",","))),"")</f>
        <v>15.6447</v>
      </c>
      <c r="I421" s="36" t="str">
        <f>IFERROR(INDEX(zdrovojéúdaje!$A:$G,MATCH(ROW()+441,$A:$A,0),COLUMN()-8),"")</f>
        <v>862/1494</v>
      </c>
      <c r="J421" s="37">
        <f>IFERROR(INDEX(zdrovojéúdaje!$A:$G,MATCH(ROW()+441,$A:$A,0),COLUMN()-8),"")</f>
        <v>39774</v>
      </c>
      <c r="K421" s="38">
        <f>IFERROR(INDEX(zdrovojéúdaje!$A:$G,MATCH(ROW()+441,$A:$A,0),COLUMN()-8),"")</f>
        <v>0.5</v>
      </c>
      <c r="L421" s="39">
        <f>IFERROR(VALUE(TRIM(SUBSTITUTE(REPLACE(INDEX(zdrovojéúdaje!$A:$G,MATCH(ROW()+441,$A:$A,0),COLUMN()-8),1,4,""),".",",",1))),"")</f>
        <v>53.357799999999997</v>
      </c>
      <c r="M421" s="39">
        <f>IFERROR(VALUE(TRIM(SUBSTITUTE(REPLACE(INDEX(zdrovojéúdaje!$A:$G,MATCH(ROW()+441,$A:$A,0),COLUMN()-8),1,4,""),".",","))),"")</f>
        <v>14.3123</v>
      </c>
      <c r="N421" s="40">
        <f>IFERROR(VALUE(TRIM(SUBSTITUTE(REPLACE(INDEX(zdrovojéúdaje!$A:$G,MATCH(ROW()+441,$A:$A,0),COLUMN()-8),1,4,""),".",","))),"")</f>
        <v>14.727</v>
      </c>
    </row>
    <row r="422" spans="1:14" s="29" customFormat="1" ht="13.15" customHeight="1">
      <c r="A422" s="47">
        <f>IF((zdrovojéúdaje!B422&gt;=$C$3)*(zdrovojéúdaje!B422&lt;=$C$4),1+COUNTIF($A$1:$A421,"&gt;0"),0)</f>
        <v>422</v>
      </c>
      <c r="B422" s="28" t="str">
        <f>IFERROR(INDEX(zdrovojéúdaje!$A:$G,MATCH(ROW()+365,$A:$A,0),COLUMN()-1),"")</f>
        <v>787/1494</v>
      </c>
      <c r="C422" s="14">
        <f>IFERROR(INDEX(zdrovojéúdaje!$A:$G,MATCH(ROW()+365,$A:$A,0),COLUMN()-1),"")</f>
        <v>39772</v>
      </c>
      <c r="D422" s="15">
        <f>IFERROR(INDEX(zdrovojéúdaje!$A:$G,MATCH(ROW()+365,$A:$A,0),COLUMN()-1),"")</f>
        <v>0.9375</v>
      </c>
      <c r="E422" s="13">
        <f>IFERROR(VALUE(TRIM(SUBSTITUTE(REPLACE(INDEX(zdrovojéúdaje!$A:$G,MATCH(ROW()+365,$A:$A,0),COLUMN()-1),1,4,""),".",",",1))),"")</f>
        <v>54.183100000000003</v>
      </c>
      <c r="F422" s="13">
        <f>IFERROR(VALUE(TRIM(SUBSTITUTE(REPLACE(INDEX(zdrovojéúdaje!$A:$G,MATCH(ROW()+365,$A:$A,0),COLUMN()-1),1,4,""),".",","))),"")</f>
        <v>15.142300000000001</v>
      </c>
      <c r="G422" s="12">
        <f>IFERROR(VALUE(TRIM(SUBSTITUTE(REPLACE(INDEX(zdrovojéúdaje!$A:$G,MATCH(ROW()+365,$A:$A,0),COLUMN()-1),1,4,""),".",","))),"")</f>
        <v>15.571199999999999</v>
      </c>
      <c r="I422" s="36" t="str">
        <f>IFERROR(INDEX(zdrovojéúdaje!$A:$G,MATCH(ROW()+441,$A:$A,0),COLUMN()-8),"")</f>
        <v>863/1494</v>
      </c>
      <c r="J422" s="37">
        <f>IFERROR(INDEX(zdrovojéúdaje!$A:$G,MATCH(ROW()+441,$A:$A,0),COLUMN()-8),"")</f>
        <v>39774</v>
      </c>
      <c r="K422" s="38">
        <f>IFERROR(INDEX(zdrovojéúdaje!$A:$G,MATCH(ROW()+441,$A:$A,0),COLUMN()-8),"")</f>
        <v>0.52083333333333337</v>
      </c>
      <c r="L422" s="39">
        <f>IFERROR(VALUE(TRIM(SUBSTITUTE(REPLACE(INDEX(zdrovojéúdaje!$A:$G,MATCH(ROW()+441,$A:$A,0),COLUMN()-8),1,4,""),".",",",1))),"")</f>
        <v>53.438600000000001</v>
      </c>
      <c r="M422" s="39">
        <f>IFERROR(VALUE(TRIM(SUBSTITUTE(REPLACE(INDEX(zdrovojéúdaje!$A:$G,MATCH(ROW()+441,$A:$A,0),COLUMN()-8),1,4,""),".",","))),"")</f>
        <v>14.2461</v>
      </c>
      <c r="N422" s="40">
        <f>IFERROR(VALUE(TRIM(SUBSTITUTE(REPLACE(INDEX(zdrovojéúdaje!$A:$G,MATCH(ROW()+441,$A:$A,0),COLUMN()-8),1,4,""),".",","))),"")</f>
        <v>14.6904</v>
      </c>
    </row>
    <row r="423" spans="1:14" s="29" customFormat="1" ht="13.15" customHeight="1">
      <c r="A423" s="47">
        <f>IF((zdrovojéúdaje!B423&gt;=$C$3)*(zdrovojéúdaje!B423&lt;=$C$4),1+COUNTIF($A$1:$A422,"&gt;0"),0)</f>
        <v>423</v>
      </c>
      <c r="B423" s="28" t="str">
        <f>IFERROR(INDEX(zdrovojéúdaje!$A:$G,MATCH(ROW()+365,$A:$A,0),COLUMN()-1),"")</f>
        <v>788/1494</v>
      </c>
      <c r="C423" s="14">
        <f>IFERROR(INDEX(zdrovojéúdaje!$A:$G,MATCH(ROW()+365,$A:$A,0),COLUMN()-1),"")</f>
        <v>39772</v>
      </c>
      <c r="D423" s="15">
        <f>IFERROR(INDEX(zdrovojéúdaje!$A:$G,MATCH(ROW()+365,$A:$A,0),COLUMN()-1),"")</f>
        <v>0.95833333333333337</v>
      </c>
      <c r="E423" s="13">
        <f>IFERROR(VALUE(TRIM(SUBSTITUTE(REPLACE(INDEX(zdrovojéúdaje!$A:$G,MATCH(ROW()+365,$A:$A,0),COLUMN()-1),1,4,""),".",",",1))),"")</f>
        <v>54.342100000000002</v>
      </c>
      <c r="F423" s="13">
        <f>IFERROR(VALUE(TRIM(SUBSTITUTE(REPLACE(INDEX(zdrovojéúdaje!$A:$G,MATCH(ROW()+365,$A:$A,0),COLUMN()-1),1,4,""),".",","))),"")</f>
        <v>15.1091</v>
      </c>
      <c r="G423" s="12">
        <f>IFERROR(VALUE(TRIM(SUBSTITUTE(REPLACE(INDEX(zdrovojéúdaje!$A:$G,MATCH(ROW()+365,$A:$A,0),COLUMN()-1),1,4,""),".",","))),"")</f>
        <v>15.607900000000001</v>
      </c>
      <c r="I423" s="36" t="str">
        <f>IFERROR(INDEX(zdrovojéúdaje!$A:$G,MATCH(ROW()+441,$A:$A,0),COLUMN()-8),"")</f>
        <v>864/1494</v>
      </c>
      <c r="J423" s="37">
        <f>IFERROR(INDEX(zdrovojéúdaje!$A:$G,MATCH(ROW()+441,$A:$A,0),COLUMN()-8),"")</f>
        <v>39774</v>
      </c>
      <c r="K423" s="38">
        <f>IFERROR(INDEX(zdrovojéúdaje!$A:$G,MATCH(ROW()+441,$A:$A,0),COLUMN()-8),"")</f>
        <v>0.54166666666666663</v>
      </c>
      <c r="L423" s="39">
        <f>IFERROR(VALUE(TRIM(SUBSTITUTE(REPLACE(INDEX(zdrovojéúdaje!$A:$G,MATCH(ROW()+441,$A:$A,0),COLUMN()-8),1,4,""),".",",",1))),"")</f>
        <v>53.378</v>
      </c>
      <c r="M423" s="39">
        <f>IFERROR(VALUE(TRIM(SUBSTITUTE(REPLACE(INDEX(zdrovojéúdaje!$A:$G,MATCH(ROW()+441,$A:$A,0),COLUMN()-8),1,4,""),".",","))),"")</f>
        <v>14.279199999999999</v>
      </c>
      <c r="N423" s="40">
        <f>IFERROR(VALUE(TRIM(SUBSTITUTE(REPLACE(INDEX(zdrovojéúdaje!$A:$G,MATCH(ROW()+441,$A:$A,0),COLUMN()-8),1,4,""),".",","))),"")</f>
        <v>14.727</v>
      </c>
    </row>
    <row r="424" spans="1:14" s="29" customFormat="1" ht="13.15" customHeight="1">
      <c r="A424" s="47">
        <f>IF((zdrovojéúdaje!B424&gt;=$C$3)*(zdrovojéúdaje!B424&lt;=$C$4),1+COUNTIF($A$1:$A423,"&gt;0"),0)</f>
        <v>424</v>
      </c>
      <c r="B424" s="28" t="str">
        <f>IFERROR(INDEX(zdrovojéúdaje!$A:$G,MATCH(ROW()+365,$A:$A,0),COLUMN()-1),"")</f>
        <v>789/1494</v>
      </c>
      <c r="C424" s="14">
        <f>IFERROR(INDEX(zdrovojéúdaje!$A:$G,MATCH(ROW()+365,$A:$A,0),COLUMN()-1),"")</f>
        <v>39772</v>
      </c>
      <c r="D424" s="15">
        <f>IFERROR(INDEX(zdrovojéúdaje!$A:$G,MATCH(ROW()+365,$A:$A,0),COLUMN()-1),"")</f>
        <v>0.97916666666666663</v>
      </c>
      <c r="E424" s="13">
        <f>IFERROR(VALUE(TRIM(SUBSTITUTE(REPLACE(INDEX(zdrovojéúdaje!$A:$G,MATCH(ROW()+365,$A:$A,0),COLUMN()-1),1,4,""),".",",",1))),"")</f>
        <v>54.458199999999998</v>
      </c>
      <c r="F424" s="13">
        <f>IFERROR(VALUE(TRIM(SUBSTITUTE(REPLACE(INDEX(zdrovojéúdaje!$A:$G,MATCH(ROW()+365,$A:$A,0),COLUMN()-1),1,4,""),".",","))),"")</f>
        <v>15.075799999999999</v>
      </c>
      <c r="G424" s="12">
        <f>IFERROR(VALUE(TRIM(SUBSTITUTE(REPLACE(INDEX(zdrovojéúdaje!$A:$G,MATCH(ROW()+365,$A:$A,0),COLUMN()-1),1,4,""),".",","))),"")</f>
        <v>15.5344</v>
      </c>
      <c r="I424" s="36" t="str">
        <f>IFERROR(INDEX(zdrovojéúdaje!$A:$G,MATCH(ROW()+441,$A:$A,0),COLUMN()-8),"")</f>
        <v>865/1494</v>
      </c>
      <c r="J424" s="37">
        <f>IFERROR(INDEX(zdrovojéúdaje!$A:$G,MATCH(ROW()+441,$A:$A,0),COLUMN()-8),"")</f>
        <v>39774</v>
      </c>
      <c r="K424" s="38">
        <f>IFERROR(INDEX(zdrovojéúdaje!$A:$G,MATCH(ROW()+441,$A:$A,0),COLUMN()-8),"")</f>
        <v>0.5625</v>
      </c>
      <c r="L424" s="39">
        <f>IFERROR(VALUE(TRIM(SUBSTITUTE(REPLACE(INDEX(zdrovojéúdaje!$A:$G,MATCH(ROW()+441,$A:$A,0),COLUMN()-8),1,4,""),".",",",1))),"")</f>
        <v>53.176099999999998</v>
      </c>
      <c r="M424" s="39">
        <f>IFERROR(VALUE(TRIM(SUBSTITUTE(REPLACE(INDEX(zdrovojéúdaje!$A:$G,MATCH(ROW()+441,$A:$A,0),COLUMN()-8),1,4,""),".",","))),"")</f>
        <v>14.2461</v>
      </c>
      <c r="N424" s="40">
        <f>IFERROR(VALUE(TRIM(SUBSTITUTE(REPLACE(INDEX(zdrovojéúdaje!$A:$G,MATCH(ROW()+441,$A:$A,0),COLUMN()-8),1,4,""),".",","))),"")</f>
        <v>14.7637</v>
      </c>
    </row>
    <row r="425" spans="1:14" s="29" customFormat="1" ht="13.15" customHeight="1">
      <c r="A425" s="47">
        <f>IF((zdrovojéúdaje!B425&gt;=$C$3)*(zdrovojéúdaje!B425&lt;=$C$4),1+COUNTIF($A$1:$A424,"&gt;0"),0)</f>
        <v>425</v>
      </c>
      <c r="B425" s="28" t="str">
        <f>IFERROR(INDEX(zdrovojéúdaje!$A:$G,MATCH(ROW()+365,$A:$A,0),COLUMN()-1),"")</f>
        <v>790/1494</v>
      </c>
      <c r="C425" s="14">
        <f>IFERROR(INDEX(zdrovojéúdaje!$A:$G,MATCH(ROW()+365,$A:$A,0),COLUMN()-1),"")</f>
        <v>39773</v>
      </c>
      <c r="D425" s="15">
        <f>IFERROR(INDEX(zdrovojéúdaje!$A:$G,MATCH(ROW()+365,$A:$A,0),COLUMN()-1),"")</f>
        <v>0</v>
      </c>
      <c r="E425" s="13">
        <f>IFERROR(VALUE(TRIM(SUBSTITUTE(REPLACE(INDEX(zdrovojéúdaje!$A:$G,MATCH(ROW()+365,$A:$A,0),COLUMN()-1),1,4,""),".",",",1))),"")</f>
        <v>54.556699999999999</v>
      </c>
      <c r="F425" s="13">
        <f>IFERROR(VALUE(TRIM(SUBSTITUTE(REPLACE(INDEX(zdrovojéúdaje!$A:$G,MATCH(ROW()+365,$A:$A,0),COLUMN()-1),1,4,""),".",","))),"")</f>
        <v>15.0426</v>
      </c>
      <c r="G425" s="12">
        <f>IFERROR(VALUE(TRIM(SUBSTITUTE(REPLACE(INDEX(zdrovojéúdaje!$A:$G,MATCH(ROW()+365,$A:$A,0),COLUMN()-1),1,4,""),".",","))),"")</f>
        <v>15.4977</v>
      </c>
      <c r="I425" s="36" t="str">
        <f>IFERROR(INDEX(zdrovojéúdaje!$A:$G,MATCH(ROW()+441,$A:$A,0),COLUMN()-8),"")</f>
        <v>866/1494</v>
      </c>
      <c r="J425" s="37">
        <f>IFERROR(INDEX(zdrovojéúdaje!$A:$G,MATCH(ROW()+441,$A:$A,0),COLUMN()-8),"")</f>
        <v>39774</v>
      </c>
      <c r="K425" s="38">
        <f>IFERROR(INDEX(zdrovojéúdaje!$A:$G,MATCH(ROW()+441,$A:$A,0),COLUMN()-8),"")</f>
        <v>0.58333333333333337</v>
      </c>
      <c r="L425" s="39">
        <f>IFERROR(VALUE(TRIM(SUBSTITUTE(REPLACE(INDEX(zdrovojéúdaje!$A:$G,MATCH(ROW()+441,$A:$A,0),COLUMN()-8),1,4,""),".",",",1))),"")</f>
        <v>53.2089</v>
      </c>
      <c r="M425" s="39">
        <f>IFERROR(VALUE(TRIM(SUBSTITUTE(REPLACE(INDEX(zdrovojéúdaje!$A:$G,MATCH(ROW()+441,$A:$A,0),COLUMN()-8),1,4,""),".",","))),"")</f>
        <v>14.2461</v>
      </c>
      <c r="N425" s="40">
        <f>IFERROR(VALUE(TRIM(SUBSTITUTE(REPLACE(INDEX(zdrovojéúdaje!$A:$G,MATCH(ROW()+441,$A:$A,0),COLUMN()-8),1,4,""),".",","))),"")</f>
        <v>14.727</v>
      </c>
    </row>
    <row r="426" spans="1:14" s="29" customFormat="1" ht="13.15" customHeight="1">
      <c r="A426" s="47">
        <f>IF((zdrovojéúdaje!B426&gt;=$C$3)*(zdrovojéúdaje!B426&lt;=$C$4),1+COUNTIF($A$1:$A425,"&gt;0"),0)</f>
        <v>426</v>
      </c>
      <c r="B426" s="28" t="str">
        <f>IFERROR(INDEX(zdrovojéúdaje!$A:$G,MATCH(ROW()+365,$A:$A,0),COLUMN()-1),"")</f>
        <v>791/1494</v>
      </c>
      <c r="C426" s="14">
        <f>IFERROR(INDEX(zdrovojéúdaje!$A:$G,MATCH(ROW()+365,$A:$A,0),COLUMN()-1),"")</f>
        <v>39773</v>
      </c>
      <c r="D426" s="15">
        <f>IFERROR(INDEX(zdrovojéúdaje!$A:$G,MATCH(ROW()+365,$A:$A,0),COLUMN()-1),"")</f>
        <v>2.0833333333333332E-2</v>
      </c>
      <c r="E426" s="13">
        <f>IFERROR(VALUE(TRIM(SUBSTITUTE(REPLACE(INDEX(zdrovojéúdaje!$A:$G,MATCH(ROW()+365,$A:$A,0),COLUMN()-1),1,4,""),".",",",1))),"")</f>
        <v>54.713200000000001</v>
      </c>
      <c r="F426" s="13">
        <f>IFERROR(VALUE(TRIM(SUBSTITUTE(REPLACE(INDEX(zdrovojéúdaje!$A:$G,MATCH(ROW()+365,$A:$A,0),COLUMN()-1),1,4,""),".",","))),"")</f>
        <v>14.976100000000001</v>
      </c>
      <c r="G426" s="12">
        <f>IFERROR(VALUE(TRIM(SUBSTITUTE(REPLACE(INDEX(zdrovojéúdaje!$A:$G,MATCH(ROW()+365,$A:$A,0),COLUMN()-1),1,4,""),".",","))),"")</f>
        <v>15.461</v>
      </c>
      <c r="I426" s="36" t="str">
        <f>IFERROR(INDEX(zdrovojéúdaje!$A:$G,MATCH(ROW()+441,$A:$A,0),COLUMN()-8),"")</f>
        <v>867/1494</v>
      </c>
      <c r="J426" s="37">
        <f>IFERROR(INDEX(zdrovojéúdaje!$A:$G,MATCH(ROW()+441,$A:$A,0),COLUMN()-8),"")</f>
        <v>39774</v>
      </c>
      <c r="K426" s="38">
        <f>IFERROR(INDEX(zdrovojéúdaje!$A:$G,MATCH(ROW()+441,$A:$A,0),COLUMN()-8),"")</f>
        <v>0.60416666666666663</v>
      </c>
      <c r="L426" s="39">
        <f>IFERROR(VALUE(TRIM(SUBSTITUTE(REPLACE(INDEX(zdrovojéúdaje!$A:$G,MATCH(ROW()+441,$A:$A,0),COLUMN()-8),1,4,""),".",",",1))),"")</f>
        <v>53.486499999999999</v>
      </c>
      <c r="M426" s="39">
        <f>IFERROR(VALUE(TRIM(SUBSTITUTE(REPLACE(INDEX(zdrovojéúdaje!$A:$G,MATCH(ROW()+441,$A:$A,0),COLUMN()-8),1,4,""),".",","))),"")</f>
        <v>14.146699999999999</v>
      </c>
      <c r="N426" s="40">
        <f>IFERROR(VALUE(TRIM(SUBSTITUTE(REPLACE(INDEX(zdrovojéúdaje!$A:$G,MATCH(ROW()+441,$A:$A,0),COLUMN()-8),1,4,""),".",","))),"")</f>
        <v>14.6904</v>
      </c>
    </row>
    <row r="427" spans="1:14" s="29" customFormat="1" ht="13.15" customHeight="1">
      <c r="A427" s="47">
        <f>IF((zdrovojéúdaje!B427&gt;=$C$3)*(zdrovojéúdaje!B427&lt;=$C$4),1+COUNTIF($A$1:$A426,"&gt;0"),0)</f>
        <v>427</v>
      </c>
      <c r="B427" s="28" t="str">
        <f>IFERROR(INDEX(zdrovojéúdaje!$A:$G,MATCH(ROW()+365,$A:$A,0),COLUMN()-1),"")</f>
        <v>792/1494</v>
      </c>
      <c r="C427" s="14">
        <f>IFERROR(INDEX(zdrovojéúdaje!$A:$G,MATCH(ROW()+365,$A:$A,0),COLUMN()-1),"")</f>
        <v>39773</v>
      </c>
      <c r="D427" s="15">
        <f>IFERROR(INDEX(zdrovojéúdaje!$A:$G,MATCH(ROW()+365,$A:$A,0),COLUMN()-1),"")</f>
        <v>4.1666666666666664E-2</v>
      </c>
      <c r="E427" s="13">
        <f>IFERROR(VALUE(TRIM(SUBSTITUTE(REPLACE(INDEX(zdrovojéúdaje!$A:$G,MATCH(ROW()+365,$A:$A,0),COLUMN()-1),1,4,""),".",",",1))),"")</f>
        <v>54.872199999999999</v>
      </c>
      <c r="F427" s="13">
        <f>IFERROR(VALUE(TRIM(SUBSTITUTE(REPLACE(INDEX(zdrovojéúdaje!$A:$G,MATCH(ROW()+365,$A:$A,0),COLUMN()-1),1,4,""),".",","))),"")</f>
        <v>14.9429</v>
      </c>
      <c r="G427" s="12">
        <f>IFERROR(VALUE(TRIM(SUBSTITUTE(REPLACE(INDEX(zdrovojéúdaje!$A:$G,MATCH(ROW()+365,$A:$A,0),COLUMN()-1),1,4,""),".",","))),"")</f>
        <v>15.424200000000001</v>
      </c>
      <c r="I427" s="36" t="str">
        <f>IFERROR(INDEX(zdrovojéúdaje!$A:$G,MATCH(ROW()+441,$A:$A,0),COLUMN()-8),"")</f>
        <v>868/1494</v>
      </c>
      <c r="J427" s="37">
        <f>IFERROR(INDEX(zdrovojéúdaje!$A:$G,MATCH(ROW()+441,$A:$A,0),COLUMN()-8),"")</f>
        <v>39774</v>
      </c>
      <c r="K427" s="38">
        <f>IFERROR(INDEX(zdrovojéúdaje!$A:$G,MATCH(ROW()+441,$A:$A,0),COLUMN()-8),"")</f>
        <v>0.625</v>
      </c>
      <c r="L427" s="39">
        <f>IFERROR(VALUE(TRIM(SUBSTITUTE(REPLACE(INDEX(zdrovojéúdaje!$A:$G,MATCH(ROW()+441,$A:$A,0),COLUMN()-8),1,4,""),".",",",1))),"")</f>
        <v>53.448700000000002</v>
      </c>
      <c r="M427" s="39">
        <f>IFERROR(VALUE(TRIM(SUBSTITUTE(REPLACE(INDEX(zdrovojéúdaje!$A:$G,MATCH(ROW()+441,$A:$A,0),COLUMN()-8),1,4,""),".",","))),"")</f>
        <v>14.146699999999999</v>
      </c>
      <c r="N427" s="40">
        <f>IFERROR(VALUE(TRIM(SUBSTITUTE(REPLACE(INDEX(zdrovojéúdaje!$A:$G,MATCH(ROW()+441,$A:$A,0),COLUMN()-8),1,4,""),".",","))),"")</f>
        <v>14.617100000000001</v>
      </c>
    </row>
    <row r="428" spans="1:14" s="29" customFormat="1" ht="13.15" customHeight="1">
      <c r="A428" s="47">
        <f>IF((zdrovojéúdaje!B428&gt;=$C$3)*(zdrovojéúdaje!B428&lt;=$C$4),1+COUNTIF($A$1:$A427,"&gt;0"),0)</f>
        <v>428</v>
      </c>
      <c r="B428" s="28" t="str">
        <f>IFERROR(INDEX(zdrovojéúdaje!$A:$G,MATCH(ROW()+365,$A:$A,0),COLUMN()-1),"")</f>
        <v>793/1494</v>
      </c>
      <c r="C428" s="14">
        <f>IFERROR(INDEX(zdrovojéúdaje!$A:$G,MATCH(ROW()+365,$A:$A,0),COLUMN()-1),"")</f>
        <v>39773</v>
      </c>
      <c r="D428" s="15">
        <f>IFERROR(INDEX(zdrovojéúdaje!$A:$G,MATCH(ROW()+365,$A:$A,0),COLUMN()-1),"")</f>
        <v>6.25E-2</v>
      </c>
      <c r="E428" s="13">
        <f>IFERROR(VALUE(TRIM(SUBSTITUTE(REPLACE(INDEX(zdrovojéúdaje!$A:$G,MATCH(ROW()+365,$A:$A,0),COLUMN()-1),1,4,""),".",",",1))),"")</f>
        <v>55.056399999999996</v>
      </c>
      <c r="F428" s="13">
        <f>IFERROR(VALUE(TRIM(SUBSTITUTE(REPLACE(INDEX(zdrovojéúdaje!$A:$G,MATCH(ROW()+365,$A:$A,0),COLUMN()-1),1,4,""),".",","))),"")</f>
        <v>14.909599999999999</v>
      </c>
      <c r="G428" s="12">
        <f>IFERROR(VALUE(TRIM(SUBSTITUTE(REPLACE(INDEX(zdrovojéúdaje!$A:$G,MATCH(ROW()+365,$A:$A,0),COLUMN()-1),1,4,""),".",","))),"")</f>
        <v>15.387499999999999</v>
      </c>
      <c r="I428" s="36" t="str">
        <f>IFERROR(INDEX(zdrovojéúdaje!$A:$G,MATCH(ROW()+441,$A:$A,0),COLUMN()-8),"")</f>
        <v>869/1494</v>
      </c>
      <c r="J428" s="37">
        <f>IFERROR(INDEX(zdrovojéúdaje!$A:$G,MATCH(ROW()+441,$A:$A,0),COLUMN()-8),"")</f>
        <v>39774</v>
      </c>
      <c r="K428" s="38">
        <f>IFERROR(INDEX(zdrovojéúdaje!$A:$G,MATCH(ROW()+441,$A:$A,0),COLUMN()-8),"")</f>
        <v>0.64583333333333337</v>
      </c>
      <c r="L428" s="39">
        <f>IFERROR(VALUE(TRIM(SUBSTITUTE(REPLACE(INDEX(zdrovojéúdaje!$A:$G,MATCH(ROW()+441,$A:$A,0),COLUMN()-8),1,4,""),".",",",1))),"")</f>
        <v>53.721200000000003</v>
      </c>
      <c r="M428" s="39">
        <f>IFERROR(VALUE(TRIM(SUBSTITUTE(REPLACE(INDEX(zdrovojéúdaje!$A:$G,MATCH(ROW()+441,$A:$A,0),COLUMN()-8),1,4,""),".",","))),"")</f>
        <v>14.0473</v>
      </c>
      <c r="N428" s="40">
        <f>IFERROR(VALUE(TRIM(SUBSTITUTE(REPLACE(INDEX(zdrovojéúdaje!$A:$G,MATCH(ROW()+441,$A:$A,0),COLUMN()-8),1,4,""),".",","))),"")</f>
        <v>14.580399999999999</v>
      </c>
    </row>
    <row r="429" spans="1:14" s="29" customFormat="1" ht="13.15" customHeight="1">
      <c r="A429" s="47">
        <f>IF((zdrovojéúdaje!B429&gt;=$C$3)*(zdrovojéúdaje!B429&lt;=$C$4),1+COUNTIF($A$1:$A428,"&gt;0"),0)</f>
        <v>429</v>
      </c>
      <c r="B429" s="28" t="str">
        <f>IFERROR(INDEX(zdrovojéúdaje!$A:$G,MATCH(ROW()+365,$A:$A,0),COLUMN()-1),"")</f>
        <v>794/1494</v>
      </c>
      <c r="C429" s="14">
        <f>IFERROR(INDEX(zdrovojéúdaje!$A:$G,MATCH(ROW()+365,$A:$A,0),COLUMN()-1),"")</f>
        <v>39773</v>
      </c>
      <c r="D429" s="15">
        <f>IFERROR(INDEX(zdrovojéúdaje!$A:$G,MATCH(ROW()+365,$A:$A,0),COLUMN()-1),"")</f>
        <v>8.3333333333333329E-2</v>
      </c>
      <c r="E429" s="13">
        <f>IFERROR(VALUE(TRIM(SUBSTITUTE(REPLACE(INDEX(zdrovojéúdaje!$A:$G,MATCH(ROW()+365,$A:$A,0),COLUMN()-1),1,4,""),".",",",1))),"")</f>
        <v>55.240699999999997</v>
      </c>
      <c r="F429" s="13">
        <f>IFERROR(VALUE(TRIM(SUBSTITUTE(REPLACE(INDEX(zdrovojéúdaje!$A:$G,MATCH(ROW()+365,$A:$A,0),COLUMN()-1),1,4,""),".",","))),"")</f>
        <v>14.8764</v>
      </c>
      <c r="G429" s="12">
        <f>IFERROR(VALUE(TRIM(SUBSTITUTE(REPLACE(INDEX(zdrovojéúdaje!$A:$G,MATCH(ROW()+365,$A:$A,0),COLUMN()-1),1,4,""),".",","))),"")</f>
        <v>15.314</v>
      </c>
      <c r="I429" s="36" t="str">
        <f>IFERROR(INDEX(zdrovojéúdaje!$A:$G,MATCH(ROW()+441,$A:$A,0),COLUMN()-8),"")</f>
        <v>870/1494</v>
      </c>
      <c r="J429" s="37">
        <f>IFERROR(INDEX(zdrovojéúdaje!$A:$G,MATCH(ROW()+441,$A:$A,0),COLUMN()-8),"")</f>
        <v>39774</v>
      </c>
      <c r="K429" s="38">
        <f>IFERROR(INDEX(zdrovojéúdaje!$A:$G,MATCH(ROW()+441,$A:$A,0),COLUMN()-8),"")</f>
        <v>0.66666666666666663</v>
      </c>
      <c r="L429" s="39">
        <f>IFERROR(VALUE(TRIM(SUBSTITUTE(REPLACE(INDEX(zdrovojéúdaje!$A:$G,MATCH(ROW()+441,$A:$A,0),COLUMN()-8),1,4,""),".",",",1))),"")</f>
        <v>53.802</v>
      </c>
      <c r="M429" s="39">
        <f>IFERROR(VALUE(TRIM(SUBSTITUTE(REPLACE(INDEX(zdrovojéúdaje!$A:$G,MATCH(ROW()+441,$A:$A,0),COLUMN()-8),1,4,""),".",","))),"")</f>
        <v>14.014200000000001</v>
      </c>
      <c r="N429" s="40">
        <f>IFERROR(VALUE(TRIM(SUBSTITUTE(REPLACE(INDEX(zdrovojéúdaje!$A:$G,MATCH(ROW()+441,$A:$A,0),COLUMN()-8),1,4,""),".",","))),"")</f>
        <v>14.507099999999999</v>
      </c>
    </row>
    <row r="430" spans="1:14" s="29" customFormat="1" ht="13.15" customHeight="1">
      <c r="A430" s="47">
        <f>IF((zdrovojéúdaje!B430&gt;=$C$3)*(zdrovojéúdaje!B430&lt;=$C$4),1+COUNTIF($A$1:$A429,"&gt;0"),0)</f>
        <v>430</v>
      </c>
      <c r="B430" s="28" t="str">
        <f>IFERROR(INDEX(zdrovojéúdaje!$A:$G,MATCH(ROW()+365,$A:$A,0),COLUMN()-1),"")</f>
        <v>795/1494</v>
      </c>
      <c r="C430" s="14">
        <f>IFERROR(INDEX(zdrovojéúdaje!$A:$G,MATCH(ROW()+365,$A:$A,0),COLUMN()-1),"")</f>
        <v>39773</v>
      </c>
      <c r="D430" s="15">
        <f>IFERROR(INDEX(zdrovojéúdaje!$A:$G,MATCH(ROW()+365,$A:$A,0),COLUMN()-1),"")</f>
        <v>0.10416666666666667</v>
      </c>
      <c r="E430" s="13">
        <f>IFERROR(VALUE(TRIM(SUBSTITUTE(REPLACE(INDEX(zdrovojéúdaje!$A:$G,MATCH(ROW()+365,$A:$A,0),COLUMN()-1),1,4,""),".",",",1))),"")</f>
        <v>55.361800000000002</v>
      </c>
      <c r="F430" s="13">
        <f>IFERROR(VALUE(TRIM(SUBSTITUTE(REPLACE(INDEX(zdrovojéúdaje!$A:$G,MATCH(ROW()+365,$A:$A,0),COLUMN()-1),1,4,""),".",","))),"")</f>
        <v>14.81</v>
      </c>
      <c r="G430" s="12">
        <f>IFERROR(VALUE(TRIM(SUBSTITUTE(REPLACE(INDEX(zdrovojéúdaje!$A:$G,MATCH(ROW()+365,$A:$A,0),COLUMN()-1),1,4,""),".",","))),"")</f>
        <v>15.2773</v>
      </c>
      <c r="I430" s="36" t="str">
        <f>IFERROR(INDEX(zdrovojéúdaje!$A:$G,MATCH(ROW()+441,$A:$A,0),COLUMN()-8),"")</f>
        <v>871/1494</v>
      </c>
      <c r="J430" s="37">
        <f>IFERROR(INDEX(zdrovojéúdaje!$A:$G,MATCH(ROW()+441,$A:$A,0),COLUMN()-8),"")</f>
        <v>39774</v>
      </c>
      <c r="K430" s="38">
        <f>IFERROR(INDEX(zdrovojéúdaje!$A:$G,MATCH(ROW()+441,$A:$A,0),COLUMN()-8),"")</f>
        <v>0.6875</v>
      </c>
      <c r="L430" s="39">
        <f>IFERROR(VALUE(TRIM(SUBSTITUTE(REPLACE(INDEX(zdrovojéúdaje!$A:$G,MATCH(ROW()+441,$A:$A,0),COLUMN()-8),1,4,""),".",",",1))),"")</f>
        <v>53.928199999999997</v>
      </c>
      <c r="M430" s="39">
        <f>IFERROR(VALUE(TRIM(SUBSTITUTE(REPLACE(INDEX(zdrovojéúdaje!$A:$G,MATCH(ROW()+441,$A:$A,0),COLUMN()-8),1,4,""),".",","))),"")</f>
        <v>13.948</v>
      </c>
      <c r="N430" s="40">
        <f>IFERROR(VALUE(TRIM(SUBSTITUTE(REPLACE(INDEX(zdrovojéúdaje!$A:$G,MATCH(ROW()+441,$A:$A,0),COLUMN()-8),1,4,""),".",","))),"")</f>
        <v>14.470499999999999</v>
      </c>
    </row>
    <row r="431" spans="1:14" s="29" customFormat="1" ht="13.15" customHeight="1">
      <c r="A431" s="47">
        <f>IF((zdrovojéúdaje!B431&gt;=$C$3)*(zdrovojéúdaje!B431&lt;=$C$4),1+COUNTIF($A$1:$A430,"&gt;0"),0)</f>
        <v>431</v>
      </c>
      <c r="B431" s="28" t="str">
        <f>IFERROR(INDEX(zdrovojéúdaje!$A:$G,MATCH(ROW()+365,$A:$A,0),COLUMN()-1),"")</f>
        <v>796/1494</v>
      </c>
      <c r="C431" s="14">
        <f>IFERROR(INDEX(zdrovojéúdaje!$A:$G,MATCH(ROW()+365,$A:$A,0),COLUMN()-1),"")</f>
        <v>39773</v>
      </c>
      <c r="D431" s="15">
        <f>IFERROR(INDEX(zdrovojéúdaje!$A:$G,MATCH(ROW()+365,$A:$A,0),COLUMN()-1),"")</f>
        <v>0.125</v>
      </c>
      <c r="E431" s="13">
        <f>IFERROR(VALUE(TRIM(SUBSTITUTE(REPLACE(INDEX(zdrovojéúdaje!$A:$G,MATCH(ROW()+365,$A:$A,0),COLUMN()-1),1,4,""),".",",",1))),"")</f>
        <v>55.498100000000001</v>
      </c>
      <c r="F431" s="13">
        <f>IFERROR(VALUE(TRIM(SUBSTITUTE(REPLACE(INDEX(zdrovojéúdaje!$A:$G,MATCH(ROW()+365,$A:$A,0),COLUMN()-1),1,4,""),".",","))),"")</f>
        <v>14.644</v>
      </c>
      <c r="G431" s="12">
        <f>IFERROR(VALUE(TRIM(SUBSTITUTE(REPLACE(INDEX(zdrovojéúdaje!$A:$G,MATCH(ROW()+365,$A:$A,0),COLUMN()-1),1,4,""),".",","))),"")</f>
        <v>15.0938</v>
      </c>
      <c r="I431" s="36" t="str">
        <f>IFERROR(INDEX(zdrovojéúdaje!$A:$G,MATCH(ROW()+441,$A:$A,0),COLUMN()-8),"")</f>
        <v>872/1494</v>
      </c>
      <c r="J431" s="37">
        <f>IFERROR(INDEX(zdrovojéúdaje!$A:$G,MATCH(ROW()+441,$A:$A,0),COLUMN()-8),"")</f>
        <v>39774</v>
      </c>
      <c r="K431" s="38">
        <f>IFERROR(INDEX(zdrovojéúdaje!$A:$G,MATCH(ROW()+441,$A:$A,0),COLUMN()-8),"")</f>
        <v>0.70833333333333337</v>
      </c>
      <c r="L431" s="39">
        <f>IFERROR(VALUE(TRIM(SUBSTITUTE(REPLACE(INDEX(zdrovojéúdaje!$A:$G,MATCH(ROW()+441,$A:$A,0),COLUMN()-8),1,4,""),".",",",1))),"")</f>
        <v>54.127600000000001</v>
      </c>
      <c r="M431" s="39">
        <f>IFERROR(VALUE(TRIM(SUBSTITUTE(REPLACE(INDEX(zdrovojéúdaje!$A:$G,MATCH(ROW()+441,$A:$A,0),COLUMN()-8),1,4,""),".",","))),"")</f>
        <v>13.8157</v>
      </c>
      <c r="N431" s="40">
        <f>IFERROR(VALUE(TRIM(SUBSTITUTE(REPLACE(INDEX(zdrovojéúdaje!$A:$G,MATCH(ROW()+441,$A:$A,0),COLUMN()-8),1,4,""),".",","))),"")</f>
        <v>14.324</v>
      </c>
    </row>
    <row r="432" spans="1:14" s="29" customFormat="1" ht="13.15" customHeight="1">
      <c r="A432" s="47">
        <f>IF((zdrovojéúdaje!B432&gt;=$C$3)*(zdrovojéúdaje!B432&lt;=$C$4),1+COUNTIF($A$1:$A431,"&gt;0"),0)</f>
        <v>432</v>
      </c>
      <c r="B432" s="28" t="str">
        <f>IFERROR(INDEX(zdrovojéúdaje!$A:$G,MATCH(ROW()+365,$A:$A,0),COLUMN()-1),"")</f>
        <v>797/1494</v>
      </c>
      <c r="C432" s="14">
        <f>IFERROR(INDEX(zdrovojéúdaje!$A:$G,MATCH(ROW()+365,$A:$A,0),COLUMN()-1),"")</f>
        <v>39773</v>
      </c>
      <c r="D432" s="15">
        <f>IFERROR(INDEX(zdrovojéúdaje!$A:$G,MATCH(ROW()+365,$A:$A,0),COLUMN()-1),"")</f>
        <v>0.14583333333333334</v>
      </c>
      <c r="E432" s="13">
        <f>IFERROR(VALUE(TRIM(SUBSTITUTE(REPLACE(INDEX(zdrovojéúdaje!$A:$G,MATCH(ROW()+365,$A:$A,0),COLUMN()-1),1,4,""),".",",",1))),"")</f>
        <v>55.485500000000002</v>
      </c>
      <c r="F432" s="13">
        <f>IFERROR(VALUE(TRIM(SUBSTITUTE(REPLACE(INDEX(zdrovojéúdaje!$A:$G,MATCH(ROW()+365,$A:$A,0),COLUMN()-1),1,4,""),".",","))),"")</f>
        <v>14.5444</v>
      </c>
      <c r="G432" s="12">
        <f>IFERROR(VALUE(TRIM(SUBSTITUTE(REPLACE(INDEX(zdrovojéúdaje!$A:$G,MATCH(ROW()+365,$A:$A,0),COLUMN()-1),1,4,""),".",","))),"")</f>
        <v>14.910399999999999</v>
      </c>
      <c r="I432" s="36" t="str">
        <f>IFERROR(INDEX(zdrovojéúdaje!$A:$G,MATCH(ROW()+441,$A:$A,0),COLUMN()-8),"")</f>
        <v>873/1494</v>
      </c>
      <c r="J432" s="37">
        <f>IFERROR(INDEX(zdrovojéúdaje!$A:$G,MATCH(ROW()+441,$A:$A,0),COLUMN()-8),"")</f>
        <v>39774</v>
      </c>
      <c r="K432" s="38">
        <f>IFERROR(INDEX(zdrovojéúdaje!$A:$G,MATCH(ROW()+441,$A:$A,0),COLUMN()-8),"")</f>
        <v>0.72916666666666663</v>
      </c>
      <c r="L432" s="39">
        <f>IFERROR(VALUE(TRIM(SUBSTITUTE(REPLACE(INDEX(zdrovojéúdaje!$A:$G,MATCH(ROW()+441,$A:$A,0),COLUMN()-8),1,4,""),".",",",1))),"")</f>
        <v>54.170499999999997</v>
      </c>
      <c r="M432" s="39">
        <f>IFERROR(VALUE(TRIM(SUBSTITUTE(REPLACE(INDEX(zdrovojéúdaje!$A:$G,MATCH(ROW()+441,$A:$A,0),COLUMN()-8),1,4,""),".",","))),"")</f>
        <v>13.683400000000001</v>
      </c>
      <c r="N432" s="40">
        <f>IFERROR(VALUE(TRIM(SUBSTITUTE(REPLACE(INDEX(zdrovojéúdaje!$A:$G,MATCH(ROW()+441,$A:$A,0),COLUMN()-8),1,4,""),".",","))),"")</f>
        <v>14.2142</v>
      </c>
    </row>
    <row r="433" spans="1:14" s="29" customFormat="1" ht="13.15" customHeight="1">
      <c r="A433" s="47">
        <f>IF((zdrovojéúdaje!B433&gt;=$C$3)*(zdrovojéúdaje!B433&lt;=$C$4),1+COUNTIF($A$1:$A432,"&gt;0"),0)</f>
        <v>433</v>
      </c>
      <c r="B433" s="28" t="str">
        <f>IFERROR(INDEX(zdrovojéúdaje!$A:$G,MATCH(ROW()+365,$A:$A,0),COLUMN()-1),"")</f>
        <v>798/1494</v>
      </c>
      <c r="C433" s="14">
        <f>IFERROR(INDEX(zdrovojéúdaje!$A:$G,MATCH(ROW()+365,$A:$A,0),COLUMN()-1),"")</f>
        <v>39773</v>
      </c>
      <c r="D433" s="15">
        <f>IFERROR(INDEX(zdrovojéúdaje!$A:$G,MATCH(ROW()+365,$A:$A,0),COLUMN()-1),"")</f>
        <v>0.16666666666666666</v>
      </c>
      <c r="E433" s="13">
        <f>IFERROR(VALUE(TRIM(SUBSTITUTE(REPLACE(INDEX(zdrovojéúdaje!$A:$G,MATCH(ROW()+365,$A:$A,0),COLUMN()-1),1,4,""),".",",",1))),"")</f>
        <v>55.518300000000004</v>
      </c>
      <c r="F433" s="13">
        <f>IFERROR(VALUE(TRIM(SUBSTITUTE(REPLACE(INDEX(zdrovojéúdaje!$A:$G,MATCH(ROW()+365,$A:$A,0),COLUMN()-1),1,4,""),".",","))),"")</f>
        <v>14.4781</v>
      </c>
      <c r="G433" s="12">
        <f>IFERROR(VALUE(TRIM(SUBSTITUTE(REPLACE(INDEX(zdrovojéúdaje!$A:$G,MATCH(ROW()+365,$A:$A,0),COLUMN()-1),1,4,""),".",","))),"")</f>
        <v>14.910399999999999</v>
      </c>
      <c r="I433" s="36" t="str">
        <f>IFERROR(INDEX(zdrovojéúdaje!$A:$G,MATCH(ROW()+441,$A:$A,0),COLUMN()-8),"")</f>
        <v>874/1494</v>
      </c>
      <c r="J433" s="37">
        <f>IFERROR(INDEX(zdrovojéúdaje!$A:$G,MATCH(ROW()+441,$A:$A,0),COLUMN()-8),"")</f>
        <v>39774</v>
      </c>
      <c r="K433" s="38">
        <f>IFERROR(INDEX(zdrovojéúdaje!$A:$G,MATCH(ROW()+441,$A:$A,0),COLUMN()-8),"")</f>
        <v>0.75</v>
      </c>
      <c r="L433" s="39">
        <f>IFERROR(VALUE(TRIM(SUBSTITUTE(REPLACE(INDEX(zdrovojéúdaje!$A:$G,MATCH(ROW()+441,$A:$A,0),COLUMN()-8),1,4,""),".",",",1))),"")</f>
        <v>54.185699999999997</v>
      </c>
      <c r="M433" s="39">
        <f>IFERROR(VALUE(TRIM(SUBSTITUTE(REPLACE(INDEX(zdrovojéúdaje!$A:$G,MATCH(ROW()+441,$A:$A,0),COLUMN()-8),1,4,""),".",","))),"")</f>
        <v>13.6173</v>
      </c>
      <c r="N433" s="40">
        <f>IFERROR(VALUE(TRIM(SUBSTITUTE(REPLACE(INDEX(zdrovojéúdaje!$A:$G,MATCH(ROW()+441,$A:$A,0),COLUMN()-8),1,4,""),".",","))),"")</f>
        <v>14.1776</v>
      </c>
    </row>
    <row r="434" spans="1:14" s="29" customFormat="1" ht="13.15" customHeight="1">
      <c r="A434" s="47">
        <f>IF((zdrovojéúdaje!B434&gt;=$C$3)*(zdrovojéúdaje!B434&lt;=$C$4),1+COUNTIF($A$1:$A433,"&gt;0"),0)</f>
        <v>434</v>
      </c>
      <c r="B434" s="28" t="str">
        <f>IFERROR(INDEX(zdrovojéúdaje!$A:$G,MATCH(ROW()+365,$A:$A,0),COLUMN()-1),"")</f>
        <v>799/1494</v>
      </c>
      <c r="C434" s="14">
        <f>IFERROR(INDEX(zdrovojéúdaje!$A:$G,MATCH(ROW()+365,$A:$A,0),COLUMN()-1),"")</f>
        <v>39773</v>
      </c>
      <c r="D434" s="15">
        <f>IFERROR(INDEX(zdrovojéúdaje!$A:$G,MATCH(ROW()+365,$A:$A,0),COLUMN()-1),"")</f>
        <v>0.1875</v>
      </c>
      <c r="E434" s="13">
        <f>IFERROR(VALUE(TRIM(SUBSTITUTE(REPLACE(INDEX(zdrovojéúdaje!$A:$G,MATCH(ROW()+365,$A:$A,0),COLUMN()-1),1,4,""),".",",",1))),"")</f>
        <v>55.480400000000003</v>
      </c>
      <c r="F434" s="13">
        <f>IFERROR(VALUE(TRIM(SUBSTITUTE(REPLACE(INDEX(zdrovojéúdaje!$A:$G,MATCH(ROW()+365,$A:$A,0),COLUMN()-1),1,4,""),".",","))),"")</f>
        <v>14.444900000000001</v>
      </c>
      <c r="G434" s="12">
        <f>IFERROR(VALUE(TRIM(SUBSTITUTE(REPLACE(INDEX(zdrovojéúdaje!$A:$G,MATCH(ROW()+365,$A:$A,0),COLUMN()-1),1,4,""),".",","))),"")</f>
        <v>14.873699999999999</v>
      </c>
      <c r="I434" s="36" t="str">
        <f>IFERROR(INDEX(zdrovojéúdaje!$A:$G,MATCH(ROW()+441,$A:$A,0),COLUMN()-8),"")</f>
        <v>875/1494</v>
      </c>
      <c r="J434" s="37">
        <f>IFERROR(INDEX(zdrovojéúdaje!$A:$G,MATCH(ROW()+441,$A:$A,0),COLUMN()-8),"")</f>
        <v>39774</v>
      </c>
      <c r="K434" s="38">
        <f>IFERROR(INDEX(zdrovojéúdaje!$A:$G,MATCH(ROW()+441,$A:$A,0),COLUMN()-8),"")</f>
        <v>0.77083333333333337</v>
      </c>
      <c r="L434" s="39">
        <f>IFERROR(VALUE(TRIM(SUBSTITUTE(REPLACE(INDEX(zdrovojéúdaje!$A:$G,MATCH(ROW()+441,$A:$A,0),COLUMN()-8),1,4,""),".",",",1))),"")</f>
        <v>54.051900000000003</v>
      </c>
      <c r="M434" s="39">
        <f>IFERROR(VALUE(TRIM(SUBSTITUTE(REPLACE(INDEX(zdrovojéúdaje!$A:$G,MATCH(ROW()+441,$A:$A,0),COLUMN()-8),1,4,""),".",","))),"")</f>
        <v>13.584300000000001</v>
      </c>
      <c r="N434" s="40">
        <f>IFERROR(VALUE(TRIM(SUBSTITUTE(REPLACE(INDEX(zdrovojéúdaje!$A:$G,MATCH(ROW()+441,$A:$A,0),COLUMN()-8),1,4,""),".",","))),"")</f>
        <v>14.141</v>
      </c>
    </row>
    <row r="435" spans="1:14" s="29" customFormat="1" ht="13.15" customHeight="1">
      <c r="A435" s="47">
        <f>IF((zdrovojéúdaje!B435&gt;=$C$3)*(zdrovojéúdaje!B435&lt;=$C$4),1+COUNTIF($A$1:$A434,"&gt;0"),0)</f>
        <v>435</v>
      </c>
      <c r="B435" s="28" t="str">
        <f>IFERROR(INDEX(zdrovojéúdaje!$A:$G,MATCH(ROW()+365,$A:$A,0),COLUMN()-1),"")</f>
        <v>800/1494</v>
      </c>
      <c r="C435" s="14">
        <f>IFERROR(INDEX(zdrovojéúdaje!$A:$G,MATCH(ROW()+365,$A:$A,0),COLUMN()-1),"")</f>
        <v>39773</v>
      </c>
      <c r="D435" s="15">
        <f>IFERROR(INDEX(zdrovojéúdaje!$A:$G,MATCH(ROW()+365,$A:$A,0),COLUMN()-1),"")</f>
        <v>0.20833333333333334</v>
      </c>
      <c r="E435" s="13">
        <f>IFERROR(VALUE(TRIM(SUBSTITUTE(REPLACE(INDEX(zdrovojéúdaje!$A:$G,MATCH(ROW()+365,$A:$A,0),COLUMN()-1),1,4,""),".",",",1))),"")</f>
        <v>55.553600000000003</v>
      </c>
      <c r="F435" s="13">
        <f>IFERROR(VALUE(TRIM(SUBSTITUTE(REPLACE(INDEX(zdrovojéúdaje!$A:$G,MATCH(ROW()+365,$A:$A,0),COLUMN()-1),1,4,""),".",","))),"")</f>
        <v>14.411799999999999</v>
      </c>
      <c r="G435" s="12">
        <f>IFERROR(VALUE(TRIM(SUBSTITUTE(REPLACE(INDEX(zdrovojéúdaje!$A:$G,MATCH(ROW()+365,$A:$A,0),COLUMN()-1),1,4,""),".",","))),"")</f>
        <v>14.837</v>
      </c>
      <c r="I435" s="36" t="str">
        <f>IFERROR(INDEX(zdrovojéúdaje!$A:$G,MATCH(ROW()+441,$A:$A,0),COLUMN()-8),"")</f>
        <v>876/1494</v>
      </c>
      <c r="J435" s="37">
        <f>IFERROR(INDEX(zdrovojéúdaje!$A:$G,MATCH(ROW()+441,$A:$A,0),COLUMN()-8),"")</f>
        <v>39774</v>
      </c>
      <c r="K435" s="38">
        <f>IFERROR(INDEX(zdrovojéúdaje!$A:$G,MATCH(ROW()+441,$A:$A,0),COLUMN()-8),"")</f>
        <v>0.79166666666666663</v>
      </c>
      <c r="L435" s="39">
        <f>IFERROR(VALUE(TRIM(SUBSTITUTE(REPLACE(INDEX(zdrovojéúdaje!$A:$G,MATCH(ROW()+441,$A:$A,0),COLUMN()-8),1,4,""),".",",",1))),"")</f>
        <v>54.135199999999998</v>
      </c>
      <c r="M435" s="39">
        <f>IFERROR(VALUE(TRIM(SUBSTITUTE(REPLACE(INDEX(zdrovojéúdaje!$A:$G,MATCH(ROW()+441,$A:$A,0),COLUMN()-8),1,4,""),".",","))),"")</f>
        <v>13.5512</v>
      </c>
      <c r="N435" s="40">
        <f>IFERROR(VALUE(TRIM(SUBSTITUTE(REPLACE(INDEX(zdrovojéúdaje!$A:$G,MATCH(ROW()+441,$A:$A,0),COLUMN()-8),1,4,""),".",","))),"")</f>
        <v>14.0312</v>
      </c>
    </row>
    <row r="436" spans="1:14" s="29" customFormat="1" ht="13.15" customHeight="1">
      <c r="A436" s="47">
        <f>IF((zdrovojéúdaje!B436&gt;=$C$3)*(zdrovojéúdaje!B436&lt;=$C$4),1+COUNTIF($A$1:$A435,"&gt;0"),0)</f>
        <v>436</v>
      </c>
      <c r="B436" s="28" t="str">
        <f>IFERROR(INDEX(zdrovojéúdaje!$A:$G,MATCH(ROW()+365,$A:$A,0),COLUMN()-1),"")</f>
        <v>801/1494</v>
      </c>
      <c r="C436" s="14">
        <f>IFERROR(INDEX(zdrovojéúdaje!$A:$G,MATCH(ROW()+365,$A:$A,0),COLUMN()-1),"")</f>
        <v>39773</v>
      </c>
      <c r="D436" s="15">
        <f>IFERROR(INDEX(zdrovojéúdaje!$A:$G,MATCH(ROW()+365,$A:$A,0),COLUMN()-1),"")</f>
        <v>0.22916666666666666</v>
      </c>
      <c r="E436" s="13">
        <f>IFERROR(VALUE(TRIM(SUBSTITUTE(REPLACE(INDEX(zdrovojéúdaje!$A:$G,MATCH(ROW()+365,$A:$A,0),COLUMN()-1),1,4,""),".",",",1))),"")</f>
        <v>55.323999999999998</v>
      </c>
      <c r="F436" s="13">
        <f>IFERROR(VALUE(TRIM(SUBSTITUTE(REPLACE(INDEX(zdrovojéúdaje!$A:$G,MATCH(ROW()+365,$A:$A,0),COLUMN()-1),1,4,""),".",","))),"")</f>
        <v>14.345499999999999</v>
      </c>
      <c r="G436" s="12">
        <f>IFERROR(VALUE(TRIM(SUBSTITUTE(REPLACE(INDEX(zdrovojéúdaje!$A:$G,MATCH(ROW()+365,$A:$A,0),COLUMN()-1),1,4,""),".",","))),"")</f>
        <v>14.727</v>
      </c>
      <c r="I436" s="36" t="str">
        <f>IFERROR(INDEX(zdrovojéúdaje!$A:$G,MATCH(ROW()+441,$A:$A,0),COLUMN()-8),"")</f>
        <v>877/1494</v>
      </c>
      <c r="J436" s="37">
        <f>IFERROR(INDEX(zdrovojéúdaje!$A:$G,MATCH(ROW()+441,$A:$A,0),COLUMN()-8),"")</f>
        <v>39774</v>
      </c>
      <c r="K436" s="38">
        <f>IFERROR(INDEX(zdrovojéúdaje!$A:$G,MATCH(ROW()+441,$A:$A,0),COLUMN()-8),"")</f>
        <v>0.8125</v>
      </c>
      <c r="L436" s="39">
        <f>IFERROR(VALUE(TRIM(SUBSTITUTE(REPLACE(INDEX(zdrovojéúdaje!$A:$G,MATCH(ROW()+441,$A:$A,0),COLUMN()-8),1,4,""),".",",",1))),"")</f>
        <v>54.001399999999997</v>
      </c>
      <c r="M436" s="39">
        <f>IFERROR(VALUE(TRIM(SUBSTITUTE(REPLACE(INDEX(zdrovojéúdaje!$A:$G,MATCH(ROW()+441,$A:$A,0),COLUMN()-8),1,4,""),".",","))),"")</f>
        <v>13.5512</v>
      </c>
      <c r="N436" s="40">
        <f>IFERROR(VALUE(TRIM(SUBSTITUTE(REPLACE(INDEX(zdrovojéúdaje!$A:$G,MATCH(ROW()+441,$A:$A,0),COLUMN()-8),1,4,""),".",","))),"")</f>
        <v>14.0312</v>
      </c>
    </row>
    <row r="437" spans="1:14" s="29" customFormat="1" ht="13.15" customHeight="1">
      <c r="A437" s="47">
        <f>IF((zdrovojéúdaje!B437&gt;=$C$3)*(zdrovojéúdaje!B437&lt;=$C$4),1+COUNTIF($A$1:$A436,"&gt;0"),0)</f>
        <v>437</v>
      </c>
      <c r="B437" s="28" t="str">
        <f>IFERROR(INDEX(zdrovojéúdaje!$A:$G,MATCH(ROW()+365,$A:$A,0),COLUMN()-1),"")</f>
        <v>802/1494</v>
      </c>
      <c r="C437" s="14">
        <f>IFERROR(INDEX(zdrovojéúdaje!$A:$G,MATCH(ROW()+365,$A:$A,0),COLUMN()-1),"")</f>
        <v>39773</v>
      </c>
      <c r="D437" s="15">
        <f>IFERROR(INDEX(zdrovojéúdaje!$A:$G,MATCH(ROW()+365,$A:$A,0),COLUMN()-1),"")</f>
        <v>0.25</v>
      </c>
      <c r="E437" s="13">
        <f>IFERROR(VALUE(TRIM(SUBSTITUTE(REPLACE(INDEX(zdrovojéúdaje!$A:$G,MATCH(ROW()+365,$A:$A,0),COLUMN()-1),1,4,""),".",",",1))),"")</f>
        <v>55.106900000000003</v>
      </c>
      <c r="F437" s="13">
        <f>IFERROR(VALUE(TRIM(SUBSTITUTE(REPLACE(INDEX(zdrovojéúdaje!$A:$G,MATCH(ROW()+365,$A:$A,0),COLUMN()-1),1,4,""),".",","))),"")</f>
        <v>14.212899999999999</v>
      </c>
      <c r="G437" s="12">
        <f>IFERROR(VALUE(TRIM(SUBSTITUTE(REPLACE(INDEX(zdrovojéúdaje!$A:$G,MATCH(ROW()+365,$A:$A,0),COLUMN()-1),1,4,""),".",","))),"")</f>
        <v>14.507099999999999</v>
      </c>
      <c r="I437" s="36" t="str">
        <f>IFERROR(INDEX(zdrovojéúdaje!$A:$G,MATCH(ROW()+441,$A:$A,0),COLUMN()-8),"")</f>
        <v>878/1494</v>
      </c>
      <c r="J437" s="37">
        <f>IFERROR(INDEX(zdrovojéúdaje!$A:$G,MATCH(ROW()+441,$A:$A,0),COLUMN()-8),"")</f>
        <v>39774</v>
      </c>
      <c r="K437" s="38">
        <f>IFERROR(INDEX(zdrovojéúdaje!$A:$G,MATCH(ROW()+441,$A:$A,0),COLUMN()-8),"")</f>
        <v>0.83333333333333337</v>
      </c>
      <c r="L437" s="39">
        <f>IFERROR(VALUE(TRIM(SUBSTITUTE(REPLACE(INDEX(zdrovojéúdaje!$A:$G,MATCH(ROW()+441,$A:$A,0),COLUMN()-8),1,4,""),".",",",1))),"")</f>
        <v>53.991300000000003</v>
      </c>
      <c r="M437" s="39">
        <f>IFERROR(VALUE(TRIM(SUBSTITUTE(REPLACE(INDEX(zdrovojéúdaje!$A:$G,MATCH(ROW()+441,$A:$A,0),COLUMN()-8),1,4,""),".",","))),"")</f>
        <v>13.5182</v>
      </c>
      <c r="N437" s="40">
        <f>IFERROR(VALUE(TRIM(SUBSTITUTE(REPLACE(INDEX(zdrovojéúdaje!$A:$G,MATCH(ROW()+441,$A:$A,0),COLUMN()-8),1,4,""),".",","))),"")</f>
        <v>14.0312</v>
      </c>
    </row>
    <row r="438" spans="1:14" s="29" customFormat="1" ht="13.15" customHeight="1">
      <c r="A438" s="47">
        <f>IF((zdrovojéúdaje!B438&gt;=$C$3)*(zdrovojéúdaje!B438&lt;=$C$4),1+COUNTIF($A$1:$A437,"&gt;0"),0)</f>
        <v>438</v>
      </c>
      <c r="B438" s="28" t="str">
        <f>IFERROR(INDEX(zdrovojéúdaje!$A:$G,MATCH(ROW()+365,$A:$A,0),COLUMN()-1),"")</f>
        <v>803/1494</v>
      </c>
      <c r="C438" s="14">
        <f>IFERROR(INDEX(zdrovojéúdaje!$A:$G,MATCH(ROW()+365,$A:$A,0),COLUMN()-1),"")</f>
        <v>39773</v>
      </c>
      <c r="D438" s="15">
        <f>IFERROR(INDEX(zdrovojéúdaje!$A:$G,MATCH(ROW()+365,$A:$A,0),COLUMN()-1),"")</f>
        <v>0.27083333333333331</v>
      </c>
      <c r="E438" s="13">
        <f>IFERROR(VALUE(TRIM(SUBSTITUTE(REPLACE(INDEX(zdrovojéúdaje!$A:$G,MATCH(ROW()+365,$A:$A,0),COLUMN()-1),1,4,""),".",",",1))),"")</f>
        <v>55.263399999999997</v>
      </c>
      <c r="F438" s="13">
        <f>IFERROR(VALUE(TRIM(SUBSTITUTE(REPLACE(INDEX(zdrovojéúdaje!$A:$G,MATCH(ROW()+365,$A:$A,0),COLUMN()-1),1,4,""),".",","))),"")</f>
        <v>14.146699999999999</v>
      </c>
      <c r="G438" s="12">
        <f>IFERROR(VALUE(TRIM(SUBSTITUTE(REPLACE(INDEX(zdrovojéúdaje!$A:$G,MATCH(ROW()+365,$A:$A,0),COLUMN()-1),1,4,""),".",","))),"")</f>
        <v>14.543799999999999</v>
      </c>
      <c r="I438" s="36" t="str">
        <f>IFERROR(INDEX(zdrovojéúdaje!$A:$G,MATCH(ROW()+441,$A:$A,0),COLUMN()-8),"")</f>
        <v>879/1494</v>
      </c>
      <c r="J438" s="37">
        <f>IFERROR(INDEX(zdrovojéúdaje!$A:$G,MATCH(ROW()+441,$A:$A,0),COLUMN()-8),"")</f>
        <v>39774</v>
      </c>
      <c r="K438" s="38">
        <f>IFERROR(INDEX(zdrovojéúdaje!$A:$G,MATCH(ROW()+441,$A:$A,0),COLUMN()-8),"")</f>
        <v>0.85416666666666663</v>
      </c>
      <c r="L438" s="39">
        <f>IFERROR(VALUE(TRIM(SUBSTITUTE(REPLACE(INDEX(zdrovojéúdaje!$A:$G,MATCH(ROW()+441,$A:$A,0),COLUMN()-8),1,4,""),".",",",1))),"")</f>
        <v>53.996400000000001</v>
      </c>
      <c r="M438" s="39">
        <f>IFERROR(VALUE(TRIM(SUBSTITUTE(REPLACE(INDEX(zdrovojéúdaje!$A:$G,MATCH(ROW()+441,$A:$A,0),COLUMN()-8),1,4,""),".",","))),"")</f>
        <v>13.485200000000001</v>
      </c>
      <c r="N438" s="40">
        <f>IFERROR(VALUE(TRIM(SUBSTITUTE(REPLACE(INDEX(zdrovojéúdaje!$A:$G,MATCH(ROW()+441,$A:$A,0),COLUMN()-8),1,4,""),".",","))),"")</f>
        <v>13.9946</v>
      </c>
    </row>
    <row r="439" spans="1:14" s="29" customFormat="1" ht="13.15" customHeight="1">
      <c r="A439" s="47">
        <f>IF((zdrovojéúdaje!B439&gt;=$C$3)*(zdrovojéúdaje!B439&lt;=$C$4),1+COUNTIF($A$1:$A438,"&gt;0"),0)</f>
        <v>439</v>
      </c>
      <c r="B439" s="28" t="str">
        <f>IFERROR(INDEX(zdrovojéúdaje!$A:$G,MATCH(ROW()+365,$A:$A,0),COLUMN()-1),"")</f>
        <v>804/1494</v>
      </c>
      <c r="C439" s="14">
        <f>IFERROR(INDEX(zdrovojéúdaje!$A:$G,MATCH(ROW()+365,$A:$A,0),COLUMN()-1),"")</f>
        <v>39773</v>
      </c>
      <c r="D439" s="15">
        <f>IFERROR(INDEX(zdrovojéúdaje!$A:$G,MATCH(ROW()+365,$A:$A,0),COLUMN()-1),"")</f>
        <v>0.29166666666666669</v>
      </c>
      <c r="E439" s="13">
        <f>IFERROR(VALUE(TRIM(SUBSTITUTE(REPLACE(INDEX(zdrovojéúdaje!$A:$G,MATCH(ROW()+365,$A:$A,0),COLUMN()-1),1,4,""),".",",",1))),"")</f>
        <v>55.074100000000001</v>
      </c>
      <c r="F439" s="13">
        <f>IFERROR(VALUE(TRIM(SUBSTITUTE(REPLACE(INDEX(zdrovojéúdaje!$A:$G,MATCH(ROW()+365,$A:$A,0),COLUMN()-1),1,4,""),".",","))),"")</f>
        <v>14.146699999999999</v>
      </c>
      <c r="G439" s="12">
        <f>IFERROR(VALUE(TRIM(SUBSTITUTE(REPLACE(INDEX(zdrovojéúdaje!$A:$G,MATCH(ROW()+365,$A:$A,0),COLUMN()-1),1,4,""),".",","))),"")</f>
        <v>14.617100000000001</v>
      </c>
      <c r="I439" s="36" t="str">
        <f>IFERROR(INDEX(zdrovojéúdaje!$A:$G,MATCH(ROW()+441,$A:$A,0),COLUMN()-8),"")</f>
        <v>880/1494</v>
      </c>
      <c r="J439" s="37">
        <f>IFERROR(INDEX(zdrovojéúdaje!$A:$G,MATCH(ROW()+441,$A:$A,0),COLUMN()-8),"")</f>
        <v>39774</v>
      </c>
      <c r="K439" s="38">
        <f>IFERROR(INDEX(zdrovojéúdaje!$A:$G,MATCH(ROW()+441,$A:$A,0),COLUMN()-8),"")</f>
        <v>0.875</v>
      </c>
      <c r="L439" s="39">
        <f>IFERROR(VALUE(TRIM(SUBSTITUTE(REPLACE(INDEX(zdrovojéúdaje!$A:$G,MATCH(ROW()+441,$A:$A,0),COLUMN()-8),1,4,""),".",",",1))),"")</f>
        <v>54.049399999999999</v>
      </c>
      <c r="M439" s="39">
        <f>IFERROR(VALUE(TRIM(SUBSTITUTE(REPLACE(INDEX(zdrovojéúdaje!$A:$G,MATCH(ROW()+441,$A:$A,0),COLUMN()-8),1,4,""),".",","))),"")</f>
        <v>13.4521</v>
      </c>
      <c r="N439" s="40">
        <f>IFERROR(VALUE(TRIM(SUBSTITUTE(REPLACE(INDEX(zdrovojéúdaje!$A:$G,MATCH(ROW()+441,$A:$A,0),COLUMN()-8),1,4,""),".",","))),"")</f>
        <v>13.9946</v>
      </c>
    </row>
    <row r="440" spans="1:14" s="29" customFormat="1" ht="13.15" customHeight="1">
      <c r="A440" s="47">
        <f>IF((zdrovojéúdaje!B440&gt;=$C$3)*(zdrovojéúdaje!B440&lt;=$C$4),1+COUNTIF($A$1:$A439,"&gt;0"),0)</f>
        <v>440</v>
      </c>
      <c r="B440" s="28" t="str">
        <f>IFERROR(INDEX(zdrovojéúdaje!$A:$G,MATCH(ROW()+365,$A:$A,0),COLUMN()-1),"")</f>
        <v>805/1494</v>
      </c>
      <c r="C440" s="14">
        <f>IFERROR(INDEX(zdrovojéúdaje!$A:$G,MATCH(ROW()+365,$A:$A,0),COLUMN()-1),"")</f>
        <v>39773</v>
      </c>
      <c r="D440" s="15">
        <f>IFERROR(INDEX(zdrovojéúdaje!$A:$G,MATCH(ROW()+365,$A:$A,0),COLUMN()-1),"")</f>
        <v>0.3125</v>
      </c>
      <c r="E440" s="13">
        <f>IFERROR(VALUE(TRIM(SUBSTITUTE(REPLACE(INDEX(zdrovojéúdaje!$A:$G,MATCH(ROW()+365,$A:$A,0),COLUMN()-1),1,4,""),".",",",1))),"")</f>
        <v>54.915100000000002</v>
      </c>
      <c r="F440" s="13">
        <f>IFERROR(VALUE(TRIM(SUBSTITUTE(REPLACE(INDEX(zdrovojéúdaje!$A:$G,MATCH(ROW()+365,$A:$A,0),COLUMN()-1),1,4,""),".",","))),"")</f>
        <v>14.2461</v>
      </c>
      <c r="G440" s="12">
        <f>IFERROR(VALUE(TRIM(SUBSTITUTE(REPLACE(INDEX(zdrovojéúdaje!$A:$G,MATCH(ROW()+365,$A:$A,0),COLUMN()-1),1,4,""),".",","))),"")</f>
        <v>14.617100000000001</v>
      </c>
      <c r="I440" s="36" t="str">
        <f>IFERROR(INDEX(zdrovojéúdaje!$A:$G,MATCH(ROW()+441,$A:$A,0),COLUMN()-8),"")</f>
        <v>881/1494</v>
      </c>
      <c r="J440" s="37">
        <f>IFERROR(INDEX(zdrovojéúdaje!$A:$G,MATCH(ROW()+441,$A:$A,0),COLUMN()-8),"")</f>
        <v>39774</v>
      </c>
      <c r="K440" s="38">
        <f>IFERROR(INDEX(zdrovojéúdaje!$A:$G,MATCH(ROW()+441,$A:$A,0),COLUMN()-8),"")</f>
        <v>0.89583333333333337</v>
      </c>
      <c r="L440" s="39">
        <f>IFERROR(VALUE(TRIM(SUBSTITUTE(REPLACE(INDEX(zdrovojéúdaje!$A:$G,MATCH(ROW()+441,$A:$A,0),COLUMN()-8),1,4,""),".",",",1))),"")</f>
        <v>53.998899999999999</v>
      </c>
      <c r="M440" s="39">
        <f>IFERROR(VALUE(TRIM(SUBSTITUTE(REPLACE(INDEX(zdrovojéúdaje!$A:$G,MATCH(ROW()+441,$A:$A,0),COLUMN()-8),1,4,""),".",","))),"")</f>
        <v>13.4521</v>
      </c>
      <c r="N440" s="40">
        <f>IFERROR(VALUE(TRIM(SUBSTITUTE(REPLACE(INDEX(zdrovojéúdaje!$A:$G,MATCH(ROW()+441,$A:$A,0),COLUMN()-8),1,4,""),".",","))),"")</f>
        <v>13.9946</v>
      </c>
    </row>
    <row r="441" spans="1:14" s="29" customFormat="1" ht="13.15" customHeight="1">
      <c r="A441" s="47">
        <f>IF((zdrovojéúdaje!B441&gt;=$C$3)*(zdrovojéúdaje!B441&lt;=$C$4),1+COUNTIF($A$1:$A440,"&gt;0"),0)</f>
        <v>441</v>
      </c>
      <c r="B441" s="28" t="str">
        <f>IFERROR(INDEX(zdrovojéúdaje!$A:$G,MATCH(ROW()+365,$A:$A,0),COLUMN()-1),"")</f>
        <v>806/1494</v>
      </c>
      <c r="C441" s="14">
        <f>IFERROR(INDEX(zdrovojéúdaje!$A:$G,MATCH(ROW()+365,$A:$A,0),COLUMN()-1),"")</f>
        <v>39773</v>
      </c>
      <c r="D441" s="15">
        <f>IFERROR(INDEX(zdrovojéúdaje!$A:$G,MATCH(ROW()+365,$A:$A,0),COLUMN()-1),"")</f>
        <v>0.33333333333333331</v>
      </c>
      <c r="E441" s="13">
        <f>IFERROR(VALUE(TRIM(SUBSTITUTE(REPLACE(INDEX(zdrovojéúdaje!$A:$G,MATCH(ROW()+365,$A:$A,0),COLUMN()-1),1,4,""),".",",",1))),"")</f>
        <v>54.743400000000001</v>
      </c>
      <c r="F441" s="13">
        <f>IFERROR(VALUE(TRIM(SUBSTITUTE(REPLACE(INDEX(zdrovojéúdaje!$A:$G,MATCH(ROW()+365,$A:$A,0),COLUMN()-1),1,4,""),".",","))),"")</f>
        <v>14.3123</v>
      </c>
      <c r="G441" s="12">
        <f>IFERROR(VALUE(TRIM(SUBSTITUTE(REPLACE(INDEX(zdrovojéúdaje!$A:$G,MATCH(ROW()+365,$A:$A,0),COLUMN()-1),1,4,""),".",","))),"")</f>
        <v>14.727</v>
      </c>
      <c r="I441" s="36" t="str">
        <f>IFERROR(INDEX(zdrovojéúdaje!$A:$G,MATCH(ROW()+441,$A:$A,0),COLUMN()-8),"")</f>
        <v>882/1494</v>
      </c>
      <c r="J441" s="37">
        <f>IFERROR(INDEX(zdrovojéúdaje!$A:$G,MATCH(ROW()+441,$A:$A,0),COLUMN()-8),"")</f>
        <v>39774</v>
      </c>
      <c r="K441" s="38">
        <f>IFERROR(INDEX(zdrovojéúdaje!$A:$G,MATCH(ROW()+441,$A:$A,0),COLUMN()-8),"")</f>
        <v>0.91666666666666663</v>
      </c>
      <c r="L441" s="39">
        <f>IFERROR(VALUE(TRIM(SUBSTITUTE(REPLACE(INDEX(zdrovojéúdaje!$A:$G,MATCH(ROW()+441,$A:$A,0),COLUMN()-8),1,4,""),".",",",1))),"")</f>
        <v>54.024099999999997</v>
      </c>
      <c r="M441" s="39">
        <f>IFERROR(VALUE(TRIM(SUBSTITUTE(REPLACE(INDEX(zdrovojéúdaje!$A:$G,MATCH(ROW()+441,$A:$A,0),COLUMN()-8),1,4,""),".",","))),"")</f>
        <v>13.4521</v>
      </c>
      <c r="N441" s="40">
        <f>IFERROR(VALUE(TRIM(SUBSTITUTE(REPLACE(INDEX(zdrovojéúdaje!$A:$G,MATCH(ROW()+441,$A:$A,0),COLUMN()-8),1,4,""),".",","))),"")</f>
        <v>13.9946</v>
      </c>
    </row>
    <row r="442" spans="1:14" s="29" customFormat="1" ht="13.15" customHeight="1">
      <c r="A442" s="47">
        <f>IF((zdrovojéúdaje!B442&gt;=$C$3)*(zdrovojéúdaje!B442&lt;=$C$4),1+COUNTIF($A$1:$A441,"&gt;0"),0)</f>
        <v>442</v>
      </c>
      <c r="B442" s="28" t="str">
        <f>IFERROR(INDEX(zdrovojéúdaje!$A:$G,MATCH(ROW()+365,$A:$A,0),COLUMN()-1),"")</f>
        <v>807/1494</v>
      </c>
      <c r="C442" s="14">
        <f>IFERROR(INDEX(zdrovojéúdaje!$A:$G,MATCH(ROW()+365,$A:$A,0),COLUMN()-1),"")</f>
        <v>39773</v>
      </c>
      <c r="D442" s="15">
        <f>IFERROR(INDEX(zdrovojéúdaje!$A:$G,MATCH(ROW()+365,$A:$A,0),COLUMN()-1),"")</f>
        <v>0.35416666666666669</v>
      </c>
      <c r="E442" s="13">
        <f>IFERROR(VALUE(TRIM(SUBSTITUTE(REPLACE(INDEX(zdrovojéúdaje!$A:$G,MATCH(ROW()+365,$A:$A,0),COLUMN()-1),1,4,""),".",",",1))),"")</f>
        <v>54.533999999999999</v>
      </c>
      <c r="F442" s="13">
        <f>IFERROR(VALUE(TRIM(SUBSTITUTE(REPLACE(INDEX(zdrovojéúdaje!$A:$G,MATCH(ROW()+365,$A:$A,0),COLUMN()-1),1,4,""),".",","))),"")</f>
        <v>14.444900000000001</v>
      </c>
      <c r="G442" s="12">
        <f>IFERROR(VALUE(TRIM(SUBSTITUTE(REPLACE(INDEX(zdrovojéúdaje!$A:$G,MATCH(ROW()+365,$A:$A,0),COLUMN()-1),1,4,""),".",","))),"")</f>
        <v>14.837</v>
      </c>
      <c r="I442" s="36" t="str">
        <f>IFERROR(INDEX(zdrovojéúdaje!$A:$G,MATCH(ROW()+441,$A:$A,0),COLUMN()-8),"")</f>
        <v>883/1494</v>
      </c>
      <c r="J442" s="37">
        <f>IFERROR(INDEX(zdrovojéúdaje!$A:$G,MATCH(ROW()+441,$A:$A,0),COLUMN()-8),"")</f>
        <v>39774</v>
      </c>
      <c r="K442" s="38">
        <f>IFERROR(INDEX(zdrovojéúdaje!$A:$G,MATCH(ROW()+441,$A:$A,0),COLUMN()-8),"")</f>
        <v>0.9375</v>
      </c>
      <c r="L442" s="39">
        <f>IFERROR(VALUE(TRIM(SUBSTITUTE(REPLACE(INDEX(zdrovojéúdaje!$A:$G,MATCH(ROW()+441,$A:$A,0),COLUMN()-8),1,4,""),".",",",1))),"")</f>
        <v>54.0822</v>
      </c>
      <c r="M442" s="39">
        <f>IFERROR(VALUE(TRIM(SUBSTITUTE(REPLACE(INDEX(zdrovojéúdaje!$A:$G,MATCH(ROW()+441,$A:$A,0),COLUMN()-8),1,4,""),".",","))),"")</f>
        <v>13.485200000000001</v>
      </c>
      <c r="N442" s="40">
        <f>IFERROR(VALUE(TRIM(SUBSTITUTE(REPLACE(INDEX(zdrovojéúdaje!$A:$G,MATCH(ROW()+441,$A:$A,0),COLUMN()-8),1,4,""),".",","))),"")</f>
        <v>13.9946</v>
      </c>
    </row>
    <row r="443" spans="1:14" s="29" customFormat="1" ht="13.15" customHeight="1">
      <c r="A443" s="47">
        <f>IF((zdrovojéúdaje!B443&gt;=$C$3)*(zdrovojéúdaje!B443&lt;=$C$4),1+COUNTIF($A$1:$A442,"&gt;0"),0)</f>
        <v>443</v>
      </c>
      <c r="B443" s="28" t="str">
        <f>IFERROR(INDEX(zdrovojéúdaje!$A:$G,MATCH(ROW()+365,$A:$A,0),COLUMN()-1),"")</f>
        <v>808/1494</v>
      </c>
      <c r="C443" s="14">
        <f>IFERROR(INDEX(zdrovojéúdaje!$A:$G,MATCH(ROW()+365,$A:$A,0),COLUMN()-1),"")</f>
        <v>39773</v>
      </c>
      <c r="D443" s="15">
        <f>IFERROR(INDEX(zdrovojéúdaje!$A:$G,MATCH(ROW()+365,$A:$A,0),COLUMN()-1),"")</f>
        <v>0.375</v>
      </c>
      <c r="E443" s="13">
        <f>IFERROR(VALUE(TRIM(SUBSTITUTE(REPLACE(INDEX(zdrovojéúdaje!$A:$G,MATCH(ROW()+365,$A:$A,0),COLUMN()-1),1,4,""),".",",",1))),"")</f>
        <v>53.963500000000003</v>
      </c>
      <c r="F443" s="13">
        <f>IFERROR(VALUE(TRIM(SUBSTITUTE(REPLACE(INDEX(zdrovojéúdaje!$A:$G,MATCH(ROW()+365,$A:$A,0),COLUMN()-1),1,4,""),".",","))),"")</f>
        <v>14.677199999999999</v>
      </c>
      <c r="G443" s="12">
        <f>IFERROR(VALUE(TRIM(SUBSTITUTE(REPLACE(INDEX(zdrovojéúdaje!$A:$G,MATCH(ROW()+365,$A:$A,0),COLUMN()-1),1,4,""),".",","))),"")</f>
        <v>15.0204</v>
      </c>
      <c r="I443" s="36" t="str">
        <f>IFERROR(INDEX(zdrovojéúdaje!$A:$G,MATCH(ROW()+441,$A:$A,0),COLUMN()-8),"")</f>
        <v>884/1494</v>
      </c>
      <c r="J443" s="37">
        <f>IFERROR(INDEX(zdrovojéúdaje!$A:$G,MATCH(ROW()+441,$A:$A,0),COLUMN()-8),"")</f>
        <v>39774</v>
      </c>
      <c r="K443" s="38">
        <f>IFERROR(INDEX(zdrovojéúdaje!$A:$G,MATCH(ROW()+441,$A:$A,0),COLUMN()-8),"")</f>
        <v>0.95833333333333337</v>
      </c>
      <c r="L443" s="39">
        <f>IFERROR(VALUE(TRIM(SUBSTITUTE(REPLACE(INDEX(zdrovojéúdaje!$A:$G,MATCH(ROW()+441,$A:$A,0),COLUMN()-8),1,4,""),".",",",1))),"")</f>
        <v>54.077100000000002</v>
      </c>
      <c r="M443" s="39">
        <f>IFERROR(VALUE(TRIM(SUBSTITUTE(REPLACE(INDEX(zdrovojéúdaje!$A:$G,MATCH(ROW()+441,$A:$A,0),COLUMN()-8),1,4,""),".",","))),"")</f>
        <v>13.4521</v>
      </c>
      <c r="N443" s="40">
        <f>IFERROR(VALUE(TRIM(SUBSTITUTE(REPLACE(INDEX(zdrovojéúdaje!$A:$G,MATCH(ROW()+441,$A:$A,0),COLUMN()-8),1,4,""),".",","))),"")</f>
        <v>13.958</v>
      </c>
    </row>
    <row r="444" spans="1:14" s="29" customFormat="1" ht="13.15" customHeight="1">
      <c r="A444" s="47">
        <f>IF((zdrovojéúdaje!B444&gt;=$C$3)*(zdrovojéúdaje!B444&lt;=$C$4),1+COUNTIF($A$1:$A443,"&gt;0"),0)</f>
        <v>444</v>
      </c>
      <c r="B444" s="28" t="str">
        <f>IFERROR(INDEX(zdrovojéúdaje!$A:$G,MATCH(ROW()+365,$A:$A,0),COLUMN()-1),"")</f>
        <v>809/1494</v>
      </c>
      <c r="C444" s="14">
        <f>IFERROR(INDEX(zdrovojéúdaje!$A:$G,MATCH(ROW()+365,$A:$A,0),COLUMN()-1),"")</f>
        <v>39773</v>
      </c>
      <c r="D444" s="15">
        <f>IFERROR(INDEX(zdrovojéúdaje!$A:$G,MATCH(ROW()+365,$A:$A,0),COLUMN()-1),"")</f>
        <v>0.39583333333333331</v>
      </c>
      <c r="E444" s="13">
        <f>IFERROR(VALUE(TRIM(SUBSTITUTE(REPLACE(INDEX(zdrovojéúdaje!$A:$G,MATCH(ROW()+365,$A:$A,0),COLUMN()-1),1,4,""),".",",",1))),"")</f>
        <v>53.6203</v>
      </c>
      <c r="F444" s="13">
        <f>IFERROR(VALUE(TRIM(SUBSTITUTE(REPLACE(INDEX(zdrovojéúdaje!$A:$G,MATCH(ROW()+365,$A:$A,0),COLUMN()-1),1,4,""),".",","))),"")</f>
        <v>14.8764</v>
      </c>
      <c r="G444" s="12">
        <f>IFERROR(VALUE(TRIM(SUBSTITUTE(REPLACE(INDEX(zdrovojéúdaje!$A:$G,MATCH(ROW()+365,$A:$A,0),COLUMN()-1),1,4,""),".",","))),"")</f>
        <v>15.240600000000001</v>
      </c>
      <c r="I444" s="36" t="str">
        <f>IFERROR(INDEX(zdrovojéúdaje!$A:$G,MATCH(ROW()+441,$A:$A,0),COLUMN()-8),"")</f>
        <v>885/1494</v>
      </c>
      <c r="J444" s="37">
        <f>IFERROR(INDEX(zdrovojéúdaje!$A:$G,MATCH(ROW()+441,$A:$A,0),COLUMN()-8),"")</f>
        <v>39774</v>
      </c>
      <c r="K444" s="38">
        <f>IFERROR(INDEX(zdrovojéúdaje!$A:$G,MATCH(ROW()+441,$A:$A,0),COLUMN()-8),"")</f>
        <v>0.97916666666666663</v>
      </c>
      <c r="L444" s="39">
        <f>IFERROR(VALUE(TRIM(SUBSTITUTE(REPLACE(INDEX(zdrovojéúdaje!$A:$G,MATCH(ROW()+441,$A:$A,0),COLUMN()-8),1,4,""),".",",",1))),"")</f>
        <v>54.183100000000003</v>
      </c>
      <c r="M444" s="39">
        <f>IFERROR(VALUE(TRIM(SUBSTITUTE(REPLACE(INDEX(zdrovojéúdaje!$A:$G,MATCH(ROW()+441,$A:$A,0),COLUMN()-8),1,4,""),".",","))),"")</f>
        <v>13.386100000000001</v>
      </c>
      <c r="N444" s="40">
        <f>IFERROR(VALUE(TRIM(SUBSTITUTE(REPLACE(INDEX(zdrovojéúdaje!$A:$G,MATCH(ROW()+441,$A:$A,0),COLUMN()-8),1,4,""),".",","))),"")</f>
        <v>13.8849</v>
      </c>
    </row>
    <row r="445" spans="1:14" s="29" customFormat="1" ht="13.15" customHeight="1">
      <c r="A445" s="47">
        <f>IF((zdrovojéúdaje!B445&gt;=$C$3)*(zdrovojéúdaje!B445&lt;=$C$4),1+COUNTIF($A$1:$A444,"&gt;0"),0)</f>
        <v>445</v>
      </c>
      <c r="B445" s="28" t="str">
        <f>IFERROR(INDEX(zdrovojéúdaje!$A:$G,MATCH(ROW()+365,$A:$A,0),COLUMN()-1),"")</f>
        <v>810/1494</v>
      </c>
      <c r="C445" s="14">
        <f>IFERROR(INDEX(zdrovojéúdaje!$A:$G,MATCH(ROW()+365,$A:$A,0),COLUMN()-1),"")</f>
        <v>39773</v>
      </c>
      <c r="D445" s="15">
        <f>IFERROR(INDEX(zdrovojéúdaje!$A:$G,MATCH(ROW()+365,$A:$A,0),COLUMN()-1),"")</f>
        <v>0.41666666666666669</v>
      </c>
      <c r="E445" s="13">
        <f>IFERROR(VALUE(TRIM(SUBSTITUTE(REPLACE(INDEX(zdrovojéúdaje!$A:$G,MATCH(ROW()+365,$A:$A,0),COLUMN()-1),1,4,""),".",",",1))),"")</f>
        <v>53.216500000000003</v>
      </c>
      <c r="F445" s="13">
        <f>IFERROR(VALUE(TRIM(SUBSTITUTE(REPLACE(INDEX(zdrovojéúdaje!$A:$G,MATCH(ROW()+365,$A:$A,0),COLUMN()-1),1,4,""),".",","))),"")</f>
        <v>15.0426</v>
      </c>
      <c r="G445" s="12">
        <f>IFERROR(VALUE(TRIM(SUBSTITUTE(REPLACE(INDEX(zdrovojéúdaje!$A:$G,MATCH(ROW()+365,$A:$A,0),COLUMN()-1),1,4,""),".",","))),"")</f>
        <v>15.314</v>
      </c>
      <c r="I445" s="36" t="str">
        <f>IFERROR(INDEX(zdrovojéúdaje!$A:$G,MATCH(ROW()+441,$A:$A,0),COLUMN()-8),"")</f>
        <v>886/1494</v>
      </c>
      <c r="J445" s="37">
        <f>IFERROR(INDEX(zdrovojéúdaje!$A:$G,MATCH(ROW()+441,$A:$A,0),COLUMN()-8),"")</f>
        <v>39775</v>
      </c>
      <c r="K445" s="38">
        <f>IFERROR(INDEX(zdrovojéúdaje!$A:$G,MATCH(ROW()+441,$A:$A,0),COLUMN()-8),"")</f>
        <v>0</v>
      </c>
      <c r="L445" s="39">
        <f>IFERROR(VALUE(TRIM(SUBSTITUTE(REPLACE(INDEX(zdrovojéúdaje!$A:$G,MATCH(ROW()+441,$A:$A,0),COLUMN()-8),1,4,""),".",",",1))),"")</f>
        <v>54.231099999999998</v>
      </c>
      <c r="M445" s="39">
        <f>IFERROR(VALUE(TRIM(SUBSTITUTE(REPLACE(INDEX(zdrovojéúdaje!$A:$G,MATCH(ROW()+441,$A:$A,0),COLUMN()-8),1,4,""),".",","))),"")</f>
        <v>13.3201</v>
      </c>
      <c r="N445" s="40">
        <f>IFERROR(VALUE(TRIM(SUBSTITUTE(REPLACE(INDEX(zdrovojéúdaje!$A:$G,MATCH(ROW()+441,$A:$A,0),COLUMN()-8),1,4,""),".",","))),"")</f>
        <v>13.8483</v>
      </c>
    </row>
    <row r="446" spans="1:14" s="29" customFormat="1" ht="13.15" customHeight="1">
      <c r="A446" s="47">
        <f>IF((zdrovojéúdaje!B446&gt;=$C$3)*(zdrovojéúdaje!B446&lt;=$C$4),1+COUNTIF($A$1:$A445,"&gt;0"),0)</f>
        <v>446</v>
      </c>
      <c r="B446" s="28" t="str">
        <f>IFERROR(INDEX(zdrovojéúdaje!$A:$G,MATCH(ROW()+365,$A:$A,0),COLUMN()-1),"")</f>
        <v>811/1494</v>
      </c>
      <c r="C446" s="14">
        <f>IFERROR(INDEX(zdrovojéúdaje!$A:$G,MATCH(ROW()+365,$A:$A,0),COLUMN()-1),"")</f>
        <v>39773</v>
      </c>
      <c r="D446" s="15">
        <f>IFERROR(INDEX(zdrovojéúdaje!$A:$G,MATCH(ROW()+365,$A:$A,0),COLUMN()-1),"")</f>
        <v>0.4375</v>
      </c>
      <c r="E446" s="13">
        <f>IFERROR(VALUE(TRIM(SUBSTITUTE(REPLACE(INDEX(zdrovojéúdaje!$A:$G,MATCH(ROW()+365,$A:$A,0),COLUMN()-1),1,4,""),".",",",1))),"")</f>
        <v>53.037300000000002</v>
      </c>
      <c r="F446" s="13">
        <f>IFERROR(VALUE(TRIM(SUBSTITUTE(REPLACE(INDEX(zdrovojéúdaje!$A:$G,MATCH(ROW()+365,$A:$A,0),COLUMN()-1),1,4,""),".",","))),"")</f>
        <v>15.2088</v>
      </c>
      <c r="G446" s="12">
        <f>IFERROR(VALUE(TRIM(SUBSTITUTE(REPLACE(INDEX(zdrovojéúdaje!$A:$G,MATCH(ROW()+365,$A:$A,0),COLUMN()-1),1,4,""),".",","))),"")</f>
        <v>15.5344</v>
      </c>
      <c r="I446" s="36" t="str">
        <f>IFERROR(INDEX(zdrovojéúdaje!$A:$G,MATCH(ROW()+441,$A:$A,0),COLUMN()-8),"")</f>
        <v>887/1494</v>
      </c>
      <c r="J446" s="37">
        <f>IFERROR(INDEX(zdrovojéúdaje!$A:$G,MATCH(ROW()+441,$A:$A,0),COLUMN()-8),"")</f>
        <v>39775</v>
      </c>
      <c r="K446" s="38">
        <f>IFERROR(INDEX(zdrovojéúdaje!$A:$G,MATCH(ROW()+441,$A:$A,0),COLUMN()-8),"")</f>
        <v>2.0833333333333332E-2</v>
      </c>
      <c r="L446" s="39">
        <f>IFERROR(VALUE(TRIM(SUBSTITUTE(REPLACE(INDEX(zdrovojéúdaje!$A:$G,MATCH(ROW()+441,$A:$A,0),COLUMN()-8),1,4,""),".",",",1))),"")</f>
        <v>54.147799999999997</v>
      </c>
      <c r="M446" s="39">
        <f>IFERROR(VALUE(TRIM(SUBSTITUTE(REPLACE(INDEX(zdrovojéúdaje!$A:$G,MATCH(ROW()+441,$A:$A,0),COLUMN()-8),1,4,""),".",","))),"")</f>
        <v>13.287100000000001</v>
      </c>
      <c r="N446" s="40">
        <f>IFERROR(VALUE(TRIM(SUBSTITUTE(REPLACE(INDEX(zdrovojéúdaje!$A:$G,MATCH(ROW()+441,$A:$A,0),COLUMN()-8),1,4,""),".",","))),"")</f>
        <v>13.7752</v>
      </c>
    </row>
    <row r="447" spans="1:14" s="29" customFormat="1" ht="13.15" customHeight="1">
      <c r="A447" s="47">
        <f>IF((zdrovojéúdaje!B447&gt;=$C$3)*(zdrovojéúdaje!B447&lt;=$C$4),1+COUNTIF($A$1:$A446,"&gt;0"),0)</f>
        <v>447</v>
      </c>
      <c r="B447" s="28" t="str">
        <f>IFERROR(INDEX(zdrovojéúdaje!$A:$G,MATCH(ROW()+365,$A:$A,0),COLUMN()-1),"")</f>
        <v>812/1494</v>
      </c>
      <c r="C447" s="14">
        <f>IFERROR(INDEX(zdrovojéúdaje!$A:$G,MATCH(ROW()+365,$A:$A,0),COLUMN()-1),"")</f>
        <v>39773</v>
      </c>
      <c r="D447" s="15">
        <f>IFERROR(INDEX(zdrovojéúdaje!$A:$G,MATCH(ROW()+365,$A:$A,0),COLUMN()-1),"")</f>
        <v>0.45833333333333331</v>
      </c>
      <c r="E447" s="13">
        <f>IFERROR(VALUE(TRIM(SUBSTITUTE(REPLACE(INDEX(zdrovojéúdaje!$A:$G,MATCH(ROW()+365,$A:$A,0),COLUMN()-1),1,4,""),".",",",1))),"")</f>
        <v>52.981699999999996</v>
      </c>
      <c r="F447" s="13">
        <f>IFERROR(VALUE(TRIM(SUBSTITUTE(REPLACE(INDEX(zdrovojéúdaje!$A:$G,MATCH(ROW()+365,$A:$A,0),COLUMN()-1),1,4,""),".",","))),"")</f>
        <v>15.3752</v>
      </c>
      <c r="G447" s="12">
        <f>IFERROR(VALUE(TRIM(SUBSTITUTE(REPLACE(INDEX(zdrovojéúdaje!$A:$G,MATCH(ROW()+365,$A:$A,0),COLUMN()-1),1,4,""),".",","))),"")</f>
        <v>15.571199999999999</v>
      </c>
      <c r="I447" s="36" t="str">
        <f>IFERROR(INDEX(zdrovojéúdaje!$A:$G,MATCH(ROW()+441,$A:$A,0),COLUMN()-8),"")</f>
        <v>888/1494</v>
      </c>
      <c r="J447" s="37">
        <f>IFERROR(INDEX(zdrovojéúdaje!$A:$G,MATCH(ROW()+441,$A:$A,0),COLUMN()-8),"")</f>
        <v>39775</v>
      </c>
      <c r="K447" s="38">
        <f>IFERROR(INDEX(zdrovojéúdaje!$A:$G,MATCH(ROW()+441,$A:$A,0),COLUMN()-8),"")</f>
        <v>4.1666666666666664E-2</v>
      </c>
      <c r="L447" s="39">
        <f>IFERROR(VALUE(TRIM(SUBSTITUTE(REPLACE(INDEX(zdrovojéúdaje!$A:$G,MATCH(ROW()+441,$A:$A,0),COLUMN()-8),1,4,""),".",",",1))),"")</f>
        <v>54.208399999999997</v>
      </c>
      <c r="M447" s="39">
        <f>IFERROR(VALUE(TRIM(SUBSTITUTE(REPLACE(INDEX(zdrovojéúdaje!$A:$G,MATCH(ROW()+441,$A:$A,0),COLUMN()-8),1,4,""),".",","))),"")</f>
        <v>13.287100000000001</v>
      </c>
      <c r="N447" s="40">
        <f>IFERROR(VALUE(TRIM(SUBSTITUTE(REPLACE(INDEX(zdrovojéúdaje!$A:$G,MATCH(ROW()+441,$A:$A,0),COLUMN()-8),1,4,""),".",","))),"")</f>
        <v>13.8483</v>
      </c>
    </row>
    <row r="448" spans="1:14" s="29" customFormat="1" ht="13.15" customHeight="1">
      <c r="A448" s="47">
        <f>IF((zdrovojéúdaje!B448&gt;=$C$3)*(zdrovojéúdaje!B448&lt;=$C$4),1+COUNTIF($A$1:$A447,"&gt;0"),0)</f>
        <v>448</v>
      </c>
      <c r="B448" s="28" t="str">
        <f>IFERROR(INDEX(zdrovojéúdaje!$A:$G,MATCH(ROW()+365,$A:$A,0),COLUMN()-1),"")</f>
        <v>813/1494</v>
      </c>
      <c r="C448" s="14">
        <f>IFERROR(INDEX(zdrovojéúdaje!$A:$G,MATCH(ROW()+365,$A:$A,0),COLUMN()-1),"")</f>
        <v>39773</v>
      </c>
      <c r="D448" s="15">
        <f>IFERROR(INDEX(zdrovojéúdaje!$A:$G,MATCH(ROW()+365,$A:$A,0),COLUMN()-1),"")</f>
        <v>0.47916666666666669</v>
      </c>
      <c r="E448" s="13">
        <f>IFERROR(VALUE(TRIM(SUBSTITUTE(REPLACE(INDEX(zdrovojéúdaje!$A:$G,MATCH(ROW()+365,$A:$A,0),COLUMN()-1),1,4,""),".",",",1))),"")</f>
        <v>52.595599999999997</v>
      </c>
      <c r="F448" s="13">
        <f>IFERROR(VALUE(TRIM(SUBSTITUTE(REPLACE(INDEX(zdrovojéúdaje!$A:$G,MATCH(ROW()+365,$A:$A,0),COLUMN()-1),1,4,""),".",","))),"")</f>
        <v>15.574999999999999</v>
      </c>
      <c r="G448" s="12">
        <f>IFERROR(VALUE(TRIM(SUBSTITUTE(REPLACE(INDEX(zdrovojéúdaje!$A:$G,MATCH(ROW()+365,$A:$A,0),COLUMN()-1),1,4,""),".",","))),"")</f>
        <v>15.607900000000001</v>
      </c>
      <c r="I448" s="36" t="str">
        <f>IFERROR(INDEX(zdrovojéúdaje!$A:$G,MATCH(ROW()+441,$A:$A,0),COLUMN()-8),"")</f>
        <v>889/1494</v>
      </c>
      <c r="J448" s="37">
        <f>IFERROR(INDEX(zdrovojéúdaje!$A:$G,MATCH(ROW()+441,$A:$A,0),COLUMN()-8),"")</f>
        <v>39775</v>
      </c>
      <c r="K448" s="38">
        <f>IFERROR(INDEX(zdrovojéúdaje!$A:$G,MATCH(ROW()+441,$A:$A,0),COLUMN()-8),"")</f>
        <v>6.25E-2</v>
      </c>
      <c r="L448" s="39">
        <f>IFERROR(VALUE(TRIM(SUBSTITUTE(REPLACE(INDEX(zdrovojéúdaje!$A:$G,MATCH(ROW()+441,$A:$A,0),COLUMN()-8),1,4,""),".",",",1))),"")</f>
        <v>53.8979</v>
      </c>
      <c r="M448" s="39">
        <f>IFERROR(VALUE(TRIM(SUBSTITUTE(REPLACE(INDEX(zdrovojéúdaje!$A:$G,MATCH(ROW()+441,$A:$A,0),COLUMN()-8),1,4,""),".",","))),"")</f>
        <v>13.3201</v>
      </c>
      <c r="N448" s="40">
        <f>IFERROR(VALUE(TRIM(SUBSTITUTE(REPLACE(INDEX(zdrovojéúdaje!$A:$G,MATCH(ROW()+441,$A:$A,0),COLUMN()-8),1,4,""),".",","))),"")</f>
        <v>13.8483</v>
      </c>
    </row>
    <row r="449" spans="1:14" s="29" customFormat="1" ht="13.15" customHeight="1">
      <c r="A449" s="47">
        <f>IF((zdrovojéúdaje!B449&gt;=$C$3)*(zdrovojéúdaje!B449&lt;=$C$4),1+COUNTIF($A$1:$A448,"&gt;0"),0)</f>
        <v>449</v>
      </c>
      <c r="B449" s="28" t="str">
        <f>IFERROR(INDEX(zdrovojéúdaje!$A:$G,MATCH(ROW()+365,$A:$A,0),COLUMN()-1),"")</f>
        <v>814/1494</v>
      </c>
      <c r="C449" s="14">
        <f>IFERROR(INDEX(zdrovojéúdaje!$A:$G,MATCH(ROW()+365,$A:$A,0),COLUMN()-1),"")</f>
        <v>39773</v>
      </c>
      <c r="D449" s="15">
        <f>IFERROR(INDEX(zdrovojéúdaje!$A:$G,MATCH(ROW()+365,$A:$A,0),COLUMN()-1),"")</f>
        <v>0.5</v>
      </c>
      <c r="E449" s="13">
        <f>IFERROR(VALUE(TRIM(SUBSTITUTE(REPLACE(INDEX(zdrovojéúdaje!$A:$G,MATCH(ROW()+365,$A:$A,0),COLUMN()-1),1,4,""),".",",",1))),"")</f>
        <v>52.2498</v>
      </c>
      <c r="F449" s="13">
        <f>IFERROR(VALUE(TRIM(SUBSTITUTE(REPLACE(INDEX(zdrovojéúdaje!$A:$G,MATCH(ROW()+365,$A:$A,0),COLUMN()-1),1,4,""),".",","))),"")</f>
        <v>15.675000000000001</v>
      </c>
      <c r="G449" s="12">
        <f>IFERROR(VALUE(TRIM(SUBSTITUTE(REPLACE(INDEX(zdrovojéúdaje!$A:$G,MATCH(ROW()+365,$A:$A,0),COLUMN()-1),1,4,""),".",","))),"")</f>
        <v>15.8285</v>
      </c>
      <c r="I449" s="36" t="str">
        <f>IFERROR(INDEX(zdrovojéúdaje!$A:$G,MATCH(ROW()+441,$A:$A,0),COLUMN()-8),"")</f>
        <v>890/1494</v>
      </c>
      <c r="J449" s="37">
        <f>IFERROR(INDEX(zdrovojéúdaje!$A:$G,MATCH(ROW()+441,$A:$A,0),COLUMN()-8),"")</f>
        <v>39775</v>
      </c>
      <c r="K449" s="38">
        <f>IFERROR(INDEX(zdrovojéúdaje!$A:$G,MATCH(ROW()+441,$A:$A,0),COLUMN()-8),"")</f>
        <v>8.3333333333333329E-2</v>
      </c>
      <c r="L449" s="39">
        <f>IFERROR(VALUE(TRIM(SUBSTITUTE(REPLACE(INDEX(zdrovojéúdaje!$A:$G,MATCH(ROW()+441,$A:$A,0),COLUMN()-8),1,4,""),".",",",1))),"")</f>
        <v>54.064500000000002</v>
      </c>
      <c r="M449" s="39">
        <f>IFERROR(VALUE(TRIM(SUBSTITUTE(REPLACE(INDEX(zdrovojéúdaje!$A:$G,MATCH(ROW()+441,$A:$A,0),COLUMN()-8),1,4,""),".",","))),"")</f>
        <v>13.287100000000001</v>
      </c>
      <c r="N449" s="40">
        <f>IFERROR(VALUE(TRIM(SUBSTITUTE(REPLACE(INDEX(zdrovojéúdaje!$A:$G,MATCH(ROW()+441,$A:$A,0),COLUMN()-8),1,4,""),".",","))),"")</f>
        <v>13.8483</v>
      </c>
    </row>
    <row r="450" spans="1:14" s="29" customFormat="1" ht="13.15" customHeight="1">
      <c r="A450" s="47">
        <f>IF((zdrovojéúdaje!B450&gt;=$C$3)*(zdrovojéúdaje!B450&lt;=$C$4),1+COUNTIF($A$1:$A449,"&gt;0"),0)</f>
        <v>450</v>
      </c>
      <c r="B450" s="28" t="str">
        <f>IFERROR(INDEX(zdrovojéúdaje!$A:$G,MATCH(ROW()+365,$A:$A,0),COLUMN()-1),"")</f>
        <v>815/1494</v>
      </c>
      <c r="C450" s="14">
        <f>IFERROR(INDEX(zdrovojéúdaje!$A:$G,MATCH(ROW()+365,$A:$A,0),COLUMN()-1),"")</f>
        <v>39773</v>
      </c>
      <c r="D450" s="15">
        <f>IFERROR(INDEX(zdrovojéúdaje!$A:$G,MATCH(ROW()+365,$A:$A,0),COLUMN()-1),"")</f>
        <v>0.52083333333333337</v>
      </c>
      <c r="E450" s="13">
        <f>IFERROR(VALUE(TRIM(SUBSTITUTE(REPLACE(INDEX(zdrovojéúdaje!$A:$G,MATCH(ROW()+365,$A:$A,0),COLUMN()-1),1,4,""),".",",",1))),"")</f>
        <v>52.113500000000002</v>
      </c>
      <c r="F450" s="13">
        <f>IFERROR(VALUE(TRIM(SUBSTITUTE(REPLACE(INDEX(zdrovojéúdaje!$A:$G,MATCH(ROW()+365,$A:$A,0),COLUMN()-1),1,4,""),".",","))),"")</f>
        <v>15.675000000000001</v>
      </c>
      <c r="G450" s="12">
        <f>IFERROR(VALUE(TRIM(SUBSTITUTE(REPLACE(INDEX(zdrovojéúdaje!$A:$G,MATCH(ROW()+365,$A:$A,0),COLUMN()-1),1,4,""),".",","))),"")</f>
        <v>15.7182</v>
      </c>
      <c r="I450" s="36" t="str">
        <f>IFERROR(INDEX(zdrovojéúdaje!$A:$G,MATCH(ROW()+441,$A:$A,0),COLUMN()-8),"")</f>
        <v>891/1494</v>
      </c>
      <c r="J450" s="37">
        <f>IFERROR(INDEX(zdrovojéúdaje!$A:$G,MATCH(ROW()+441,$A:$A,0),COLUMN()-8),"")</f>
        <v>39775</v>
      </c>
      <c r="K450" s="38">
        <f>IFERROR(INDEX(zdrovojéúdaje!$A:$G,MATCH(ROW()+441,$A:$A,0),COLUMN()-8),"")</f>
        <v>0.10416666666666667</v>
      </c>
      <c r="L450" s="39">
        <f>IFERROR(VALUE(TRIM(SUBSTITUTE(REPLACE(INDEX(zdrovojéúdaje!$A:$G,MATCH(ROW()+441,$A:$A,0),COLUMN()-8),1,4,""),".",",",1))),"")</f>
        <v>53.887799999999999</v>
      </c>
      <c r="M450" s="39">
        <f>IFERROR(VALUE(TRIM(SUBSTITUTE(REPLACE(INDEX(zdrovojéúdaje!$A:$G,MATCH(ROW()+441,$A:$A,0),COLUMN()-8),1,4,""),".",","))),"")</f>
        <v>13.287100000000001</v>
      </c>
      <c r="N450" s="40">
        <f>IFERROR(VALUE(TRIM(SUBSTITUTE(REPLACE(INDEX(zdrovojéúdaje!$A:$G,MATCH(ROW()+441,$A:$A,0),COLUMN()-8),1,4,""),".",","))),"")</f>
        <v>13.8483</v>
      </c>
    </row>
    <row r="451" spans="1:14" s="29" customFormat="1" ht="13.15" customHeight="1">
      <c r="A451" s="47">
        <f>IF((zdrovojéúdaje!B451&gt;=$C$3)*(zdrovojéúdaje!B451&lt;=$C$4),1+COUNTIF($A$1:$A450,"&gt;0"),0)</f>
        <v>451</v>
      </c>
      <c r="B451" s="28" t="str">
        <f>IFERROR(INDEX(zdrovojéúdaje!$A:$G,MATCH(ROW()+365,$A:$A,0),COLUMN()-1),"")</f>
        <v>816/1494</v>
      </c>
      <c r="C451" s="14">
        <f>IFERROR(INDEX(zdrovojéúdaje!$A:$G,MATCH(ROW()+365,$A:$A,0),COLUMN()-1),"")</f>
        <v>39773</v>
      </c>
      <c r="D451" s="15">
        <f>IFERROR(INDEX(zdrovojéúdaje!$A:$G,MATCH(ROW()+365,$A:$A,0),COLUMN()-1),"")</f>
        <v>0.54166666666666663</v>
      </c>
      <c r="E451" s="13">
        <f>IFERROR(VALUE(TRIM(SUBSTITUTE(REPLACE(INDEX(zdrovojéúdaje!$A:$G,MATCH(ROW()+365,$A:$A,0),COLUMN()-1),1,4,""),".",",",1))),"")</f>
        <v>51.949399999999997</v>
      </c>
      <c r="F451" s="13">
        <f>IFERROR(VALUE(TRIM(SUBSTITUTE(REPLACE(INDEX(zdrovojéúdaje!$A:$G,MATCH(ROW()+365,$A:$A,0),COLUMN()-1),1,4,""),".",","))),"")</f>
        <v>15.675000000000001</v>
      </c>
      <c r="G451" s="12">
        <f>IFERROR(VALUE(TRIM(SUBSTITUTE(REPLACE(INDEX(zdrovojéúdaje!$A:$G,MATCH(ROW()+365,$A:$A,0),COLUMN()-1),1,4,""),".",","))),"")</f>
        <v>15.7182</v>
      </c>
      <c r="I451" s="36" t="str">
        <f>IFERROR(INDEX(zdrovojéúdaje!$A:$G,MATCH(ROW()+441,$A:$A,0),COLUMN()-8),"")</f>
        <v>892/1494</v>
      </c>
      <c r="J451" s="37">
        <f>IFERROR(INDEX(zdrovojéúdaje!$A:$G,MATCH(ROW()+441,$A:$A,0),COLUMN()-8),"")</f>
        <v>39775</v>
      </c>
      <c r="K451" s="38">
        <f>IFERROR(INDEX(zdrovojéúdaje!$A:$G,MATCH(ROW()+441,$A:$A,0),COLUMN()-8),"")</f>
        <v>0.125</v>
      </c>
      <c r="L451" s="39">
        <f>IFERROR(VALUE(TRIM(SUBSTITUTE(REPLACE(INDEX(zdrovojéúdaje!$A:$G,MATCH(ROW()+441,$A:$A,0),COLUMN()-8),1,4,""),".",",",1))),"")</f>
        <v>53.854999999999997</v>
      </c>
      <c r="M451" s="39">
        <f>IFERROR(VALUE(TRIM(SUBSTITUTE(REPLACE(INDEX(zdrovojéúdaje!$A:$G,MATCH(ROW()+441,$A:$A,0),COLUMN()-8),1,4,""),".",","))),"")</f>
        <v>13.287100000000001</v>
      </c>
      <c r="N451" s="40">
        <f>IFERROR(VALUE(TRIM(SUBSTITUTE(REPLACE(INDEX(zdrovojéúdaje!$A:$G,MATCH(ROW()+441,$A:$A,0),COLUMN()-8),1,4,""),".",","))),"")</f>
        <v>13.8117</v>
      </c>
    </row>
    <row r="452" spans="1:14" s="29" customFormat="1" ht="13.15" customHeight="1">
      <c r="A452" s="47">
        <f>IF((zdrovojéúdaje!B452&gt;=$C$3)*(zdrovojéúdaje!B452&lt;=$C$4),1+COUNTIF($A$1:$A451,"&gt;0"),0)</f>
        <v>452</v>
      </c>
      <c r="B452" s="28" t="str">
        <f>IFERROR(INDEX(zdrovojéúdaje!$A:$G,MATCH(ROW()+441,$A:$A,0),COLUMN()-1),"")</f>
        <v>893/1494</v>
      </c>
      <c r="C452" s="14">
        <f>IFERROR(INDEX(zdrovojéúdaje!$A:$G,MATCH(ROW()+441,$A:$A,0),COLUMN()-1),"")</f>
        <v>39775</v>
      </c>
      <c r="D452" s="15">
        <f>IFERROR(INDEX(zdrovojéúdaje!$A:$G,MATCH(ROW()+441,$A:$A,0),COLUMN()-1),"")</f>
        <v>0.14583333333333334</v>
      </c>
      <c r="E452" s="13">
        <f>IFERROR(VALUE(TRIM(SUBSTITUTE(REPLACE(INDEX(zdrovojéúdaje!$A:$G,MATCH(ROW()+441,$A:$A,0),COLUMN()-1),1,4,""),".",",",1))),"")</f>
        <v>53.829799999999999</v>
      </c>
      <c r="F452" s="13">
        <f>IFERROR(VALUE(TRIM(SUBSTITUTE(REPLACE(INDEX(zdrovojéúdaje!$A:$G,MATCH(ROW()+441,$A:$A,0),COLUMN()-1),1,4,""),".",","))),"")</f>
        <v>13.254099999999999</v>
      </c>
      <c r="G452" s="12">
        <f>IFERROR(VALUE(TRIM(SUBSTITUTE(REPLACE(INDEX(zdrovojéúdaje!$A:$G,MATCH(ROW()+441,$A:$A,0),COLUMN()-1),1,4,""),".",","))),"")</f>
        <v>13.7386</v>
      </c>
      <c r="I452" s="36" t="str">
        <f>IFERROR(INDEX(zdrovojéúdaje!$A:$G,MATCH(ROW()+517,$A:$A,0),COLUMN()-8),"")</f>
        <v>969/1494</v>
      </c>
      <c r="J452" s="37">
        <f>IFERROR(INDEX(zdrovojéúdaje!$A:$G,MATCH(ROW()+517,$A:$A,0),COLUMN()-8),"")</f>
        <v>39776</v>
      </c>
      <c r="K452" s="38">
        <f>IFERROR(INDEX(zdrovojéúdaje!$A:$G,MATCH(ROW()+517,$A:$A,0),COLUMN()-8),"")</f>
        <v>0.72916666666666663</v>
      </c>
      <c r="L452" s="39">
        <f>IFERROR(VALUE(TRIM(SUBSTITUTE(REPLACE(INDEX(zdrovojéúdaje!$A:$G,MATCH(ROW()+517,$A:$A,0),COLUMN()-8),1,4,""),".",",",1))),"")</f>
        <v>47.403799999999997</v>
      </c>
      <c r="M452" s="39">
        <f>IFERROR(VALUE(TRIM(SUBSTITUTE(REPLACE(INDEX(zdrovojéúdaje!$A:$G,MATCH(ROW()+517,$A:$A,0),COLUMN()-8),1,4,""),".",","))),"")</f>
        <v>15.242100000000001</v>
      </c>
      <c r="N452" s="40">
        <f>IFERROR(VALUE(TRIM(SUBSTITUTE(REPLACE(INDEX(zdrovojéúdaje!$A:$G,MATCH(ROW()+517,$A:$A,0),COLUMN()-8),1,4,""),".",","))),"")</f>
        <v>15.167199999999999</v>
      </c>
    </row>
    <row r="453" spans="1:14" s="29" customFormat="1" ht="13.15" customHeight="1">
      <c r="A453" s="47">
        <f>IF((zdrovojéúdaje!B453&gt;=$C$3)*(zdrovojéúdaje!B453&lt;=$C$4),1+COUNTIF($A$1:$A452,"&gt;0"),0)</f>
        <v>453</v>
      </c>
      <c r="B453" s="28" t="str">
        <f>IFERROR(INDEX(zdrovojéúdaje!$A:$G,MATCH(ROW()+441,$A:$A,0),COLUMN()-1),"")</f>
        <v>894/1494</v>
      </c>
      <c r="C453" s="14">
        <f>IFERROR(INDEX(zdrovojéúdaje!$A:$G,MATCH(ROW()+441,$A:$A,0),COLUMN()-1),"")</f>
        <v>39775</v>
      </c>
      <c r="D453" s="15">
        <f>IFERROR(INDEX(zdrovojéúdaje!$A:$G,MATCH(ROW()+441,$A:$A,0),COLUMN()-1),"")</f>
        <v>0.16666666666666666</v>
      </c>
      <c r="E453" s="13">
        <f>IFERROR(VALUE(TRIM(SUBSTITUTE(REPLACE(INDEX(zdrovojéúdaje!$A:$G,MATCH(ROW()+441,$A:$A,0),COLUMN()-1),1,4,""),".",",",1))),"")</f>
        <v>53.822200000000002</v>
      </c>
      <c r="F453" s="13">
        <f>IFERROR(VALUE(TRIM(SUBSTITUTE(REPLACE(INDEX(zdrovojéúdaje!$A:$G,MATCH(ROW()+441,$A:$A,0),COLUMN()-1),1,4,""),".",","))),"")</f>
        <v>13.155099999999999</v>
      </c>
      <c r="G453" s="12">
        <f>IFERROR(VALUE(TRIM(SUBSTITUTE(REPLACE(INDEX(zdrovojéúdaje!$A:$G,MATCH(ROW()+441,$A:$A,0),COLUMN()-1),1,4,""),".",","))),"")</f>
        <v>13.6655</v>
      </c>
      <c r="I453" s="36" t="str">
        <f>IFERROR(INDEX(zdrovojéúdaje!$A:$G,MATCH(ROW()+517,$A:$A,0),COLUMN()-8),"")</f>
        <v>970/1494</v>
      </c>
      <c r="J453" s="37">
        <f>IFERROR(INDEX(zdrovojéúdaje!$A:$G,MATCH(ROW()+517,$A:$A,0),COLUMN()-8),"")</f>
        <v>39776</v>
      </c>
      <c r="K453" s="38">
        <f>IFERROR(INDEX(zdrovojéúdaje!$A:$G,MATCH(ROW()+517,$A:$A,0),COLUMN()-8),"")</f>
        <v>0.75</v>
      </c>
      <c r="L453" s="39">
        <f>IFERROR(VALUE(TRIM(SUBSTITUTE(REPLACE(INDEX(zdrovojéúdaje!$A:$G,MATCH(ROW()+517,$A:$A,0),COLUMN()-8),1,4,""),".",",",1))),"")</f>
        <v>47.6158</v>
      </c>
      <c r="M453" s="39">
        <f>IFERROR(VALUE(TRIM(SUBSTITUTE(REPLACE(INDEX(zdrovojéúdaje!$A:$G,MATCH(ROW()+517,$A:$A,0),COLUMN()-8),1,4,""),".",","))),"")</f>
        <v>15.075799999999999</v>
      </c>
      <c r="N453" s="40">
        <f>IFERROR(VALUE(TRIM(SUBSTITUTE(REPLACE(INDEX(zdrovojéúdaje!$A:$G,MATCH(ROW()+517,$A:$A,0),COLUMN()-8),1,4,""),".",","))),"")</f>
        <v>15.1305</v>
      </c>
    </row>
    <row r="454" spans="1:14" s="29" customFormat="1" ht="13.15" customHeight="1">
      <c r="A454" s="47">
        <f>IF((zdrovojéúdaje!B454&gt;=$C$3)*(zdrovojéúdaje!B454&lt;=$C$4),1+COUNTIF($A$1:$A453,"&gt;0"),0)</f>
        <v>454</v>
      </c>
      <c r="B454" s="28" t="str">
        <f>IFERROR(INDEX(zdrovojéúdaje!$A:$G,MATCH(ROW()+441,$A:$A,0),COLUMN()-1),"")</f>
        <v>895/1494</v>
      </c>
      <c r="C454" s="14">
        <f>IFERROR(INDEX(zdrovojéúdaje!$A:$G,MATCH(ROW()+441,$A:$A,0),COLUMN()-1),"")</f>
        <v>39775</v>
      </c>
      <c r="D454" s="15">
        <f>IFERROR(INDEX(zdrovojéúdaje!$A:$G,MATCH(ROW()+441,$A:$A,0),COLUMN()-1),"")</f>
        <v>0.1875</v>
      </c>
      <c r="E454" s="13">
        <f>IFERROR(VALUE(TRIM(SUBSTITUTE(REPLACE(INDEX(zdrovojéúdaje!$A:$G,MATCH(ROW()+441,$A:$A,0),COLUMN()-1),1,4,""),".",",",1))),"")</f>
        <v>53.8474</v>
      </c>
      <c r="F454" s="13">
        <f>IFERROR(VALUE(TRIM(SUBSTITUTE(REPLACE(INDEX(zdrovojéúdaje!$A:$G,MATCH(ROW()+441,$A:$A,0),COLUMN()-1),1,4,""),".",","))),"")</f>
        <v>13.1221</v>
      </c>
      <c r="G454" s="12">
        <f>IFERROR(VALUE(TRIM(SUBSTITUTE(REPLACE(INDEX(zdrovojéúdaje!$A:$G,MATCH(ROW()+441,$A:$A,0),COLUMN()-1),1,4,""),".",","))),"")</f>
        <v>13.6655</v>
      </c>
      <c r="I454" s="36" t="str">
        <f>IFERROR(INDEX(zdrovojéúdaje!$A:$G,MATCH(ROW()+517,$A:$A,0),COLUMN()-8),"")</f>
        <v>971/1494</v>
      </c>
      <c r="J454" s="37">
        <f>IFERROR(INDEX(zdrovojéúdaje!$A:$G,MATCH(ROW()+517,$A:$A,0),COLUMN()-8),"")</f>
        <v>39776</v>
      </c>
      <c r="K454" s="38">
        <f>IFERROR(INDEX(zdrovojéúdaje!$A:$G,MATCH(ROW()+517,$A:$A,0),COLUMN()-8),"")</f>
        <v>0.77083333333333337</v>
      </c>
      <c r="L454" s="39">
        <f>IFERROR(VALUE(TRIM(SUBSTITUTE(REPLACE(INDEX(zdrovojéúdaje!$A:$G,MATCH(ROW()+517,$A:$A,0),COLUMN()-8),1,4,""),".",",",1))),"")</f>
        <v>48.012099999999997</v>
      </c>
      <c r="M454" s="39">
        <f>IFERROR(VALUE(TRIM(SUBSTITUTE(REPLACE(INDEX(zdrovojéúdaje!$A:$G,MATCH(ROW()+517,$A:$A,0),COLUMN()-8),1,4,""),".",","))),"")</f>
        <v>14.909599999999999</v>
      </c>
      <c r="N454" s="40">
        <f>IFERROR(VALUE(TRIM(SUBSTITUTE(REPLACE(INDEX(zdrovojéúdaje!$A:$G,MATCH(ROW()+517,$A:$A,0),COLUMN()-8),1,4,""),".",","))),"")</f>
        <v>14.983700000000001</v>
      </c>
    </row>
    <row r="455" spans="1:14" s="29" customFormat="1" ht="13.15" customHeight="1">
      <c r="A455" s="47">
        <f>IF((zdrovojéúdaje!B455&gt;=$C$3)*(zdrovojéúdaje!B455&lt;=$C$4),1+COUNTIF($A$1:$A454,"&gt;0"),0)</f>
        <v>455</v>
      </c>
      <c r="B455" s="28" t="str">
        <f>IFERROR(INDEX(zdrovojéúdaje!$A:$G,MATCH(ROW()+441,$A:$A,0),COLUMN()-1),"")</f>
        <v>896/1494</v>
      </c>
      <c r="C455" s="14">
        <f>IFERROR(INDEX(zdrovojéúdaje!$A:$G,MATCH(ROW()+441,$A:$A,0),COLUMN()-1),"")</f>
        <v>39775</v>
      </c>
      <c r="D455" s="15">
        <f>IFERROR(INDEX(zdrovojéúdaje!$A:$G,MATCH(ROW()+441,$A:$A,0),COLUMN()-1),"")</f>
        <v>0.20833333333333334</v>
      </c>
      <c r="E455" s="13">
        <f>IFERROR(VALUE(TRIM(SUBSTITUTE(REPLACE(INDEX(zdrovojéúdaje!$A:$G,MATCH(ROW()+441,$A:$A,0),COLUMN()-1),1,4,""),".",",",1))),"")</f>
        <v>53.827199999999998</v>
      </c>
      <c r="F455" s="13">
        <f>IFERROR(VALUE(TRIM(SUBSTITUTE(REPLACE(INDEX(zdrovojéúdaje!$A:$G,MATCH(ROW()+441,$A:$A,0),COLUMN()-1),1,4,""),".",","))),"")</f>
        <v>13.0891</v>
      </c>
      <c r="G455" s="12">
        <f>IFERROR(VALUE(TRIM(SUBSTITUTE(REPLACE(INDEX(zdrovojéúdaje!$A:$G,MATCH(ROW()+441,$A:$A,0),COLUMN()-1),1,4,""),".",","))),"")</f>
        <v>13.629</v>
      </c>
      <c r="I455" s="36" t="str">
        <f>IFERROR(INDEX(zdrovojéúdaje!$A:$G,MATCH(ROW()+517,$A:$A,0),COLUMN()-8),"")</f>
        <v>972/1494</v>
      </c>
      <c r="J455" s="37">
        <f>IFERROR(INDEX(zdrovojéúdaje!$A:$G,MATCH(ROW()+517,$A:$A,0),COLUMN()-8),"")</f>
        <v>39776</v>
      </c>
      <c r="K455" s="38">
        <f>IFERROR(INDEX(zdrovojéúdaje!$A:$G,MATCH(ROW()+517,$A:$A,0),COLUMN()-8),"")</f>
        <v>0.79166666666666663</v>
      </c>
      <c r="L455" s="39">
        <f>IFERROR(VALUE(TRIM(SUBSTITUTE(REPLACE(INDEX(zdrovojéúdaje!$A:$G,MATCH(ROW()+517,$A:$A,0),COLUMN()-8),1,4,""),".",",",1))),"")</f>
        <v>48.476500000000001</v>
      </c>
      <c r="M455" s="39">
        <f>IFERROR(VALUE(TRIM(SUBSTITUTE(REPLACE(INDEX(zdrovojéúdaje!$A:$G,MATCH(ROW()+517,$A:$A,0),COLUMN()-8),1,4,""),".",","))),"")</f>
        <v>14.7768</v>
      </c>
      <c r="N455" s="40">
        <f>IFERROR(VALUE(TRIM(SUBSTITUTE(REPLACE(INDEX(zdrovojéúdaje!$A:$G,MATCH(ROW()+517,$A:$A,0),COLUMN()-8),1,4,""),".",","))),"")</f>
        <v>14.837</v>
      </c>
    </row>
    <row r="456" spans="1:14" s="29" customFormat="1" ht="13.15" customHeight="1">
      <c r="A456" s="47">
        <f>IF((zdrovojéúdaje!B456&gt;=$C$3)*(zdrovojéúdaje!B456&lt;=$C$4),1+COUNTIF($A$1:$A455,"&gt;0"),0)</f>
        <v>456</v>
      </c>
      <c r="B456" s="28" t="str">
        <f>IFERROR(INDEX(zdrovojéúdaje!$A:$G,MATCH(ROW()+441,$A:$A,0),COLUMN()-1),"")</f>
        <v>897/1494</v>
      </c>
      <c r="C456" s="14">
        <f>IFERROR(INDEX(zdrovojéúdaje!$A:$G,MATCH(ROW()+441,$A:$A,0),COLUMN()-1),"")</f>
        <v>39775</v>
      </c>
      <c r="D456" s="15">
        <f>IFERROR(INDEX(zdrovojéúdaje!$A:$G,MATCH(ROW()+441,$A:$A,0),COLUMN()-1),"")</f>
        <v>0.22916666666666666</v>
      </c>
      <c r="E456" s="13">
        <f>IFERROR(VALUE(TRIM(SUBSTITUTE(REPLACE(INDEX(zdrovojéúdaje!$A:$G,MATCH(ROW()+441,$A:$A,0),COLUMN()-1),1,4,""),".",",",1))),"")</f>
        <v>53.695999999999998</v>
      </c>
      <c r="F456" s="13">
        <f>IFERROR(VALUE(TRIM(SUBSTITUTE(REPLACE(INDEX(zdrovojéúdaje!$A:$G,MATCH(ROW()+441,$A:$A,0),COLUMN()-1),1,4,""),".",","))),"")</f>
        <v>13.056100000000001</v>
      </c>
      <c r="G456" s="12">
        <f>IFERROR(VALUE(TRIM(SUBSTITUTE(REPLACE(INDEX(zdrovojéúdaje!$A:$G,MATCH(ROW()+441,$A:$A,0),COLUMN()-1),1,4,""),".",","))),"")</f>
        <v>13.555899999999999</v>
      </c>
      <c r="I456" s="36" t="str">
        <f>IFERROR(INDEX(zdrovojéúdaje!$A:$G,MATCH(ROW()+517,$A:$A,0),COLUMN()-8),"")</f>
        <v>973/1494</v>
      </c>
      <c r="J456" s="37">
        <f>IFERROR(INDEX(zdrovojéúdaje!$A:$G,MATCH(ROW()+517,$A:$A,0),COLUMN()-8),"")</f>
        <v>39776</v>
      </c>
      <c r="K456" s="38">
        <f>IFERROR(INDEX(zdrovojéúdaje!$A:$G,MATCH(ROW()+517,$A:$A,0),COLUMN()-8),"")</f>
        <v>0.8125</v>
      </c>
      <c r="L456" s="39">
        <f>IFERROR(VALUE(TRIM(SUBSTITUTE(REPLACE(INDEX(zdrovojéúdaje!$A:$G,MATCH(ROW()+517,$A:$A,0),COLUMN()-8),1,4,""),".",",",1))),"")</f>
        <v>48.731400000000001</v>
      </c>
      <c r="M456" s="39">
        <f>IFERROR(VALUE(TRIM(SUBSTITUTE(REPLACE(INDEX(zdrovojéúdaje!$A:$G,MATCH(ROW()+517,$A:$A,0),COLUMN()-8),1,4,""),".",","))),"")</f>
        <v>14.743600000000001</v>
      </c>
      <c r="N456" s="40">
        <f>IFERROR(VALUE(TRIM(SUBSTITUTE(REPLACE(INDEX(zdrovojéúdaje!$A:$G,MATCH(ROW()+517,$A:$A,0),COLUMN()-8),1,4,""),".",","))),"")</f>
        <v>15.0571</v>
      </c>
    </row>
    <row r="457" spans="1:14" s="29" customFormat="1" ht="13.15" customHeight="1">
      <c r="A457" s="47">
        <f>IF((zdrovojéúdaje!B457&gt;=$C$3)*(zdrovojéúdaje!B457&lt;=$C$4),1+COUNTIF($A$1:$A456,"&gt;0"),0)</f>
        <v>457</v>
      </c>
      <c r="B457" s="28" t="str">
        <f>IFERROR(INDEX(zdrovojéúdaje!$A:$G,MATCH(ROW()+441,$A:$A,0),COLUMN()-1),"")</f>
        <v>898/1494</v>
      </c>
      <c r="C457" s="14">
        <f>IFERROR(INDEX(zdrovojéúdaje!$A:$G,MATCH(ROW()+441,$A:$A,0),COLUMN()-1),"")</f>
        <v>39775</v>
      </c>
      <c r="D457" s="15">
        <f>IFERROR(INDEX(zdrovojéúdaje!$A:$G,MATCH(ROW()+441,$A:$A,0),COLUMN()-1),"")</f>
        <v>0.25</v>
      </c>
      <c r="E457" s="13">
        <f>IFERROR(VALUE(TRIM(SUBSTITUTE(REPLACE(INDEX(zdrovojéúdaje!$A:$G,MATCH(ROW()+441,$A:$A,0),COLUMN()-1),1,4,""),".",",",1))),"")</f>
        <v>53.645499999999998</v>
      </c>
      <c r="F457" s="13">
        <f>IFERROR(VALUE(TRIM(SUBSTITUTE(REPLACE(INDEX(zdrovojéúdaje!$A:$G,MATCH(ROW()+441,$A:$A,0),COLUMN()-1),1,4,""),".",","))),"")</f>
        <v>13.023199999999999</v>
      </c>
      <c r="G457" s="12">
        <f>IFERROR(VALUE(TRIM(SUBSTITUTE(REPLACE(INDEX(zdrovojéúdaje!$A:$G,MATCH(ROW()+441,$A:$A,0),COLUMN()-1),1,4,""),".",","))),"")</f>
        <v>13.555899999999999</v>
      </c>
      <c r="I457" s="36" t="str">
        <f>IFERROR(INDEX(zdrovojéúdaje!$A:$G,MATCH(ROW()+517,$A:$A,0),COLUMN()-8),"")</f>
        <v>974/1494</v>
      </c>
      <c r="J457" s="37">
        <f>IFERROR(INDEX(zdrovojéúdaje!$A:$G,MATCH(ROW()+517,$A:$A,0),COLUMN()-8),"")</f>
        <v>39776</v>
      </c>
      <c r="K457" s="38">
        <f>IFERROR(INDEX(zdrovojéúdaje!$A:$G,MATCH(ROW()+517,$A:$A,0),COLUMN()-8),"")</f>
        <v>0.83333333333333337</v>
      </c>
      <c r="L457" s="39">
        <f>IFERROR(VALUE(TRIM(SUBSTITUTE(REPLACE(INDEX(zdrovojéúdaje!$A:$G,MATCH(ROW()+517,$A:$A,0),COLUMN()-8),1,4,""),".",",",1))),"")</f>
        <v>49.057000000000002</v>
      </c>
      <c r="M457" s="39">
        <f>IFERROR(VALUE(TRIM(SUBSTITUTE(REPLACE(INDEX(zdrovojéúdaje!$A:$G,MATCH(ROW()+517,$A:$A,0),COLUMN()-8),1,4,""),".",","))),"")</f>
        <v>14.7104</v>
      </c>
      <c r="N457" s="40">
        <f>IFERROR(VALUE(TRIM(SUBSTITUTE(REPLACE(INDEX(zdrovojéúdaje!$A:$G,MATCH(ROW()+517,$A:$A,0),COLUMN()-8),1,4,""),".",","))),"")</f>
        <v>14.983700000000001</v>
      </c>
    </row>
    <row r="458" spans="1:14" s="29" customFormat="1" ht="13.15" customHeight="1">
      <c r="A458" s="47">
        <f>IF((zdrovojéúdaje!B458&gt;=$C$3)*(zdrovojéúdaje!B458&lt;=$C$4),1+COUNTIF($A$1:$A457,"&gt;0"),0)</f>
        <v>458</v>
      </c>
      <c r="B458" s="28" t="str">
        <f>IFERROR(INDEX(zdrovojéúdaje!$A:$G,MATCH(ROW()+441,$A:$A,0),COLUMN()-1),"")</f>
        <v>899/1494</v>
      </c>
      <c r="C458" s="14">
        <f>IFERROR(INDEX(zdrovojéúdaje!$A:$G,MATCH(ROW()+441,$A:$A,0),COLUMN()-1),"")</f>
        <v>39775</v>
      </c>
      <c r="D458" s="15">
        <f>IFERROR(INDEX(zdrovojéúdaje!$A:$G,MATCH(ROW()+441,$A:$A,0),COLUMN()-1),"")</f>
        <v>0.27083333333333331</v>
      </c>
      <c r="E458" s="13">
        <f>IFERROR(VALUE(TRIM(SUBSTITUTE(REPLACE(INDEX(zdrovojéúdaje!$A:$G,MATCH(ROW()+441,$A:$A,0),COLUMN()-1),1,4,""),".",",",1))),"")</f>
        <v>53.6051</v>
      </c>
      <c r="F458" s="13">
        <f>IFERROR(VALUE(TRIM(SUBSTITUTE(REPLACE(INDEX(zdrovojéúdaje!$A:$G,MATCH(ROW()+441,$A:$A,0),COLUMN()-1),1,4,""),".",","))),"")</f>
        <v>12.9902</v>
      </c>
      <c r="G458" s="12">
        <f>IFERROR(VALUE(TRIM(SUBSTITUTE(REPLACE(INDEX(zdrovojéúdaje!$A:$G,MATCH(ROW()+441,$A:$A,0),COLUMN()-1),1,4,""),".",","))),"")</f>
        <v>13.519299999999999</v>
      </c>
      <c r="I458" s="36" t="str">
        <f>IFERROR(INDEX(zdrovojéúdaje!$A:$G,MATCH(ROW()+517,$A:$A,0),COLUMN()-8),"")</f>
        <v>975/1494</v>
      </c>
      <c r="J458" s="37">
        <f>IFERROR(INDEX(zdrovojéúdaje!$A:$G,MATCH(ROW()+517,$A:$A,0),COLUMN()-8),"")</f>
        <v>39776</v>
      </c>
      <c r="K458" s="38">
        <f>IFERROR(INDEX(zdrovojéúdaje!$A:$G,MATCH(ROW()+517,$A:$A,0),COLUMN()-8),"")</f>
        <v>0.85416666666666663</v>
      </c>
      <c r="L458" s="39">
        <f>IFERROR(VALUE(TRIM(SUBSTITUTE(REPLACE(INDEX(zdrovojéúdaje!$A:$G,MATCH(ROW()+517,$A:$A,0),COLUMN()-8),1,4,""),".",",",1))),"")</f>
        <v>49.2639</v>
      </c>
      <c r="M458" s="39">
        <f>IFERROR(VALUE(TRIM(SUBSTITUTE(REPLACE(INDEX(zdrovojéúdaje!$A:$G,MATCH(ROW()+517,$A:$A,0),COLUMN()-8),1,4,""),".",","))),"")</f>
        <v>14.644</v>
      </c>
      <c r="N458" s="40">
        <f>IFERROR(VALUE(TRIM(SUBSTITUTE(REPLACE(INDEX(zdrovojéúdaje!$A:$G,MATCH(ROW()+517,$A:$A,0),COLUMN()-8),1,4,""),".",","))),"")</f>
        <v>14.910399999999999</v>
      </c>
    </row>
    <row r="459" spans="1:14" s="29" customFormat="1" ht="13.15" customHeight="1">
      <c r="A459" s="47">
        <f>IF((zdrovojéúdaje!B459&gt;=$C$3)*(zdrovojéúdaje!B459&lt;=$C$4),1+COUNTIF($A$1:$A458,"&gt;0"),0)</f>
        <v>459</v>
      </c>
      <c r="B459" s="28" t="str">
        <f>IFERROR(INDEX(zdrovojéúdaje!$A:$G,MATCH(ROW()+441,$A:$A,0),COLUMN()-1),"")</f>
        <v>900/1494</v>
      </c>
      <c r="C459" s="14">
        <f>IFERROR(INDEX(zdrovojéúdaje!$A:$G,MATCH(ROW()+441,$A:$A,0),COLUMN()-1),"")</f>
        <v>39775</v>
      </c>
      <c r="D459" s="15">
        <f>IFERROR(INDEX(zdrovojéúdaje!$A:$G,MATCH(ROW()+441,$A:$A,0),COLUMN()-1),"")</f>
        <v>0.29166666666666669</v>
      </c>
      <c r="E459" s="13">
        <f>IFERROR(VALUE(TRIM(SUBSTITUTE(REPLACE(INDEX(zdrovojéúdaje!$A:$G,MATCH(ROW()+441,$A:$A,0),COLUMN()-1),1,4,""),".",",",1))),"")</f>
        <v>53.4739</v>
      </c>
      <c r="F459" s="13">
        <f>IFERROR(VALUE(TRIM(SUBSTITUTE(REPLACE(INDEX(zdrovojéúdaje!$A:$G,MATCH(ROW()+441,$A:$A,0),COLUMN()-1),1,4,""),".",","))),"")</f>
        <v>13.023199999999999</v>
      </c>
      <c r="G459" s="12">
        <f>IFERROR(VALUE(TRIM(SUBSTITUTE(REPLACE(INDEX(zdrovojéúdaje!$A:$G,MATCH(ROW()+441,$A:$A,0),COLUMN()-1),1,4,""),".",","))),"")</f>
        <v>13.555899999999999</v>
      </c>
      <c r="I459" s="36" t="str">
        <f>IFERROR(INDEX(zdrovojéúdaje!$A:$G,MATCH(ROW()+517,$A:$A,0),COLUMN()-8),"")</f>
        <v>976/1494</v>
      </c>
      <c r="J459" s="37">
        <f>IFERROR(INDEX(zdrovojéúdaje!$A:$G,MATCH(ROW()+517,$A:$A,0),COLUMN()-8),"")</f>
        <v>39776</v>
      </c>
      <c r="K459" s="38">
        <f>IFERROR(INDEX(zdrovojéúdaje!$A:$G,MATCH(ROW()+517,$A:$A,0),COLUMN()-8),"")</f>
        <v>0.875</v>
      </c>
      <c r="L459" s="39">
        <f>IFERROR(VALUE(TRIM(SUBSTITUTE(REPLACE(INDEX(zdrovojéúdaje!$A:$G,MATCH(ROW()+517,$A:$A,0),COLUMN()-8),1,4,""),".",",",1))),"")</f>
        <v>49.322000000000003</v>
      </c>
      <c r="M459" s="39">
        <f>IFERROR(VALUE(TRIM(SUBSTITUTE(REPLACE(INDEX(zdrovojéúdaje!$A:$G,MATCH(ROW()+517,$A:$A,0),COLUMN()-8),1,4,""),".",","))),"")</f>
        <v>14.5776</v>
      </c>
      <c r="N459" s="40">
        <f>IFERROR(VALUE(TRIM(SUBSTITUTE(REPLACE(INDEX(zdrovojéúdaje!$A:$G,MATCH(ROW()+517,$A:$A,0),COLUMN()-8),1,4,""),".",","))),"")</f>
        <v>14.946999999999999</v>
      </c>
    </row>
    <row r="460" spans="1:14" s="29" customFormat="1" ht="13.15" customHeight="1">
      <c r="A460" s="47">
        <f>IF((zdrovojéúdaje!B460&gt;=$C$3)*(zdrovojéúdaje!B460&lt;=$C$4),1+COUNTIF($A$1:$A459,"&gt;0"),0)</f>
        <v>460</v>
      </c>
      <c r="B460" s="28" t="str">
        <f>IFERROR(INDEX(zdrovojéúdaje!$A:$G,MATCH(ROW()+441,$A:$A,0),COLUMN()-1),"")</f>
        <v>901/1494</v>
      </c>
      <c r="C460" s="14">
        <f>IFERROR(INDEX(zdrovojéúdaje!$A:$G,MATCH(ROW()+441,$A:$A,0),COLUMN()-1),"")</f>
        <v>39775</v>
      </c>
      <c r="D460" s="15">
        <f>IFERROR(INDEX(zdrovojéúdaje!$A:$G,MATCH(ROW()+441,$A:$A,0),COLUMN()-1),"")</f>
        <v>0.3125</v>
      </c>
      <c r="E460" s="13">
        <f>IFERROR(VALUE(TRIM(SUBSTITUTE(REPLACE(INDEX(zdrovojéúdaje!$A:$G,MATCH(ROW()+441,$A:$A,0),COLUMN()-1),1,4,""),".",",",1))),"")</f>
        <v>53.153399999999998</v>
      </c>
      <c r="F460" s="13">
        <f>IFERROR(VALUE(TRIM(SUBSTITUTE(REPLACE(INDEX(zdrovojéúdaje!$A:$G,MATCH(ROW()+441,$A:$A,0),COLUMN()-1),1,4,""),".",","))),"")</f>
        <v>13.0891</v>
      </c>
      <c r="G460" s="12">
        <f>IFERROR(VALUE(TRIM(SUBSTITUTE(REPLACE(INDEX(zdrovojéúdaje!$A:$G,MATCH(ROW()+441,$A:$A,0),COLUMN()-1),1,4,""),".",","))),"")</f>
        <v>13.5924</v>
      </c>
      <c r="I460" s="36" t="str">
        <f>IFERROR(INDEX(zdrovojéúdaje!$A:$G,MATCH(ROW()+517,$A:$A,0),COLUMN()-8),"")</f>
        <v>977/1494</v>
      </c>
      <c r="J460" s="37">
        <f>IFERROR(INDEX(zdrovojéúdaje!$A:$G,MATCH(ROW()+517,$A:$A,0),COLUMN()-8),"")</f>
        <v>39776</v>
      </c>
      <c r="K460" s="38">
        <f>IFERROR(INDEX(zdrovojéúdaje!$A:$G,MATCH(ROW()+517,$A:$A,0),COLUMN()-8),"")</f>
        <v>0.89583333333333337</v>
      </c>
      <c r="L460" s="39">
        <f>IFERROR(VALUE(TRIM(SUBSTITUTE(REPLACE(INDEX(zdrovojéúdaje!$A:$G,MATCH(ROW()+517,$A:$A,0),COLUMN()-8),1,4,""),".",",",1))),"")</f>
        <v>49.546599999999998</v>
      </c>
      <c r="M460" s="39">
        <f>IFERROR(VALUE(TRIM(SUBSTITUTE(REPLACE(INDEX(zdrovojéúdaje!$A:$G,MATCH(ROW()+517,$A:$A,0),COLUMN()-8),1,4,""),".",","))),"")</f>
        <v>14.5776</v>
      </c>
      <c r="N460" s="40">
        <f>IFERROR(VALUE(TRIM(SUBSTITUTE(REPLACE(INDEX(zdrovojéúdaje!$A:$G,MATCH(ROW()+517,$A:$A,0),COLUMN()-8),1,4,""),".",","))),"")</f>
        <v>14.946999999999999</v>
      </c>
    </row>
    <row r="461" spans="1:14" s="29" customFormat="1" ht="13.15" customHeight="1">
      <c r="A461" s="47">
        <f>IF((zdrovojéúdaje!B461&gt;=$C$3)*(zdrovojéúdaje!B461&lt;=$C$4),1+COUNTIF($A$1:$A460,"&gt;0"),0)</f>
        <v>461</v>
      </c>
      <c r="B461" s="28" t="str">
        <f>IFERROR(INDEX(zdrovojéúdaje!$A:$G,MATCH(ROW()+441,$A:$A,0),COLUMN()-1),"")</f>
        <v>902/1494</v>
      </c>
      <c r="C461" s="14">
        <f>IFERROR(INDEX(zdrovojéúdaje!$A:$G,MATCH(ROW()+441,$A:$A,0),COLUMN()-1),"")</f>
        <v>39775</v>
      </c>
      <c r="D461" s="15">
        <f>IFERROR(INDEX(zdrovojéúdaje!$A:$G,MATCH(ROW()+441,$A:$A,0),COLUMN()-1),"")</f>
        <v>0.33333333333333331</v>
      </c>
      <c r="E461" s="13">
        <f>IFERROR(VALUE(TRIM(SUBSTITUTE(REPLACE(INDEX(zdrovojéúdaje!$A:$G,MATCH(ROW()+441,$A:$A,0),COLUMN()-1),1,4,""),".",",",1))),"")</f>
        <v>52.832799999999999</v>
      </c>
      <c r="F461" s="13">
        <f>IFERROR(VALUE(TRIM(SUBSTITUTE(REPLACE(INDEX(zdrovojéúdaje!$A:$G,MATCH(ROW()+441,$A:$A,0),COLUMN()-1),1,4,""),".",","))),"")</f>
        <v>13.2211</v>
      </c>
      <c r="G461" s="12">
        <f>IFERROR(VALUE(TRIM(SUBSTITUTE(REPLACE(INDEX(zdrovojéúdaje!$A:$G,MATCH(ROW()+441,$A:$A,0),COLUMN()-1),1,4,""),".",","))),"")</f>
        <v>13.6655</v>
      </c>
      <c r="I461" s="36" t="str">
        <f>IFERROR(INDEX(zdrovojéúdaje!$A:$G,MATCH(ROW()+517,$A:$A,0),COLUMN()-8),"")</f>
        <v>978/1494</v>
      </c>
      <c r="J461" s="37">
        <f>IFERROR(INDEX(zdrovojéúdaje!$A:$G,MATCH(ROW()+517,$A:$A,0),COLUMN()-8),"")</f>
        <v>39776</v>
      </c>
      <c r="K461" s="38">
        <f>IFERROR(INDEX(zdrovojéúdaje!$A:$G,MATCH(ROW()+517,$A:$A,0),COLUMN()-8),"")</f>
        <v>0.91666666666666663</v>
      </c>
      <c r="L461" s="39">
        <f>IFERROR(VALUE(TRIM(SUBSTITUTE(REPLACE(INDEX(zdrovojéúdaje!$A:$G,MATCH(ROW()+517,$A:$A,0),COLUMN()-8),1,4,""),".",",",1))),"")</f>
        <v>49.6021</v>
      </c>
      <c r="M461" s="39">
        <f>IFERROR(VALUE(TRIM(SUBSTITUTE(REPLACE(INDEX(zdrovojéúdaje!$A:$G,MATCH(ROW()+517,$A:$A,0),COLUMN()-8),1,4,""),".",","))),"")</f>
        <v>14.5444</v>
      </c>
      <c r="N461" s="40">
        <f>IFERROR(VALUE(TRIM(SUBSTITUTE(REPLACE(INDEX(zdrovojéúdaje!$A:$G,MATCH(ROW()+517,$A:$A,0),COLUMN()-8),1,4,""),".",","))),"")</f>
        <v>14.910399999999999</v>
      </c>
    </row>
    <row r="462" spans="1:14" s="29" customFormat="1" ht="13.15" customHeight="1">
      <c r="A462" s="47">
        <f>IF((zdrovojéúdaje!B462&gt;=$C$3)*(zdrovojéúdaje!B462&lt;=$C$4),1+COUNTIF($A$1:$A461,"&gt;0"),0)</f>
        <v>462</v>
      </c>
      <c r="B462" s="28" t="str">
        <f>IFERROR(INDEX(zdrovojéúdaje!$A:$G,MATCH(ROW()+441,$A:$A,0),COLUMN()-1),"")</f>
        <v>903/1494</v>
      </c>
      <c r="C462" s="14">
        <f>IFERROR(INDEX(zdrovojéúdaje!$A:$G,MATCH(ROW()+441,$A:$A,0),COLUMN()-1),"")</f>
        <v>39775</v>
      </c>
      <c r="D462" s="15">
        <f>IFERROR(INDEX(zdrovojéúdaje!$A:$G,MATCH(ROW()+441,$A:$A,0),COLUMN()-1),"")</f>
        <v>0.35416666666666669</v>
      </c>
      <c r="E462" s="13">
        <f>IFERROR(VALUE(TRIM(SUBSTITUTE(REPLACE(INDEX(zdrovojéúdaje!$A:$G,MATCH(ROW()+441,$A:$A,0),COLUMN()-1),1,4,""),".",",",1))),"")</f>
        <v>52.681399999999996</v>
      </c>
      <c r="F462" s="13">
        <f>IFERROR(VALUE(TRIM(SUBSTITUTE(REPLACE(INDEX(zdrovojéúdaje!$A:$G,MATCH(ROW()+441,$A:$A,0),COLUMN()-1),1,4,""),".",","))),"")</f>
        <v>13.3201</v>
      </c>
      <c r="G462" s="12">
        <f>IFERROR(VALUE(TRIM(SUBSTITUTE(REPLACE(INDEX(zdrovojéúdaje!$A:$G,MATCH(ROW()+441,$A:$A,0),COLUMN()-1),1,4,""),".",","))),"")</f>
        <v>13.7021</v>
      </c>
      <c r="I462" s="36" t="str">
        <f>IFERROR(INDEX(zdrovojéúdaje!$A:$G,MATCH(ROW()+517,$A:$A,0),COLUMN()-8),"")</f>
        <v>979/1494</v>
      </c>
      <c r="J462" s="37">
        <f>IFERROR(INDEX(zdrovojéúdaje!$A:$G,MATCH(ROW()+517,$A:$A,0),COLUMN()-8),"")</f>
        <v>39776</v>
      </c>
      <c r="K462" s="38">
        <f>IFERROR(INDEX(zdrovojéúdaje!$A:$G,MATCH(ROW()+517,$A:$A,0),COLUMN()-8),"")</f>
        <v>0.9375</v>
      </c>
      <c r="L462" s="39">
        <f>IFERROR(VALUE(TRIM(SUBSTITUTE(REPLACE(INDEX(zdrovojéúdaje!$A:$G,MATCH(ROW()+517,$A:$A,0),COLUMN()-8),1,4,""),".",",",1))),"")</f>
        <v>49.708199999999998</v>
      </c>
      <c r="M462" s="39">
        <f>IFERROR(VALUE(TRIM(SUBSTITUTE(REPLACE(INDEX(zdrovojéúdaje!$A:$G,MATCH(ROW()+517,$A:$A,0),COLUMN()-8),1,4,""),".",","))),"")</f>
        <v>14.5444</v>
      </c>
      <c r="N462" s="40">
        <f>IFERROR(VALUE(TRIM(SUBSTITUTE(REPLACE(INDEX(zdrovojéúdaje!$A:$G,MATCH(ROW()+517,$A:$A,0),COLUMN()-8),1,4,""),".",","))),"")</f>
        <v>14.910399999999999</v>
      </c>
    </row>
    <row r="463" spans="1:14" s="29" customFormat="1" ht="13.15" customHeight="1">
      <c r="A463" s="47">
        <f>IF((zdrovojéúdaje!B463&gt;=$C$3)*(zdrovojéúdaje!B463&lt;=$C$4),1+COUNTIF($A$1:$A462,"&gt;0"),0)</f>
        <v>463</v>
      </c>
      <c r="B463" s="28" t="str">
        <f>IFERROR(INDEX(zdrovojéúdaje!$A:$G,MATCH(ROW()+441,$A:$A,0),COLUMN()-1),"")</f>
        <v>904/1494</v>
      </c>
      <c r="C463" s="14">
        <f>IFERROR(INDEX(zdrovojéúdaje!$A:$G,MATCH(ROW()+441,$A:$A,0),COLUMN()-1),"")</f>
        <v>39775</v>
      </c>
      <c r="D463" s="15">
        <f>IFERROR(INDEX(zdrovojéúdaje!$A:$G,MATCH(ROW()+441,$A:$A,0),COLUMN()-1),"")</f>
        <v>0.375</v>
      </c>
      <c r="E463" s="13">
        <f>IFERROR(VALUE(TRIM(SUBSTITUTE(REPLACE(INDEX(zdrovojéúdaje!$A:$G,MATCH(ROW()+441,$A:$A,0),COLUMN()-1),1,4,""),".",",",1))),"")</f>
        <v>52.5047</v>
      </c>
      <c r="F463" s="13">
        <f>IFERROR(VALUE(TRIM(SUBSTITUTE(REPLACE(INDEX(zdrovojéúdaje!$A:$G,MATCH(ROW()+441,$A:$A,0),COLUMN()-1),1,4,""),".",","))),"")</f>
        <v>13.3531</v>
      </c>
      <c r="G463" s="12">
        <f>IFERROR(VALUE(TRIM(SUBSTITUTE(REPLACE(INDEX(zdrovojéúdaje!$A:$G,MATCH(ROW()+441,$A:$A,0),COLUMN()-1),1,4,""),".",","))),"")</f>
        <v>13.6655</v>
      </c>
      <c r="I463" s="36" t="str">
        <f>IFERROR(INDEX(zdrovojéúdaje!$A:$G,MATCH(ROW()+517,$A:$A,0),COLUMN()-8),"")</f>
        <v>980/1494</v>
      </c>
      <c r="J463" s="37">
        <f>IFERROR(INDEX(zdrovojéúdaje!$A:$G,MATCH(ROW()+517,$A:$A,0),COLUMN()-8),"")</f>
        <v>39776</v>
      </c>
      <c r="K463" s="38">
        <f>IFERROR(INDEX(zdrovojéúdaje!$A:$G,MATCH(ROW()+517,$A:$A,0),COLUMN()-8),"")</f>
        <v>0.95833333333333337</v>
      </c>
      <c r="L463" s="39">
        <f>IFERROR(VALUE(TRIM(SUBSTITUTE(REPLACE(INDEX(zdrovojéúdaje!$A:$G,MATCH(ROW()+517,$A:$A,0),COLUMN()-8),1,4,""),".",",",1))),"")</f>
        <v>49.798999999999999</v>
      </c>
      <c r="M463" s="39">
        <f>IFERROR(VALUE(TRIM(SUBSTITUTE(REPLACE(INDEX(zdrovojéúdaje!$A:$G,MATCH(ROW()+517,$A:$A,0),COLUMN()-8),1,4,""),".",","))),"")</f>
        <v>14.5113</v>
      </c>
      <c r="N463" s="40">
        <f>IFERROR(VALUE(TRIM(SUBSTITUTE(REPLACE(INDEX(zdrovojéúdaje!$A:$G,MATCH(ROW()+517,$A:$A,0),COLUMN()-8),1,4,""),".",","))),"")</f>
        <v>14.910399999999999</v>
      </c>
    </row>
    <row r="464" spans="1:14" s="29" customFormat="1" ht="13.15" customHeight="1">
      <c r="A464" s="47">
        <f>IF((zdrovojéúdaje!B464&gt;=$C$3)*(zdrovojéúdaje!B464&lt;=$C$4),1+COUNTIF($A$1:$A463,"&gt;0"),0)</f>
        <v>464</v>
      </c>
      <c r="B464" s="28" t="str">
        <f>IFERROR(INDEX(zdrovojéúdaje!$A:$G,MATCH(ROW()+441,$A:$A,0),COLUMN()-1),"")</f>
        <v>905/1494</v>
      </c>
      <c r="C464" s="14">
        <f>IFERROR(INDEX(zdrovojéúdaje!$A:$G,MATCH(ROW()+441,$A:$A,0),COLUMN()-1),"")</f>
        <v>39775</v>
      </c>
      <c r="D464" s="15">
        <f>IFERROR(INDEX(zdrovojéúdaje!$A:$G,MATCH(ROW()+441,$A:$A,0),COLUMN()-1),"")</f>
        <v>0.39583333333333331</v>
      </c>
      <c r="E464" s="13">
        <f>IFERROR(VALUE(TRIM(SUBSTITUTE(REPLACE(INDEX(zdrovojéúdaje!$A:$G,MATCH(ROW()+441,$A:$A,0),COLUMN()-1),1,4,""),".",",",1))),"")</f>
        <v>51.939300000000003</v>
      </c>
      <c r="F464" s="13">
        <f>IFERROR(VALUE(TRIM(SUBSTITUTE(REPLACE(INDEX(zdrovojéúdaje!$A:$G,MATCH(ROW()+441,$A:$A,0),COLUMN()-1),1,4,""),".",","))),"")</f>
        <v>13.5512</v>
      </c>
      <c r="G464" s="12">
        <f>IFERROR(VALUE(TRIM(SUBSTITUTE(REPLACE(INDEX(zdrovojéúdaje!$A:$G,MATCH(ROW()+441,$A:$A,0),COLUMN()-1),1,4,""),".",","))),"")</f>
        <v>13.7752</v>
      </c>
      <c r="I464" s="36" t="str">
        <f>IFERROR(INDEX(zdrovojéúdaje!$A:$G,MATCH(ROW()+517,$A:$A,0),COLUMN()-8),"")</f>
        <v>981/1494</v>
      </c>
      <c r="J464" s="37">
        <f>IFERROR(INDEX(zdrovojéúdaje!$A:$G,MATCH(ROW()+517,$A:$A,0),COLUMN()-8),"")</f>
        <v>39776</v>
      </c>
      <c r="K464" s="38">
        <f>IFERROR(INDEX(zdrovojéúdaje!$A:$G,MATCH(ROW()+517,$A:$A,0),COLUMN()-8),"")</f>
        <v>0.97916666666666663</v>
      </c>
      <c r="L464" s="39">
        <f>IFERROR(VALUE(TRIM(SUBSTITUTE(REPLACE(INDEX(zdrovojéúdaje!$A:$G,MATCH(ROW()+517,$A:$A,0),COLUMN()-8),1,4,""),".",",",1))),"")</f>
        <v>49.925199999999997</v>
      </c>
      <c r="M464" s="39">
        <f>IFERROR(VALUE(TRIM(SUBSTITUTE(REPLACE(INDEX(zdrovojéúdaje!$A:$G,MATCH(ROW()+517,$A:$A,0),COLUMN()-8),1,4,""),".",","))),"")</f>
        <v>14.5113</v>
      </c>
      <c r="N464" s="40">
        <f>IFERROR(VALUE(TRIM(SUBSTITUTE(REPLACE(INDEX(zdrovojéúdaje!$A:$G,MATCH(ROW()+517,$A:$A,0),COLUMN()-8),1,4,""),".",","))),"")</f>
        <v>14.910399999999999</v>
      </c>
    </row>
    <row r="465" spans="1:14" s="29" customFormat="1" ht="13.15" customHeight="1">
      <c r="A465" s="47">
        <f>IF((zdrovojéúdaje!B465&gt;=$C$3)*(zdrovojéúdaje!B465&lt;=$C$4),1+COUNTIF($A$1:$A464,"&gt;0"),0)</f>
        <v>465</v>
      </c>
      <c r="B465" s="28" t="str">
        <f>IFERROR(INDEX(zdrovojéúdaje!$A:$G,MATCH(ROW()+441,$A:$A,0),COLUMN()-1),"")</f>
        <v>906/1494</v>
      </c>
      <c r="C465" s="14">
        <f>IFERROR(INDEX(zdrovojéúdaje!$A:$G,MATCH(ROW()+441,$A:$A,0),COLUMN()-1),"")</f>
        <v>39775</v>
      </c>
      <c r="D465" s="15">
        <f>IFERROR(INDEX(zdrovojéúdaje!$A:$G,MATCH(ROW()+441,$A:$A,0),COLUMN()-1),"")</f>
        <v>0.41666666666666669</v>
      </c>
      <c r="E465" s="13">
        <f>IFERROR(VALUE(TRIM(SUBSTITUTE(REPLACE(INDEX(zdrovojéúdaje!$A:$G,MATCH(ROW()+441,$A:$A,0),COLUMN()-1),1,4,""),".",",",1))),"")</f>
        <v>51.5961</v>
      </c>
      <c r="F465" s="13">
        <f>IFERROR(VALUE(TRIM(SUBSTITUTE(REPLACE(INDEX(zdrovojéúdaje!$A:$G,MATCH(ROW()+441,$A:$A,0),COLUMN()-1),1,4,""),".",","))),"")</f>
        <v>13.6173</v>
      </c>
      <c r="G465" s="12">
        <f>IFERROR(VALUE(TRIM(SUBSTITUTE(REPLACE(INDEX(zdrovojéúdaje!$A:$G,MATCH(ROW()+441,$A:$A,0),COLUMN()-1),1,4,""),".",","))),"")</f>
        <v>13.8483</v>
      </c>
      <c r="I465" s="36" t="str">
        <f>IFERROR(INDEX(zdrovojéúdaje!$A:$G,MATCH(ROW()+517,$A:$A,0),COLUMN()-8),"")</f>
        <v>982/1494</v>
      </c>
      <c r="J465" s="37">
        <f>IFERROR(INDEX(zdrovojéúdaje!$A:$G,MATCH(ROW()+517,$A:$A,0),COLUMN()-8),"")</f>
        <v>39777</v>
      </c>
      <c r="K465" s="38">
        <f>IFERROR(INDEX(zdrovojéúdaje!$A:$G,MATCH(ROW()+517,$A:$A,0),COLUMN()-8),"")</f>
        <v>0</v>
      </c>
      <c r="L465" s="39">
        <f>IFERROR(VALUE(TRIM(SUBSTITUTE(REPLACE(INDEX(zdrovojéúdaje!$A:$G,MATCH(ROW()+517,$A:$A,0),COLUMN()-8),1,4,""),".",",",1))),"")</f>
        <v>49.945399999999999</v>
      </c>
      <c r="M465" s="39">
        <f>IFERROR(VALUE(TRIM(SUBSTITUTE(REPLACE(INDEX(zdrovojéúdaje!$A:$G,MATCH(ROW()+517,$A:$A,0),COLUMN()-8),1,4,""),".",","))),"")</f>
        <v>14.5113</v>
      </c>
      <c r="N465" s="40">
        <f>IFERROR(VALUE(TRIM(SUBSTITUTE(REPLACE(INDEX(zdrovojéúdaje!$A:$G,MATCH(ROW()+517,$A:$A,0),COLUMN()-8),1,4,""),".",","))),"")</f>
        <v>14.873699999999999</v>
      </c>
    </row>
    <row r="466" spans="1:14" s="29" customFormat="1" ht="13.15" customHeight="1">
      <c r="A466" s="47">
        <f>IF((zdrovojéúdaje!B466&gt;=$C$3)*(zdrovojéúdaje!B466&lt;=$C$4),1+COUNTIF($A$1:$A465,"&gt;0"),0)</f>
        <v>466</v>
      </c>
      <c r="B466" s="28" t="str">
        <f>IFERROR(INDEX(zdrovojéúdaje!$A:$G,MATCH(ROW()+441,$A:$A,0),COLUMN()-1),"")</f>
        <v>907/1494</v>
      </c>
      <c r="C466" s="14">
        <f>IFERROR(INDEX(zdrovojéúdaje!$A:$G,MATCH(ROW()+441,$A:$A,0),COLUMN()-1),"")</f>
        <v>39775</v>
      </c>
      <c r="D466" s="15">
        <f>IFERROR(INDEX(zdrovojéúdaje!$A:$G,MATCH(ROW()+441,$A:$A,0),COLUMN()-1),"")</f>
        <v>0.4375</v>
      </c>
      <c r="E466" s="13">
        <f>IFERROR(VALUE(TRIM(SUBSTITUTE(REPLACE(INDEX(zdrovojéúdaje!$A:$G,MATCH(ROW()+441,$A:$A,0),COLUMN()-1),1,4,""),".",",",1))),"")</f>
        <v>51.477400000000003</v>
      </c>
      <c r="F466" s="13">
        <f>IFERROR(VALUE(TRIM(SUBSTITUTE(REPLACE(INDEX(zdrovojéúdaje!$A:$G,MATCH(ROW()+441,$A:$A,0),COLUMN()-1),1,4,""),".",","))),"")</f>
        <v>13.6173</v>
      </c>
      <c r="G466" s="12">
        <f>IFERROR(VALUE(TRIM(SUBSTITUTE(REPLACE(INDEX(zdrovojéúdaje!$A:$G,MATCH(ROW()+441,$A:$A,0),COLUMN()-1),1,4,""),".",","))),"")</f>
        <v>13.9214</v>
      </c>
      <c r="I466" s="36" t="str">
        <f>IFERROR(INDEX(zdrovojéúdaje!$A:$G,MATCH(ROW()+517,$A:$A,0),COLUMN()-8),"")</f>
        <v>983/1494</v>
      </c>
      <c r="J466" s="37">
        <f>IFERROR(INDEX(zdrovojéúdaje!$A:$G,MATCH(ROW()+517,$A:$A,0),COLUMN()-8),"")</f>
        <v>39777</v>
      </c>
      <c r="K466" s="38">
        <f>IFERROR(INDEX(zdrovojéúdaje!$A:$G,MATCH(ROW()+517,$A:$A,0),COLUMN()-8),"")</f>
        <v>2.0833333333333332E-2</v>
      </c>
      <c r="L466" s="39">
        <f>IFERROR(VALUE(TRIM(SUBSTITUTE(REPLACE(INDEX(zdrovojéúdaje!$A:$G,MATCH(ROW()+517,$A:$A,0),COLUMN()-8),1,4,""),".",",",1))),"")</f>
        <v>50.177599999999998</v>
      </c>
      <c r="M466" s="39">
        <f>IFERROR(VALUE(TRIM(SUBSTITUTE(REPLACE(INDEX(zdrovojéúdaje!$A:$G,MATCH(ROW()+517,$A:$A,0),COLUMN()-8),1,4,""),".",","))),"")</f>
        <v>14.4781</v>
      </c>
      <c r="N466" s="40">
        <f>IFERROR(VALUE(TRIM(SUBSTITUTE(REPLACE(INDEX(zdrovojéúdaje!$A:$G,MATCH(ROW()+517,$A:$A,0),COLUMN()-8),1,4,""),".",","))),"")</f>
        <v>14.910399999999999</v>
      </c>
    </row>
    <row r="467" spans="1:14" s="29" customFormat="1" ht="13.15" customHeight="1">
      <c r="A467" s="47">
        <f>IF((zdrovojéúdaje!B467&gt;=$C$3)*(zdrovojéúdaje!B467&lt;=$C$4),1+COUNTIF($A$1:$A466,"&gt;0"),0)</f>
        <v>467</v>
      </c>
      <c r="B467" s="28" t="str">
        <f>IFERROR(INDEX(zdrovojéúdaje!$A:$G,MATCH(ROW()+441,$A:$A,0),COLUMN()-1),"")</f>
        <v>908/1494</v>
      </c>
      <c r="C467" s="14">
        <f>IFERROR(INDEX(zdrovojéúdaje!$A:$G,MATCH(ROW()+441,$A:$A,0),COLUMN()-1),"")</f>
        <v>39775</v>
      </c>
      <c r="D467" s="15">
        <f>IFERROR(INDEX(zdrovojéúdaje!$A:$G,MATCH(ROW()+441,$A:$A,0),COLUMN()-1),"")</f>
        <v>0.45833333333333331</v>
      </c>
      <c r="E467" s="13">
        <f>IFERROR(VALUE(TRIM(SUBSTITUTE(REPLACE(INDEX(zdrovojéúdaje!$A:$G,MATCH(ROW()+441,$A:$A,0),COLUMN()-1),1,4,""),".",",",1))),"")</f>
        <v>50.848999999999997</v>
      </c>
      <c r="F467" s="13">
        <f>IFERROR(VALUE(TRIM(SUBSTITUTE(REPLACE(INDEX(zdrovojéúdaje!$A:$G,MATCH(ROW()+441,$A:$A,0),COLUMN()-1),1,4,""),".",","))),"")</f>
        <v>13.848800000000001</v>
      </c>
      <c r="G467" s="12">
        <f>IFERROR(VALUE(TRIM(SUBSTITUTE(REPLACE(INDEX(zdrovojéúdaje!$A:$G,MATCH(ROW()+441,$A:$A,0),COLUMN()-1),1,4,""),".",","))),"")</f>
        <v>14.141</v>
      </c>
      <c r="I467" s="36" t="str">
        <f>IFERROR(INDEX(zdrovojéúdaje!$A:$G,MATCH(ROW()+517,$A:$A,0),COLUMN()-8),"")</f>
        <v>984/1494</v>
      </c>
      <c r="J467" s="37">
        <f>IFERROR(INDEX(zdrovojéúdaje!$A:$G,MATCH(ROW()+517,$A:$A,0),COLUMN()-8),"")</f>
        <v>39777</v>
      </c>
      <c r="K467" s="38">
        <f>IFERROR(INDEX(zdrovojéúdaje!$A:$G,MATCH(ROW()+517,$A:$A,0),COLUMN()-8),"")</f>
        <v>4.1666666666666664E-2</v>
      </c>
      <c r="L467" s="39">
        <f>IFERROR(VALUE(TRIM(SUBSTITUTE(REPLACE(INDEX(zdrovojéúdaje!$A:$G,MATCH(ROW()+517,$A:$A,0),COLUMN()-8),1,4,""),".",",",1))),"")</f>
        <v>50.162500000000001</v>
      </c>
      <c r="M467" s="39">
        <f>IFERROR(VALUE(TRIM(SUBSTITUTE(REPLACE(INDEX(zdrovojéúdaje!$A:$G,MATCH(ROW()+517,$A:$A,0),COLUMN()-8),1,4,""),".",","))),"")</f>
        <v>14.5113</v>
      </c>
      <c r="N467" s="40">
        <f>IFERROR(VALUE(TRIM(SUBSTITUTE(REPLACE(INDEX(zdrovojéúdaje!$A:$G,MATCH(ROW()+517,$A:$A,0),COLUMN()-8),1,4,""),".",","))),"")</f>
        <v>14.910399999999999</v>
      </c>
    </row>
    <row r="468" spans="1:14" s="29" customFormat="1" ht="13.15" customHeight="1">
      <c r="A468" s="47">
        <f>IF((zdrovojéúdaje!B468&gt;=$C$3)*(zdrovojéúdaje!B468&lt;=$C$4),1+COUNTIF($A$1:$A467,"&gt;0"),0)</f>
        <v>468</v>
      </c>
      <c r="B468" s="28" t="str">
        <f>IFERROR(INDEX(zdrovojéúdaje!$A:$G,MATCH(ROW()+441,$A:$A,0),COLUMN()-1),"")</f>
        <v>909/1494</v>
      </c>
      <c r="C468" s="14">
        <f>IFERROR(INDEX(zdrovojéúdaje!$A:$G,MATCH(ROW()+441,$A:$A,0),COLUMN()-1),"")</f>
        <v>39775</v>
      </c>
      <c r="D468" s="15">
        <f>IFERROR(INDEX(zdrovojéúdaje!$A:$G,MATCH(ROW()+441,$A:$A,0),COLUMN()-1),"")</f>
        <v>0.47916666666666669</v>
      </c>
      <c r="E468" s="13">
        <f>IFERROR(VALUE(TRIM(SUBSTITUTE(REPLACE(INDEX(zdrovojéúdaje!$A:$G,MATCH(ROW()+441,$A:$A,0),COLUMN()-1),1,4,""),".",",",1))),"")</f>
        <v>51.164499999999997</v>
      </c>
      <c r="F468" s="13">
        <f>IFERROR(VALUE(TRIM(SUBSTITUTE(REPLACE(INDEX(zdrovojéúdaje!$A:$G,MATCH(ROW()+441,$A:$A,0),COLUMN()-1),1,4,""),".",","))),"")</f>
        <v>13.848800000000001</v>
      </c>
      <c r="G468" s="12">
        <f>IFERROR(VALUE(TRIM(SUBSTITUTE(REPLACE(INDEX(zdrovojéúdaje!$A:$G,MATCH(ROW()+441,$A:$A,0),COLUMN()-1),1,4,""),".",","))),"")</f>
        <v>14.0678</v>
      </c>
      <c r="I468" s="36" t="str">
        <f>IFERROR(INDEX(zdrovojéúdaje!$A:$G,MATCH(ROW()+517,$A:$A,0),COLUMN()-8),"")</f>
        <v>985/1494</v>
      </c>
      <c r="J468" s="37">
        <f>IFERROR(INDEX(zdrovojéúdaje!$A:$G,MATCH(ROW()+517,$A:$A,0),COLUMN()-8),"")</f>
        <v>39777</v>
      </c>
      <c r="K468" s="38">
        <f>IFERROR(INDEX(zdrovojéúdaje!$A:$G,MATCH(ROW()+517,$A:$A,0),COLUMN()-8),"")</f>
        <v>6.25E-2</v>
      </c>
      <c r="L468" s="39">
        <f>IFERROR(VALUE(TRIM(SUBSTITUTE(REPLACE(INDEX(zdrovojéúdaje!$A:$G,MATCH(ROW()+517,$A:$A,0),COLUMN()-8),1,4,""),".",",",1))),"")</f>
        <v>50.250799999999998</v>
      </c>
      <c r="M468" s="39">
        <f>IFERROR(VALUE(TRIM(SUBSTITUTE(REPLACE(INDEX(zdrovojéúdaje!$A:$G,MATCH(ROW()+517,$A:$A,0),COLUMN()-8),1,4,""),".",","))),"")</f>
        <v>14.5113</v>
      </c>
      <c r="N468" s="40">
        <f>IFERROR(VALUE(TRIM(SUBSTITUTE(REPLACE(INDEX(zdrovojéúdaje!$A:$G,MATCH(ROW()+517,$A:$A,0),COLUMN()-8),1,4,""),".",","))),"")</f>
        <v>14.910399999999999</v>
      </c>
    </row>
    <row r="469" spans="1:14" s="29" customFormat="1" ht="13.15" customHeight="1">
      <c r="A469" s="47">
        <f>IF((zdrovojéúdaje!B469&gt;=$C$3)*(zdrovojéúdaje!B469&lt;=$C$4),1+COUNTIF($A$1:$A468,"&gt;0"),0)</f>
        <v>469</v>
      </c>
      <c r="B469" s="28" t="str">
        <f>IFERROR(INDEX(zdrovojéúdaje!$A:$G,MATCH(ROW()+441,$A:$A,0),COLUMN()-1),"")</f>
        <v>910/1494</v>
      </c>
      <c r="C469" s="14">
        <f>IFERROR(INDEX(zdrovojéúdaje!$A:$G,MATCH(ROW()+441,$A:$A,0),COLUMN()-1),"")</f>
        <v>39775</v>
      </c>
      <c r="D469" s="15">
        <f>IFERROR(INDEX(zdrovojéúdaje!$A:$G,MATCH(ROW()+441,$A:$A,0),COLUMN()-1),"")</f>
        <v>0.5</v>
      </c>
      <c r="E469" s="13">
        <f>IFERROR(VALUE(TRIM(SUBSTITUTE(REPLACE(INDEX(zdrovojéúdaje!$A:$G,MATCH(ROW()+441,$A:$A,0),COLUMN()-1),1,4,""),".",",",1))),"")</f>
        <v>50.780799999999999</v>
      </c>
      <c r="F469" s="13">
        <f>IFERROR(VALUE(TRIM(SUBSTITUTE(REPLACE(INDEX(zdrovojéúdaje!$A:$G,MATCH(ROW()+441,$A:$A,0),COLUMN()-1),1,4,""),".",","))),"")</f>
        <v>13.948</v>
      </c>
      <c r="G469" s="12">
        <f>IFERROR(VALUE(TRIM(SUBSTITUTE(REPLACE(INDEX(zdrovojéúdaje!$A:$G,MATCH(ROW()+441,$A:$A,0),COLUMN()-1),1,4,""),".",","))),"")</f>
        <v>14.141</v>
      </c>
      <c r="I469" s="36" t="str">
        <f>IFERROR(INDEX(zdrovojéúdaje!$A:$G,MATCH(ROW()+517,$A:$A,0),COLUMN()-8),"")</f>
        <v>986/1494</v>
      </c>
      <c r="J469" s="37">
        <f>IFERROR(INDEX(zdrovojéúdaje!$A:$G,MATCH(ROW()+517,$A:$A,0),COLUMN()-8),"")</f>
        <v>39777</v>
      </c>
      <c r="K469" s="38">
        <f>IFERROR(INDEX(zdrovojéúdaje!$A:$G,MATCH(ROW()+517,$A:$A,0),COLUMN()-8),"")</f>
        <v>8.3333333333333329E-2</v>
      </c>
      <c r="L469" s="39">
        <f>IFERROR(VALUE(TRIM(SUBSTITUTE(REPLACE(INDEX(zdrovojéúdaje!$A:$G,MATCH(ROW()+517,$A:$A,0),COLUMN()-8),1,4,""),".",",",1))),"")</f>
        <v>50.245800000000003</v>
      </c>
      <c r="M469" s="39">
        <f>IFERROR(VALUE(TRIM(SUBSTITUTE(REPLACE(INDEX(zdrovojéúdaje!$A:$G,MATCH(ROW()+517,$A:$A,0),COLUMN()-8),1,4,""),".",","))),"")</f>
        <v>14.5444</v>
      </c>
      <c r="N469" s="40">
        <f>IFERROR(VALUE(TRIM(SUBSTITUTE(REPLACE(INDEX(zdrovojéúdaje!$A:$G,MATCH(ROW()+517,$A:$A,0),COLUMN()-8),1,4,""),".",","))),"")</f>
        <v>14.946999999999999</v>
      </c>
    </row>
    <row r="470" spans="1:14" s="29" customFormat="1" ht="13.15" customHeight="1">
      <c r="A470" s="47">
        <f>IF((zdrovojéúdaje!B470&gt;=$C$3)*(zdrovojéúdaje!B470&lt;=$C$4),1+COUNTIF($A$1:$A469,"&gt;0"),0)</f>
        <v>470</v>
      </c>
      <c r="B470" s="28" t="str">
        <f>IFERROR(INDEX(zdrovojéúdaje!$A:$G,MATCH(ROW()+441,$A:$A,0),COLUMN()-1),"")</f>
        <v>911/1494</v>
      </c>
      <c r="C470" s="14">
        <f>IFERROR(INDEX(zdrovojéúdaje!$A:$G,MATCH(ROW()+441,$A:$A,0),COLUMN()-1),"")</f>
        <v>39775</v>
      </c>
      <c r="D470" s="15">
        <f>IFERROR(INDEX(zdrovojéúdaje!$A:$G,MATCH(ROW()+441,$A:$A,0),COLUMN()-1),"")</f>
        <v>0.52083333333333337</v>
      </c>
      <c r="E470" s="13">
        <f>IFERROR(VALUE(TRIM(SUBSTITUTE(REPLACE(INDEX(zdrovojéúdaje!$A:$G,MATCH(ROW()+441,$A:$A,0),COLUMN()-1),1,4,""),".",",",1))),"")</f>
        <v>49.988300000000002</v>
      </c>
      <c r="F470" s="13">
        <f>IFERROR(VALUE(TRIM(SUBSTITUTE(REPLACE(INDEX(zdrovojéúdaje!$A:$G,MATCH(ROW()+441,$A:$A,0),COLUMN()-1),1,4,""),".",","))),"")</f>
        <v>14.212899999999999</v>
      </c>
      <c r="G470" s="12">
        <f>IFERROR(VALUE(TRIM(SUBSTITUTE(REPLACE(INDEX(zdrovojéúdaje!$A:$G,MATCH(ROW()+441,$A:$A,0),COLUMN()-1),1,4,""),".",","))),"")</f>
        <v>14.3606</v>
      </c>
      <c r="I470" s="36" t="str">
        <f>IFERROR(INDEX(zdrovojéúdaje!$A:$G,MATCH(ROW()+517,$A:$A,0),COLUMN()-8),"")</f>
        <v>987/1494</v>
      </c>
      <c r="J470" s="37">
        <f>IFERROR(INDEX(zdrovojéúdaje!$A:$G,MATCH(ROW()+517,$A:$A,0),COLUMN()-8),"")</f>
        <v>39777</v>
      </c>
      <c r="K470" s="38">
        <f>IFERROR(INDEX(zdrovojéúdaje!$A:$G,MATCH(ROW()+517,$A:$A,0),COLUMN()-8),"")</f>
        <v>0.10416666666666667</v>
      </c>
      <c r="L470" s="39">
        <f>IFERROR(VALUE(TRIM(SUBSTITUTE(REPLACE(INDEX(zdrovojéúdaje!$A:$G,MATCH(ROW()+517,$A:$A,0),COLUMN()-8),1,4,""),".",",",1))),"")</f>
        <v>50.17</v>
      </c>
      <c r="M470" s="39">
        <f>IFERROR(VALUE(TRIM(SUBSTITUTE(REPLACE(INDEX(zdrovojéúdaje!$A:$G,MATCH(ROW()+517,$A:$A,0),COLUMN()-8),1,4,""),".",","))),"")</f>
        <v>14.5444</v>
      </c>
      <c r="N470" s="40">
        <f>IFERROR(VALUE(TRIM(SUBSTITUTE(REPLACE(INDEX(zdrovojéúdaje!$A:$G,MATCH(ROW()+517,$A:$A,0),COLUMN()-8),1,4,""),".",","))),"")</f>
        <v>14.946999999999999</v>
      </c>
    </row>
    <row r="471" spans="1:14" s="29" customFormat="1" ht="13.15" customHeight="1">
      <c r="A471" s="47">
        <f>IF((zdrovojéúdaje!B471&gt;=$C$3)*(zdrovojéúdaje!B471&lt;=$C$4),1+COUNTIF($A$1:$A470,"&gt;0"),0)</f>
        <v>471</v>
      </c>
      <c r="B471" s="28" t="str">
        <f>IFERROR(INDEX(zdrovojéúdaje!$A:$G,MATCH(ROW()+441,$A:$A,0),COLUMN()-1),"")</f>
        <v>912/1494</v>
      </c>
      <c r="C471" s="14">
        <f>IFERROR(INDEX(zdrovojéúdaje!$A:$G,MATCH(ROW()+441,$A:$A,0),COLUMN()-1),"")</f>
        <v>39775</v>
      </c>
      <c r="D471" s="15">
        <f>IFERROR(INDEX(zdrovojéúdaje!$A:$G,MATCH(ROW()+441,$A:$A,0),COLUMN()-1),"")</f>
        <v>0.54166666666666663</v>
      </c>
      <c r="E471" s="13">
        <f>IFERROR(VALUE(TRIM(SUBSTITUTE(REPLACE(INDEX(zdrovojéúdaje!$A:$G,MATCH(ROW()+441,$A:$A,0),COLUMN()-1),1,4,""),".",",",1))),"")</f>
        <v>49.698099999999997</v>
      </c>
      <c r="F471" s="13">
        <f>IFERROR(VALUE(TRIM(SUBSTITUTE(REPLACE(INDEX(zdrovojéúdaje!$A:$G,MATCH(ROW()+441,$A:$A,0),COLUMN()-1),1,4,""),".",","))),"")</f>
        <v>14.3786</v>
      </c>
      <c r="G471" s="12">
        <f>IFERROR(VALUE(TRIM(SUBSTITUTE(REPLACE(INDEX(zdrovojéúdaje!$A:$G,MATCH(ROW()+441,$A:$A,0),COLUMN()-1),1,4,""),".",","))),"")</f>
        <v>14.507099999999999</v>
      </c>
      <c r="I471" s="36" t="str">
        <f>IFERROR(INDEX(zdrovojéúdaje!$A:$G,MATCH(ROW()+517,$A:$A,0),COLUMN()-8),"")</f>
        <v>988/1494</v>
      </c>
      <c r="J471" s="37">
        <f>IFERROR(INDEX(zdrovojéúdaje!$A:$G,MATCH(ROW()+517,$A:$A,0),COLUMN()-8),"")</f>
        <v>39777</v>
      </c>
      <c r="K471" s="38">
        <f>IFERROR(INDEX(zdrovojéúdaje!$A:$G,MATCH(ROW()+517,$A:$A,0),COLUMN()-8),"")</f>
        <v>0.125</v>
      </c>
      <c r="L471" s="39">
        <f>IFERROR(VALUE(TRIM(SUBSTITUTE(REPLACE(INDEX(zdrovojéúdaje!$A:$G,MATCH(ROW()+517,$A:$A,0),COLUMN()-8),1,4,""),".",",",1))),"")</f>
        <v>50.134700000000002</v>
      </c>
      <c r="M471" s="39">
        <f>IFERROR(VALUE(TRIM(SUBSTITUTE(REPLACE(INDEX(zdrovojéúdaje!$A:$G,MATCH(ROW()+517,$A:$A,0),COLUMN()-8),1,4,""),".",","))),"")</f>
        <v>14.5444</v>
      </c>
      <c r="N471" s="40">
        <f>IFERROR(VALUE(TRIM(SUBSTITUTE(REPLACE(INDEX(zdrovojéúdaje!$A:$G,MATCH(ROW()+517,$A:$A,0),COLUMN()-8),1,4,""),".",","))),"")</f>
        <v>14.946999999999999</v>
      </c>
    </row>
    <row r="472" spans="1:14" s="29" customFormat="1" ht="13.15" customHeight="1">
      <c r="A472" s="47">
        <f>IF((zdrovojéúdaje!B472&gt;=$C$3)*(zdrovojéúdaje!B472&lt;=$C$4),1+COUNTIF($A$1:$A471,"&gt;0"),0)</f>
        <v>472</v>
      </c>
      <c r="B472" s="28" t="str">
        <f>IFERROR(INDEX(zdrovojéúdaje!$A:$G,MATCH(ROW()+441,$A:$A,0),COLUMN()-1),"")</f>
        <v>913/1494</v>
      </c>
      <c r="C472" s="14">
        <f>IFERROR(INDEX(zdrovojéúdaje!$A:$G,MATCH(ROW()+441,$A:$A,0),COLUMN()-1),"")</f>
        <v>39775</v>
      </c>
      <c r="D472" s="15">
        <f>IFERROR(INDEX(zdrovojéúdaje!$A:$G,MATCH(ROW()+441,$A:$A,0),COLUMN()-1),"")</f>
        <v>0.5625</v>
      </c>
      <c r="E472" s="13">
        <f>IFERROR(VALUE(TRIM(SUBSTITUTE(REPLACE(INDEX(zdrovojéúdaje!$A:$G,MATCH(ROW()+441,$A:$A,0),COLUMN()-1),1,4,""),".",",",1))),"")</f>
        <v>49.6021</v>
      </c>
      <c r="F472" s="13">
        <f>IFERROR(VALUE(TRIM(SUBSTITUTE(REPLACE(INDEX(zdrovojéúdaje!$A:$G,MATCH(ROW()+441,$A:$A,0),COLUMN()-1),1,4,""),".",","))),"")</f>
        <v>14.3786</v>
      </c>
      <c r="G472" s="12">
        <f>IFERROR(VALUE(TRIM(SUBSTITUTE(REPLACE(INDEX(zdrovojéúdaje!$A:$G,MATCH(ROW()+441,$A:$A,0),COLUMN()-1),1,4,""),".",","))),"")</f>
        <v>14.580399999999999</v>
      </c>
      <c r="I472" s="36" t="str">
        <f>IFERROR(INDEX(zdrovojéúdaje!$A:$G,MATCH(ROW()+517,$A:$A,0),COLUMN()-8),"")</f>
        <v>989/1494</v>
      </c>
      <c r="J472" s="37">
        <f>IFERROR(INDEX(zdrovojéúdaje!$A:$G,MATCH(ROW()+517,$A:$A,0),COLUMN()-8),"")</f>
        <v>39777</v>
      </c>
      <c r="K472" s="38">
        <f>IFERROR(INDEX(zdrovojéúdaje!$A:$G,MATCH(ROW()+517,$A:$A,0),COLUMN()-8),"")</f>
        <v>0.14583333333333334</v>
      </c>
      <c r="L472" s="39">
        <f>IFERROR(VALUE(TRIM(SUBSTITUTE(REPLACE(INDEX(zdrovojéúdaje!$A:$G,MATCH(ROW()+517,$A:$A,0),COLUMN()-8),1,4,""),".",",",1))),"")</f>
        <v>50.106900000000003</v>
      </c>
      <c r="M472" s="39">
        <f>IFERROR(VALUE(TRIM(SUBSTITUTE(REPLACE(INDEX(zdrovojéúdaje!$A:$G,MATCH(ROW()+517,$A:$A,0),COLUMN()-8),1,4,""),".",","))),"")</f>
        <v>14.5444</v>
      </c>
      <c r="N472" s="40">
        <f>IFERROR(VALUE(TRIM(SUBSTITUTE(REPLACE(INDEX(zdrovojéúdaje!$A:$G,MATCH(ROW()+517,$A:$A,0),COLUMN()-8),1,4,""),".",","))),"")</f>
        <v>14.873699999999999</v>
      </c>
    </row>
    <row r="473" spans="1:14" s="29" customFormat="1" ht="13.15" customHeight="1">
      <c r="A473" s="47">
        <f>IF((zdrovojéúdaje!B473&gt;=$C$3)*(zdrovojéúdaje!B473&lt;=$C$4),1+COUNTIF($A$1:$A472,"&gt;0"),0)</f>
        <v>473</v>
      </c>
      <c r="B473" s="28" t="str">
        <f>IFERROR(INDEX(zdrovojéúdaje!$A:$G,MATCH(ROW()+441,$A:$A,0),COLUMN()-1),"")</f>
        <v>914/1494</v>
      </c>
      <c r="C473" s="14">
        <f>IFERROR(INDEX(zdrovojéúdaje!$A:$G,MATCH(ROW()+441,$A:$A,0),COLUMN()-1),"")</f>
        <v>39775</v>
      </c>
      <c r="D473" s="15">
        <f>IFERROR(INDEX(zdrovojéúdaje!$A:$G,MATCH(ROW()+441,$A:$A,0),COLUMN()-1),"")</f>
        <v>0.58333333333333337</v>
      </c>
      <c r="E473" s="13">
        <f>IFERROR(VALUE(TRIM(SUBSTITUTE(REPLACE(INDEX(zdrovojéúdaje!$A:$G,MATCH(ROW()+441,$A:$A,0),COLUMN()-1),1,4,""),".",",",1))),"")</f>
        <v>49.629899999999999</v>
      </c>
      <c r="F473" s="13">
        <f>IFERROR(VALUE(TRIM(SUBSTITUTE(REPLACE(INDEX(zdrovojéúdaje!$A:$G,MATCH(ROW()+441,$A:$A,0),COLUMN()-1),1,4,""),".",","))),"")</f>
        <v>14.411799999999999</v>
      </c>
      <c r="G473" s="12">
        <f>IFERROR(VALUE(TRIM(SUBSTITUTE(REPLACE(INDEX(zdrovojéúdaje!$A:$G,MATCH(ROW()+441,$A:$A,0),COLUMN()-1),1,4,""),".",","))),"")</f>
        <v>14.617100000000001</v>
      </c>
      <c r="I473" s="36" t="str">
        <f>IFERROR(INDEX(zdrovojéúdaje!$A:$G,MATCH(ROW()+517,$A:$A,0),COLUMN()-8),"")</f>
        <v>990/1494</v>
      </c>
      <c r="J473" s="37">
        <f>IFERROR(INDEX(zdrovojéúdaje!$A:$G,MATCH(ROW()+517,$A:$A,0),COLUMN()-8),"")</f>
        <v>39777</v>
      </c>
      <c r="K473" s="38">
        <f>IFERROR(INDEX(zdrovojéúdaje!$A:$G,MATCH(ROW()+517,$A:$A,0),COLUMN()-8),"")</f>
        <v>0.16666666666666666</v>
      </c>
      <c r="L473" s="39">
        <f>IFERROR(VALUE(TRIM(SUBSTITUTE(REPLACE(INDEX(zdrovojéúdaje!$A:$G,MATCH(ROW()+517,$A:$A,0),COLUMN()-8),1,4,""),".",",",1))),"")</f>
        <v>50.205399999999997</v>
      </c>
      <c r="M473" s="39">
        <f>IFERROR(VALUE(TRIM(SUBSTITUTE(REPLACE(INDEX(zdrovojéúdaje!$A:$G,MATCH(ROW()+517,$A:$A,0),COLUMN()-8),1,4,""),".",","))),"")</f>
        <v>14.5444</v>
      </c>
      <c r="N473" s="40">
        <f>IFERROR(VALUE(TRIM(SUBSTITUTE(REPLACE(INDEX(zdrovojéúdaje!$A:$G,MATCH(ROW()+517,$A:$A,0),COLUMN()-8),1,4,""),".",","))),"")</f>
        <v>14.910399999999999</v>
      </c>
    </row>
    <row r="474" spans="1:14" s="29" customFormat="1" ht="13.15" customHeight="1">
      <c r="A474" s="47">
        <f>IF((zdrovojéúdaje!B474&gt;=$C$3)*(zdrovojéúdaje!B474&lt;=$C$4),1+COUNTIF($A$1:$A473,"&gt;0"),0)</f>
        <v>474</v>
      </c>
      <c r="B474" s="28" t="str">
        <f>IFERROR(INDEX(zdrovojéúdaje!$A:$G,MATCH(ROW()+441,$A:$A,0),COLUMN()-1),"")</f>
        <v>915/1494</v>
      </c>
      <c r="C474" s="14">
        <f>IFERROR(INDEX(zdrovojéúdaje!$A:$G,MATCH(ROW()+441,$A:$A,0),COLUMN()-1),"")</f>
        <v>39775</v>
      </c>
      <c r="D474" s="15">
        <f>IFERROR(INDEX(zdrovojéúdaje!$A:$G,MATCH(ROW()+441,$A:$A,0),COLUMN()-1),"")</f>
        <v>0.60416666666666663</v>
      </c>
      <c r="E474" s="13">
        <f>IFERROR(VALUE(TRIM(SUBSTITUTE(REPLACE(INDEX(zdrovojéúdaje!$A:$G,MATCH(ROW()+441,$A:$A,0),COLUMN()-1),1,4,""),".",",",1))),"")</f>
        <v>49.773800000000001</v>
      </c>
      <c r="F474" s="13">
        <f>IFERROR(VALUE(TRIM(SUBSTITUTE(REPLACE(INDEX(zdrovojéúdaje!$A:$G,MATCH(ROW()+441,$A:$A,0),COLUMN()-1),1,4,""),".",","))),"")</f>
        <v>14.411799999999999</v>
      </c>
      <c r="G474" s="12">
        <f>IFERROR(VALUE(TRIM(SUBSTITUTE(REPLACE(INDEX(zdrovojéúdaje!$A:$G,MATCH(ROW()+441,$A:$A,0),COLUMN()-1),1,4,""),".",","))),"")</f>
        <v>14.6904</v>
      </c>
      <c r="I474" s="36" t="str">
        <f>IFERROR(INDEX(zdrovojéúdaje!$A:$G,MATCH(ROW()+517,$A:$A,0),COLUMN()-8),"")</f>
        <v>991/1494</v>
      </c>
      <c r="J474" s="37">
        <f>IFERROR(INDEX(zdrovojéúdaje!$A:$G,MATCH(ROW()+517,$A:$A,0),COLUMN()-8),"")</f>
        <v>39777</v>
      </c>
      <c r="K474" s="38">
        <f>IFERROR(INDEX(zdrovojéúdaje!$A:$G,MATCH(ROW()+517,$A:$A,0),COLUMN()-8),"")</f>
        <v>0.1875</v>
      </c>
      <c r="L474" s="39">
        <f>IFERROR(VALUE(TRIM(SUBSTITUTE(REPLACE(INDEX(zdrovojéúdaje!$A:$G,MATCH(ROW()+517,$A:$A,0),COLUMN()-8),1,4,""),".",",",1))),"")</f>
        <v>50.354300000000002</v>
      </c>
      <c r="M474" s="39">
        <f>IFERROR(VALUE(TRIM(SUBSTITUTE(REPLACE(INDEX(zdrovojéúdaje!$A:$G,MATCH(ROW()+517,$A:$A,0),COLUMN()-8),1,4,""),".",","))),"")</f>
        <v>14.5444</v>
      </c>
      <c r="N474" s="40">
        <f>IFERROR(VALUE(TRIM(SUBSTITUTE(REPLACE(INDEX(zdrovojéúdaje!$A:$G,MATCH(ROW()+517,$A:$A,0),COLUMN()-8),1,4,""),".",","))),"")</f>
        <v>14.910399999999999</v>
      </c>
    </row>
    <row r="475" spans="1:14" s="29" customFormat="1" ht="13.15" customHeight="1">
      <c r="A475" s="47">
        <f>IF((zdrovojéúdaje!B475&gt;=$C$3)*(zdrovojéúdaje!B475&lt;=$C$4),1+COUNTIF($A$1:$A474,"&gt;0"),0)</f>
        <v>475</v>
      </c>
      <c r="B475" s="28" t="str">
        <f>IFERROR(INDEX(zdrovojéúdaje!$A:$G,MATCH(ROW()+441,$A:$A,0),COLUMN()-1),"")</f>
        <v>916/1494</v>
      </c>
      <c r="C475" s="14">
        <f>IFERROR(INDEX(zdrovojéúdaje!$A:$G,MATCH(ROW()+441,$A:$A,0),COLUMN()-1),"")</f>
        <v>39775</v>
      </c>
      <c r="D475" s="15">
        <f>IFERROR(INDEX(zdrovojéúdaje!$A:$G,MATCH(ROW()+441,$A:$A,0),COLUMN()-1),"")</f>
        <v>0.625</v>
      </c>
      <c r="E475" s="13">
        <f>IFERROR(VALUE(TRIM(SUBSTITUTE(REPLACE(INDEX(zdrovojéúdaje!$A:$G,MATCH(ROW()+441,$A:$A,0),COLUMN()-1),1,4,""),".",",",1))),"")</f>
        <v>50.424999999999997</v>
      </c>
      <c r="F475" s="13">
        <f>IFERROR(VALUE(TRIM(SUBSTITUTE(REPLACE(INDEX(zdrovojéúdaje!$A:$G,MATCH(ROW()+441,$A:$A,0),COLUMN()-1),1,4,""),".",","))),"")</f>
        <v>14.2461</v>
      </c>
      <c r="G475" s="12">
        <f>IFERROR(VALUE(TRIM(SUBSTITUTE(REPLACE(INDEX(zdrovojéúdaje!$A:$G,MATCH(ROW()+441,$A:$A,0),COLUMN()-1),1,4,""),".",","))),"")</f>
        <v>14.580399999999999</v>
      </c>
      <c r="I475" s="36" t="str">
        <f>IFERROR(INDEX(zdrovojéúdaje!$A:$G,MATCH(ROW()+517,$A:$A,0),COLUMN()-8),"")</f>
        <v>992/1494</v>
      </c>
      <c r="J475" s="37">
        <f>IFERROR(INDEX(zdrovojéúdaje!$A:$G,MATCH(ROW()+517,$A:$A,0),COLUMN()-8),"")</f>
        <v>39777</v>
      </c>
      <c r="K475" s="38">
        <f>IFERROR(INDEX(zdrovojéúdaje!$A:$G,MATCH(ROW()+517,$A:$A,0),COLUMN()-8),"")</f>
        <v>0.20833333333333334</v>
      </c>
      <c r="L475" s="39">
        <f>IFERROR(VALUE(TRIM(SUBSTITUTE(REPLACE(INDEX(zdrovojéúdaje!$A:$G,MATCH(ROW()+517,$A:$A,0),COLUMN()-8),1,4,""),".",",",1))),"")</f>
        <v>50.392099999999999</v>
      </c>
      <c r="M475" s="39">
        <f>IFERROR(VALUE(TRIM(SUBSTITUTE(REPLACE(INDEX(zdrovojéúdaje!$A:$G,MATCH(ROW()+517,$A:$A,0),COLUMN()-8),1,4,""),".",","))),"")</f>
        <v>14.5444</v>
      </c>
      <c r="N475" s="40">
        <f>IFERROR(VALUE(TRIM(SUBSTITUTE(REPLACE(INDEX(zdrovojéúdaje!$A:$G,MATCH(ROW()+517,$A:$A,0),COLUMN()-8),1,4,""),".",","))),"")</f>
        <v>14.910399999999999</v>
      </c>
    </row>
    <row r="476" spans="1:14" s="29" customFormat="1" ht="13.15" customHeight="1">
      <c r="A476" s="47">
        <f>IF((zdrovojéúdaje!B476&gt;=$C$3)*(zdrovojéúdaje!B476&lt;=$C$4),1+COUNTIF($A$1:$A475,"&gt;0"),0)</f>
        <v>476</v>
      </c>
      <c r="B476" s="28" t="str">
        <f>IFERROR(INDEX(zdrovojéúdaje!$A:$G,MATCH(ROW()+441,$A:$A,0),COLUMN()-1),"")</f>
        <v>917/1494</v>
      </c>
      <c r="C476" s="14">
        <f>IFERROR(INDEX(zdrovojéúdaje!$A:$G,MATCH(ROW()+441,$A:$A,0),COLUMN()-1),"")</f>
        <v>39775</v>
      </c>
      <c r="D476" s="15">
        <f>IFERROR(INDEX(zdrovojéúdaje!$A:$G,MATCH(ROW()+441,$A:$A,0),COLUMN()-1),"")</f>
        <v>0.64583333333333337</v>
      </c>
      <c r="E476" s="13">
        <f>IFERROR(VALUE(TRIM(SUBSTITUTE(REPLACE(INDEX(zdrovojéúdaje!$A:$G,MATCH(ROW()+441,$A:$A,0),COLUMN()-1),1,4,""),".",",",1))),"")</f>
        <v>50.472900000000003</v>
      </c>
      <c r="F476" s="13">
        <f>IFERROR(VALUE(TRIM(SUBSTITUTE(REPLACE(INDEX(zdrovojéúdaje!$A:$G,MATCH(ROW()+441,$A:$A,0),COLUMN()-1),1,4,""),".",","))),"")</f>
        <v>14.212899999999999</v>
      </c>
      <c r="G476" s="12">
        <f>IFERROR(VALUE(TRIM(SUBSTITUTE(REPLACE(INDEX(zdrovojéúdaje!$A:$G,MATCH(ROW()+441,$A:$A,0),COLUMN()-1),1,4,""),".",","))),"")</f>
        <v>14.4339</v>
      </c>
      <c r="I476" s="36" t="str">
        <f>IFERROR(INDEX(zdrovojéúdaje!$A:$G,MATCH(ROW()+517,$A:$A,0),COLUMN()-8),"")</f>
        <v>993/1494</v>
      </c>
      <c r="J476" s="37">
        <f>IFERROR(INDEX(zdrovojéúdaje!$A:$G,MATCH(ROW()+517,$A:$A,0),COLUMN()-8),"")</f>
        <v>39777</v>
      </c>
      <c r="K476" s="38">
        <f>IFERROR(INDEX(zdrovojéúdaje!$A:$G,MATCH(ROW()+517,$A:$A,0),COLUMN()-8),"")</f>
        <v>0.22916666666666666</v>
      </c>
      <c r="L476" s="39">
        <f>IFERROR(VALUE(TRIM(SUBSTITUTE(REPLACE(INDEX(zdrovojéúdaje!$A:$G,MATCH(ROW()+517,$A:$A,0),COLUMN()-8),1,4,""),".",",",1))),"")</f>
        <v>50.419899999999998</v>
      </c>
      <c r="M476" s="39">
        <f>IFERROR(VALUE(TRIM(SUBSTITUTE(REPLACE(INDEX(zdrovojéúdaje!$A:$G,MATCH(ROW()+517,$A:$A,0),COLUMN()-8),1,4,""),".",","))),"")</f>
        <v>14.5113</v>
      </c>
      <c r="N476" s="40">
        <f>IFERROR(VALUE(TRIM(SUBSTITUTE(REPLACE(INDEX(zdrovojéúdaje!$A:$G,MATCH(ROW()+517,$A:$A,0),COLUMN()-8),1,4,""),".",","))),"")</f>
        <v>14.837</v>
      </c>
    </row>
    <row r="477" spans="1:14" s="29" customFormat="1" ht="13.15" customHeight="1">
      <c r="A477" s="47">
        <f>IF((zdrovojéúdaje!B477&gt;=$C$3)*(zdrovojéúdaje!B477&lt;=$C$4),1+COUNTIF($A$1:$A476,"&gt;0"),0)</f>
        <v>477</v>
      </c>
      <c r="B477" s="28" t="str">
        <f>IFERROR(INDEX(zdrovojéúdaje!$A:$G,MATCH(ROW()+441,$A:$A,0),COLUMN()-1),"")</f>
        <v>918/1494</v>
      </c>
      <c r="C477" s="14">
        <f>IFERROR(INDEX(zdrovojéúdaje!$A:$G,MATCH(ROW()+441,$A:$A,0),COLUMN()-1),"")</f>
        <v>39775</v>
      </c>
      <c r="D477" s="15">
        <f>IFERROR(INDEX(zdrovojéúdaje!$A:$G,MATCH(ROW()+441,$A:$A,0),COLUMN()-1),"")</f>
        <v>0.66666666666666663</v>
      </c>
      <c r="E477" s="13">
        <f>IFERROR(VALUE(TRIM(SUBSTITUTE(REPLACE(INDEX(zdrovojéúdaje!$A:$G,MATCH(ROW()+441,$A:$A,0),COLUMN()-1),1,4,""),".",",",1))),"")</f>
        <v>50.715200000000003</v>
      </c>
      <c r="F477" s="13">
        <f>IFERROR(VALUE(TRIM(SUBSTITUTE(REPLACE(INDEX(zdrovojéúdaje!$A:$G,MATCH(ROW()+441,$A:$A,0),COLUMN()-1),1,4,""),".",","))),"")</f>
        <v>14.146699999999999</v>
      </c>
      <c r="G477" s="12">
        <f>IFERROR(VALUE(TRIM(SUBSTITUTE(REPLACE(INDEX(zdrovojéúdaje!$A:$G,MATCH(ROW()+441,$A:$A,0),COLUMN()-1),1,4,""),".",","))),"")</f>
        <v>14.3606</v>
      </c>
      <c r="I477" s="36" t="str">
        <f>IFERROR(INDEX(zdrovojéúdaje!$A:$G,MATCH(ROW()+517,$A:$A,0),COLUMN()-8),"")</f>
        <v>994/1494</v>
      </c>
      <c r="J477" s="37">
        <f>IFERROR(INDEX(zdrovojéúdaje!$A:$G,MATCH(ROW()+517,$A:$A,0),COLUMN()-8),"")</f>
        <v>39777</v>
      </c>
      <c r="K477" s="38">
        <f>IFERROR(INDEX(zdrovojéúdaje!$A:$G,MATCH(ROW()+517,$A:$A,0),COLUMN()-8),"")</f>
        <v>0.25</v>
      </c>
      <c r="L477" s="39">
        <f>IFERROR(VALUE(TRIM(SUBSTITUTE(REPLACE(INDEX(zdrovojéúdaje!$A:$G,MATCH(ROW()+517,$A:$A,0),COLUMN()-8),1,4,""),".",",",1))),"")</f>
        <v>50.369399999999999</v>
      </c>
      <c r="M477" s="39">
        <f>IFERROR(VALUE(TRIM(SUBSTITUTE(REPLACE(INDEX(zdrovojéúdaje!$A:$G,MATCH(ROW()+517,$A:$A,0),COLUMN()-8),1,4,""),".",","))),"")</f>
        <v>14.5113</v>
      </c>
      <c r="N477" s="40">
        <f>IFERROR(VALUE(TRIM(SUBSTITUTE(REPLACE(INDEX(zdrovojéúdaje!$A:$G,MATCH(ROW()+517,$A:$A,0),COLUMN()-8),1,4,""),".",","))),"")</f>
        <v>14.8003</v>
      </c>
    </row>
    <row r="478" spans="1:14" s="29" customFormat="1" ht="13.15" customHeight="1">
      <c r="A478" s="47">
        <f>IF((zdrovojéúdaje!B478&gt;=$C$3)*(zdrovojéúdaje!B478&lt;=$C$4),1+COUNTIF($A$1:$A477,"&gt;0"),0)</f>
        <v>478</v>
      </c>
      <c r="B478" s="28" t="str">
        <f>IFERROR(INDEX(zdrovojéúdaje!$A:$G,MATCH(ROW()+441,$A:$A,0),COLUMN()-1),"")</f>
        <v>919/1494</v>
      </c>
      <c r="C478" s="14">
        <f>IFERROR(INDEX(zdrovojéúdaje!$A:$G,MATCH(ROW()+441,$A:$A,0),COLUMN()-1),"")</f>
        <v>39775</v>
      </c>
      <c r="D478" s="15">
        <f>IFERROR(INDEX(zdrovojéúdaje!$A:$G,MATCH(ROW()+441,$A:$A,0),COLUMN()-1),"")</f>
        <v>0.6875</v>
      </c>
      <c r="E478" s="13">
        <f>IFERROR(VALUE(TRIM(SUBSTITUTE(REPLACE(INDEX(zdrovojéúdaje!$A:$G,MATCH(ROW()+441,$A:$A,0),COLUMN()-1),1,4,""),".",",",1))),"")</f>
        <v>51.033200000000001</v>
      </c>
      <c r="F478" s="13">
        <f>IFERROR(VALUE(TRIM(SUBSTITUTE(REPLACE(INDEX(zdrovojéúdaje!$A:$G,MATCH(ROW()+441,$A:$A,0),COLUMN()-1),1,4,""),".",","))),"")</f>
        <v>13.9811</v>
      </c>
      <c r="G478" s="12">
        <f>IFERROR(VALUE(TRIM(SUBSTITUTE(REPLACE(INDEX(zdrovojéúdaje!$A:$G,MATCH(ROW()+441,$A:$A,0),COLUMN()-1),1,4,""),".",","))),"")</f>
        <v>14.3606</v>
      </c>
      <c r="I478" s="36" t="str">
        <f>IFERROR(INDEX(zdrovojéúdaje!$A:$G,MATCH(ROW()+517,$A:$A,0),COLUMN()-8),"")</f>
        <v>995/1494</v>
      </c>
      <c r="J478" s="37">
        <f>IFERROR(INDEX(zdrovojéúdaje!$A:$G,MATCH(ROW()+517,$A:$A,0),COLUMN()-8),"")</f>
        <v>39777</v>
      </c>
      <c r="K478" s="38">
        <f>IFERROR(INDEX(zdrovojéúdaje!$A:$G,MATCH(ROW()+517,$A:$A,0),COLUMN()-8),"")</f>
        <v>0.27083333333333331</v>
      </c>
      <c r="L478" s="39">
        <f>IFERROR(VALUE(TRIM(SUBSTITUTE(REPLACE(INDEX(zdrovojéúdaje!$A:$G,MATCH(ROW()+517,$A:$A,0),COLUMN()-8),1,4,""),".",",",1))),"")</f>
        <v>50.293700000000001</v>
      </c>
      <c r="M478" s="39">
        <f>IFERROR(VALUE(TRIM(SUBSTITUTE(REPLACE(INDEX(zdrovojéúdaje!$A:$G,MATCH(ROW()+517,$A:$A,0),COLUMN()-8),1,4,""),".",","))),"")</f>
        <v>14.5113</v>
      </c>
      <c r="N478" s="40">
        <f>IFERROR(VALUE(TRIM(SUBSTITUTE(REPLACE(INDEX(zdrovojéúdaje!$A:$G,MATCH(ROW()+517,$A:$A,0),COLUMN()-8),1,4,""),".",","))),"")</f>
        <v>14.837</v>
      </c>
    </row>
    <row r="479" spans="1:14" s="29" customFormat="1" ht="13.15" customHeight="1">
      <c r="A479" s="47">
        <f>IF((zdrovojéúdaje!B479&gt;=$C$3)*(zdrovojéúdaje!B479&lt;=$C$4),1+COUNTIF($A$1:$A478,"&gt;0"),0)</f>
        <v>479</v>
      </c>
      <c r="B479" s="28" t="str">
        <f>IFERROR(INDEX(zdrovojéúdaje!$A:$G,MATCH(ROW()+441,$A:$A,0),COLUMN()-1),"")</f>
        <v>920/1494</v>
      </c>
      <c r="C479" s="14">
        <f>IFERROR(INDEX(zdrovojéúdaje!$A:$G,MATCH(ROW()+441,$A:$A,0),COLUMN()-1),"")</f>
        <v>39775</v>
      </c>
      <c r="D479" s="15">
        <f>IFERROR(INDEX(zdrovojéúdaje!$A:$G,MATCH(ROW()+441,$A:$A,0),COLUMN()-1),"")</f>
        <v>0.70833333333333337</v>
      </c>
      <c r="E479" s="13">
        <f>IFERROR(VALUE(TRIM(SUBSTITUTE(REPLACE(INDEX(zdrovojéúdaje!$A:$G,MATCH(ROW()+441,$A:$A,0),COLUMN()-1),1,4,""),".",",",1))),"")</f>
        <v>51.2806</v>
      </c>
      <c r="F479" s="13">
        <f>IFERROR(VALUE(TRIM(SUBSTITUTE(REPLACE(INDEX(zdrovojéúdaje!$A:$G,MATCH(ROW()+441,$A:$A,0),COLUMN()-1),1,4,""),".",","))),"")</f>
        <v>13.914899999999999</v>
      </c>
      <c r="G479" s="12">
        <f>IFERROR(VALUE(TRIM(SUBSTITUTE(REPLACE(INDEX(zdrovojéúdaje!$A:$G,MATCH(ROW()+441,$A:$A,0),COLUMN()-1),1,4,""),".",","))),"")</f>
        <v>14.324</v>
      </c>
      <c r="I479" s="36" t="str">
        <f>IFERROR(INDEX(zdrovojéúdaje!$A:$G,MATCH(ROW()+517,$A:$A,0),COLUMN()-8),"")</f>
        <v>996/1494</v>
      </c>
      <c r="J479" s="37">
        <f>IFERROR(INDEX(zdrovojéúdaje!$A:$G,MATCH(ROW()+517,$A:$A,0),COLUMN()-8),"")</f>
        <v>39777</v>
      </c>
      <c r="K479" s="38">
        <f>IFERROR(INDEX(zdrovojéúdaje!$A:$G,MATCH(ROW()+517,$A:$A,0),COLUMN()-8),"")</f>
        <v>0.29166666666666669</v>
      </c>
      <c r="L479" s="39">
        <f>IFERROR(VALUE(TRIM(SUBSTITUTE(REPLACE(INDEX(zdrovojéúdaje!$A:$G,MATCH(ROW()+517,$A:$A,0),COLUMN()-8),1,4,""),".",",",1))),"")</f>
        <v>50.215499999999999</v>
      </c>
      <c r="M479" s="39">
        <f>IFERROR(VALUE(TRIM(SUBSTITUTE(REPLACE(INDEX(zdrovojéúdaje!$A:$G,MATCH(ROW()+517,$A:$A,0),COLUMN()-8),1,4,""),".",","))),"")</f>
        <v>14.5113</v>
      </c>
      <c r="N479" s="40">
        <f>IFERROR(VALUE(TRIM(SUBSTITUTE(REPLACE(INDEX(zdrovojéúdaje!$A:$G,MATCH(ROW()+517,$A:$A,0),COLUMN()-8),1,4,""),".",","))),"")</f>
        <v>14.7637</v>
      </c>
    </row>
    <row r="480" spans="1:14" s="29" customFormat="1" ht="13.15" customHeight="1">
      <c r="A480" s="47">
        <f>IF((zdrovojéúdaje!B480&gt;=$C$3)*(zdrovojéúdaje!B480&lt;=$C$4),1+COUNTIF($A$1:$A479,"&gt;0"),0)</f>
        <v>480</v>
      </c>
      <c r="B480" s="28" t="str">
        <f>IFERROR(INDEX(zdrovojéúdaje!$A:$G,MATCH(ROW()+441,$A:$A,0),COLUMN()-1),"")</f>
        <v>921/1494</v>
      </c>
      <c r="C480" s="14">
        <f>IFERROR(INDEX(zdrovojéúdaje!$A:$G,MATCH(ROW()+441,$A:$A,0),COLUMN()-1),"")</f>
        <v>39775</v>
      </c>
      <c r="D480" s="15">
        <f>IFERROR(INDEX(zdrovojéúdaje!$A:$G,MATCH(ROW()+441,$A:$A,0),COLUMN()-1),"")</f>
        <v>0.72916666666666663</v>
      </c>
      <c r="E480" s="13">
        <f>IFERROR(VALUE(TRIM(SUBSTITUTE(REPLACE(INDEX(zdrovojéúdaje!$A:$G,MATCH(ROW()+441,$A:$A,0),COLUMN()-1),1,4,""),".",",",1))),"")</f>
        <v>51.588500000000003</v>
      </c>
      <c r="F480" s="13">
        <f>IFERROR(VALUE(TRIM(SUBSTITUTE(REPLACE(INDEX(zdrovojéúdaje!$A:$G,MATCH(ROW()+441,$A:$A,0),COLUMN()-1),1,4,""),".",","))),"")</f>
        <v>13.848800000000001</v>
      </c>
      <c r="G480" s="12">
        <f>IFERROR(VALUE(TRIM(SUBSTITUTE(REPLACE(INDEX(zdrovojéúdaje!$A:$G,MATCH(ROW()+441,$A:$A,0),COLUMN()-1),1,4,""),".",","))),"")</f>
        <v>14.2874</v>
      </c>
      <c r="I480" s="36" t="str">
        <f>IFERROR(INDEX(zdrovojéúdaje!$A:$G,MATCH(ROW()+517,$A:$A,0),COLUMN()-8),"")</f>
        <v>997/1494</v>
      </c>
      <c r="J480" s="37">
        <f>IFERROR(INDEX(zdrovojéúdaje!$A:$G,MATCH(ROW()+517,$A:$A,0),COLUMN()-8),"")</f>
        <v>39777</v>
      </c>
      <c r="K480" s="38">
        <f>IFERROR(INDEX(zdrovojéúdaje!$A:$G,MATCH(ROW()+517,$A:$A,0),COLUMN()-8),"")</f>
        <v>0.3125</v>
      </c>
      <c r="L480" s="39">
        <f>IFERROR(VALUE(TRIM(SUBSTITUTE(REPLACE(INDEX(zdrovojéúdaje!$A:$G,MATCH(ROW()+517,$A:$A,0),COLUMN()-8),1,4,""),".",",",1))),"")</f>
        <v>50.0792</v>
      </c>
      <c r="M480" s="39">
        <f>IFERROR(VALUE(TRIM(SUBSTITUTE(REPLACE(INDEX(zdrovojéúdaje!$A:$G,MATCH(ROW()+517,$A:$A,0),COLUMN()-8),1,4,""),".",","))),"")</f>
        <v>14.5444</v>
      </c>
      <c r="N480" s="40">
        <f>IFERROR(VALUE(TRIM(SUBSTITUTE(REPLACE(INDEX(zdrovojéúdaje!$A:$G,MATCH(ROW()+517,$A:$A,0),COLUMN()-8),1,4,""),".",","))),"")</f>
        <v>14.8003</v>
      </c>
    </row>
    <row r="481" spans="1:14" s="29" customFormat="1" ht="13.15" customHeight="1">
      <c r="A481" s="47">
        <f>IF((zdrovojéúdaje!B481&gt;=$C$3)*(zdrovojéúdaje!B481&lt;=$C$4),1+COUNTIF($A$1:$A480,"&gt;0"),0)</f>
        <v>481</v>
      </c>
      <c r="B481" s="28" t="str">
        <f>IFERROR(INDEX(zdrovojéúdaje!$A:$G,MATCH(ROW()+441,$A:$A,0),COLUMN()-1),"")</f>
        <v>922/1494</v>
      </c>
      <c r="C481" s="14">
        <f>IFERROR(INDEX(zdrovojéúdaje!$A:$G,MATCH(ROW()+441,$A:$A,0),COLUMN()-1),"")</f>
        <v>39775</v>
      </c>
      <c r="D481" s="15">
        <f>IFERROR(INDEX(zdrovojéúdaje!$A:$G,MATCH(ROW()+441,$A:$A,0),COLUMN()-1),"")</f>
        <v>0.75</v>
      </c>
      <c r="E481" s="13">
        <f>IFERROR(VALUE(TRIM(SUBSTITUTE(REPLACE(INDEX(zdrovojéúdaje!$A:$G,MATCH(ROW()+441,$A:$A,0),COLUMN()-1),1,4,""),".",",",1))),"")</f>
        <v>51.636499999999998</v>
      </c>
      <c r="F481" s="13">
        <f>IFERROR(VALUE(TRIM(SUBSTITUTE(REPLACE(INDEX(zdrovojéúdaje!$A:$G,MATCH(ROW()+441,$A:$A,0),COLUMN()-1),1,4,""),".",","))),"")</f>
        <v>13.7826</v>
      </c>
      <c r="G481" s="12">
        <f>IFERROR(VALUE(TRIM(SUBSTITUTE(REPLACE(INDEX(zdrovojéúdaje!$A:$G,MATCH(ROW()+441,$A:$A,0),COLUMN()-1),1,4,""),".",","))),"")</f>
        <v>14.2142</v>
      </c>
      <c r="I481" s="36" t="str">
        <f>IFERROR(INDEX(zdrovojéúdaje!$A:$G,MATCH(ROW()+517,$A:$A,0),COLUMN()-8),"")</f>
        <v>998/1494</v>
      </c>
      <c r="J481" s="37">
        <f>IFERROR(INDEX(zdrovojéúdaje!$A:$G,MATCH(ROW()+517,$A:$A,0),COLUMN()-8),"")</f>
        <v>39777</v>
      </c>
      <c r="K481" s="38">
        <f>IFERROR(INDEX(zdrovojéúdaje!$A:$G,MATCH(ROW()+517,$A:$A,0),COLUMN()-8),"")</f>
        <v>0.33333333333333331</v>
      </c>
      <c r="L481" s="39">
        <f>IFERROR(VALUE(TRIM(SUBSTITUTE(REPLACE(INDEX(zdrovojéúdaje!$A:$G,MATCH(ROW()+517,$A:$A,0),COLUMN()-8),1,4,""),".",",",1))),"")</f>
        <v>49.614800000000002</v>
      </c>
      <c r="M481" s="39">
        <f>IFERROR(VALUE(TRIM(SUBSTITUTE(REPLACE(INDEX(zdrovojéúdaje!$A:$G,MATCH(ROW()+517,$A:$A,0),COLUMN()-8),1,4,""),".",","))),"")</f>
        <v>14.677199999999999</v>
      </c>
      <c r="N481" s="40">
        <f>IFERROR(VALUE(TRIM(SUBSTITUTE(REPLACE(INDEX(zdrovojéúdaje!$A:$G,MATCH(ROW()+517,$A:$A,0),COLUMN()-8),1,4,""),".",","))),"")</f>
        <v>14.910399999999999</v>
      </c>
    </row>
    <row r="482" spans="1:14" s="29" customFormat="1" ht="13.15" customHeight="1">
      <c r="A482" s="47">
        <f>IF((zdrovojéúdaje!B482&gt;=$C$3)*(zdrovojéúdaje!B482&lt;=$C$4),1+COUNTIF($A$1:$A481,"&gt;0"),0)</f>
        <v>482</v>
      </c>
      <c r="B482" s="28" t="str">
        <f>IFERROR(INDEX(zdrovojéúdaje!$A:$G,MATCH(ROW()+441,$A:$A,0),COLUMN()-1),"")</f>
        <v>923/1494</v>
      </c>
      <c r="C482" s="14">
        <f>IFERROR(INDEX(zdrovojéúdaje!$A:$G,MATCH(ROW()+441,$A:$A,0),COLUMN()-1),"")</f>
        <v>39775</v>
      </c>
      <c r="D482" s="15">
        <f>IFERROR(INDEX(zdrovojéúdaje!$A:$G,MATCH(ROW()+441,$A:$A,0),COLUMN()-1),"")</f>
        <v>0.77083333333333337</v>
      </c>
      <c r="E482" s="13">
        <f>IFERROR(VALUE(TRIM(SUBSTITUTE(REPLACE(INDEX(zdrovojéúdaje!$A:$G,MATCH(ROW()+441,$A:$A,0),COLUMN()-1),1,4,""),".",",",1))),"")</f>
        <v>51.792900000000003</v>
      </c>
      <c r="F482" s="13">
        <f>IFERROR(VALUE(TRIM(SUBSTITUTE(REPLACE(INDEX(zdrovojéúdaje!$A:$G,MATCH(ROW()+441,$A:$A,0),COLUMN()-1),1,4,""),".",","))),"")</f>
        <v>13.749599999999999</v>
      </c>
      <c r="G482" s="12">
        <f>IFERROR(VALUE(TRIM(SUBSTITUTE(REPLACE(INDEX(zdrovojéúdaje!$A:$G,MATCH(ROW()+441,$A:$A,0),COLUMN()-1),1,4,""),".",","))),"")</f>
        <v>14.141</v>
      </c>
      <c r="I482" s="36" t="str">
        <f>IFERROR(INDEX(zdrovojéúdaje!$A:$G,MATCH(ROW()+517,$A:$A,0),COLUMN()-8),"")</f>
        <v>999/1494</v>
      </c>
      <c r="J482" s="37">
        <f>IFERROR(INDEX(zdrovojéúdaje!$A:$G,MATCH(ROW()+517,$A:$A,0),COLUMN()-8),"")</f>
        <v>39777</v>
      </c>
      <c r="K482" s="38">
        <f>IFERROR(INDEX(zdrovojéúdaje!$A:$G,MATCH(ROW()+517,$A:$A,0),COLUMN()-8),"")</f>
        <v>0.35416666666666669</v>
      </c>
      <c r="L482" s="39">
        <f>IFERROR(VALUE(TRIM(SUBSTITUTE(REPLACE(INDEX(zdrovojéúdaje!$A:$G,MATCH(ROW()+517,$A:$A,0),COLUMN()-8),1,4,""),".",",",1))),"")</f>
        <v>49.046900000000001</v>
      </c>
      <c r="M482" s="39">
        <f>IFERROR(VALUE(TRIM(SUBSTITUTE(REPLACE(INDEX(zdrovojéúdaje!$A:$G,MATCH(ROW()+517,$A:$A,0),COLUMN()-8),1,4,""),".",","))),"")</f>
        <v>14.8764</v>
      </c>
      <c r="N482" s="40">
        <f>IFERROR(VALUE(TRIM(SUBSTITUTE(REPLACE(INDEX(zdrovojéúdaje!$A:$G,MATCH(ROW()+517,$A:$A,0),COLUMN()-8),1,4,""),".",","))),"")</f>
        <v>15.0571</v>
      </c>
    </row>
    <row r="483" spans="1:14" s="29" customFormat="1" ht="13.15" customHeight="1">
      <c r="A483" s="47">
        <f>IF((zdrovojéúdaje!B483&gt;=$C$3)*(zdrovojéúdaje!B483&lt;=$C$4),1+COUNTIF($A$1:$A482,"&gt;0"),0)</f>
        <v>483</v>
      </c>
      <c r="B483" s="28" t="str">
        <f>IFERROR(INDEX(zdrovojéúdaje!$A:$G,MATCH(ROW()+441,$A:$A,0),COLUMN()-1),"")</f>
        <v>924/1494</v>
      </c>
      <c r="C483" s="14">
        <f>IFERROR(INDEX(zdrovojéúdaje!$A:$G,MATCH(ROW()+441,$A:$A,0),COLUMN()-1),"")</f>
        <v>39775</v>
      </c>
      <c r="D483" s="15">
        <f>IFERROR(INDEX(zdrovojéúdaje!$A:$G,MATCH(ROW()+441,$A:$A,0),COLUMN()-1),"")</f>
        <v>0.79166666666666663</v>
      </c>
      <c r="E483" s="13">
        <f>IFERROR(VALUE(TRIM(SUBSTITUTE(REPLACE(INDEX(zdrovojéúdaje!$A:$G,MATCH(ROW()+441,$A:$A,0),COLUMN()-1),1,4,""),".",",",1))),"")</f>
        <v>51.873699999999999</v>
      </c>
      <c r="F483" s="13">
        <f>IFERROR(VALUE(TRIM(SUBSTITUTE(REPLACE(INDEX(zdrovojéúdaje!$A:$G,MATCH(ROW()+441,$A:$A,0),COLUMN()-1),1,4,""),".",","))),"")</f>
        <v>13.683400000000001</v>
      </c>
      <c r="G483" s="12">
        <f>IFERROR(VALUE(TRIM(SUBSTITUTE(REPLACE(INDEX(zdrovojéúdaje!$A:$G,MATCH(ROW()+441,$A:$A,0),COLUMN()-1),1,4,""),".",","))),"")</f>
        <v>14.1776</v>
      </c>
      <c r="I483" s="36" t="str">
        <f>IFERROR(INDEX(zdrovojéúdaje!$A:$G,MATCH(ROW()+517,$A:$A,0),COLUMN()-8),"")</f>
        <v>1000/1494</v>
      </c>
      <c r="J483" s="37">
        <f>IFERROR(INDEX(zdrovojéúdaje!$A:$G,MATCH(ROW()+517,$A:$A,0),COLUMN()-8),"")</f>
        <v>39777</v>
      </c>
      <c r="K483" s="38">
        <f>IFERROR(INDEX(zdrovojéúdaje!$A:$G,MATCH(ROW()+517,$A:$A,0),COLUMN()-8),"")</f>
        <v>0.375</v>
      </c>
      <c r="L483" s="39">
        <f>IFERROR(VALUE(TRIM(SUBSTITUTE(REPLACE(INDEX(zdrovojéúdaje!$A:$G,MATCH(ROW()+517,$A:$A,0),COLUMN()-8),1,4,""),".",",",1))),"")</f>
        <v>48.486600000000003</v>
      </c>
      <c r="M483" s="39">
        <f>IFERROR(VALUE(TRIM(SUBSTITUTE(REPLACE(INDEX(zdrovojéúdaje!$A:$G,MATCH(ROW()+517,$A:$A,0),COLUMN()-8),1,4,""),".",","))),"")</f>
        <v>15.2088</v>
      </c>
      <c r="N483" s="40">
        <f>IFERROR(VALUE(TRIM(SUBSTITUTE(REPLACE(INDEX(zdrovojéúdaje!$A:$G,MATCH(ROW()+517,$A:$A,0),COLUMN()-8),1,4,""),".",","))),"")</f>
        <v>15.203900000000001</v>
      </c>
    </row>
    <row r="484" spans="1:14" s="29" customFormat="1" ht="13.15" customHeight="1">
      <c r="A484" s="47">
        <f>IF((zdrovojéúdaje!B484&gt;=$C$3)*(zdrovojéúdaje!B484&lt;=$C$4),1+COUNTIF($A$1:$A483,"&gt;0"),0)</f>
        <v>484</v>
      </c>
      <c r="B484" s="28" t="str">
        <f>IFERROR(INDEX(zdrovojéúdaje!$A:$G,MATCH(ROW()+441,$A:$A,0),COLUMN()-1),"")</f>
        <v>925/1494</v>
      </c>
      <c r="C484" s="14">
        <f>IFERROR(INDEX(zdrovojéúdaje!$A:$G,MATCH(ROW()+441,$A:$A,0),COLUMN()-1),"")</f>
        <v>39775</v>
      </c>
      <c r="D484" s="15">
        <f>IFERROR(INDEX(zdrovojéúdaje!$A:$G,MATCH(ROW()+441,$A:$A,0),COLUMN()-1),"")</f>
        <v>0.8125</v>
      </c>
      <c r="E484" s="13">
        <f>IFERROR(VALUE(TRIM(SUBSTITUTE(REPLACE(INDEX(zdrovojéúdaje!$A:$G,MATCH(ROW()+441,$A:$A,0),COLUMN()-1),1,4,""),".",",",1))),"")</f>
        <v>51.8459</v>
      </c>
      <c r="F484" s="13">
        <f>IFERROR(VALUE(TRIM(SUBSTITUTE(REPLACE(INDEX(zdrovojéúdaje!$A:$G,MATCH(ROW()+441,$A:$A,0),COLUMN()-1),1,4,""),".",","))),"")</f>
        <v>13.6173</v>
      </c>
      <c r="G484" s="12">
        <f>IFERROR(VALUE(TRIM(SUBSTITUTE(REPLACE(INDEX(zdrovojéúdaje!$A:$G,MATCH(ROW()+441,$A:$A,0),COLUMN()-1),1,4,""),".",","))),"")</f>
        <v>14.1044</v>
      </c>
      <c r="I484" s="36" t="str">
        <f>IFERROR(INDEX(zdrovojéúdaje!$A:$G,MATCH(ROW()+517,$A:$A,0),COLUMN()-8),"")</f>
        <v>1001/1494</v>
      </c>
      <c r="J484" s="37">
        <f>IFERROR(INDEX(zdrovojéúdaje!$A:$G,MATCH(ROW()+517,$A:$A,0),COLUMN()-8),"")</f>
        <v>39777</v>
      </c>
      <c r="K484" s="38">
        <f>IFERROR(INDEX(zdrovojéúdaje!$A:$G,MATCH(ROW()+517,$A:$A,0),COLUMN()-8),"")</f>
        <v>0.39583333333333331</v>
      </c>
      <c r="L484" s="39">
        <f>IFERROR(VALUE(TRIM(SUBSTITUTE(REPLACE(INDEX(zdrovojéúdaje!$A:$G,MATCH(ROW()+517,$A:$A,0),COLUMN()-8),1,4,""),".",",",1))),"")</f>
        <v>48.155900000000003</v>
      </c>
      <c r="M484" s="39">
        <f>IFERROR(VALUE(TRIM(SUBSTITUTE(REPLACE(INDEX(zdrovojéúdaje!$A:$G,MATCH(ROW()+517,$A:$A,0),COLUMN()-8),1,4,""),".",","))),"")</f>
        <v>15.341900000000001</v>
      </c>
      <c r="N484" s="40">
        <f>IFERROR(VALUE(TRIM(SUBSTITUTE(REPLACE(INDEX(zdrovojéúdaje!$A:$G,MATCH(ROW()+517,$A:$A,0),COLUMN()-8),1,4,""),".",","))),"")</f>
        <v>15.2773</v>
      </c>
    </row>
    <row r="485" spans="1:14" s="29" customFormat="1" ht="13.15" customHeight="1">
      <c r="A485" s="47">
        <f>IF((zdrovojéúdaje!B485&gt;=$C$3)*(zdrovojéúdaje!B485&lt;=$C$4),1+COUNTIF($A$1:$A484,"&gt;0"),0)</f>
        <v>485</v>
      </c>
      <c r="B485" s="28" t="str">
        <f>IFERROR(INDEX(zdrovojéúdaje!$A:$G,MATCH(ROW()+441,$A:$A,0),COLUMN()-1),"")</f>
        <v>926/1494</v>
      </c>
      <c r="C485" s="14">
        <f>IFERROR(INDEX(zdrovojéúdaje!$A:$G,MATCH(ROW()+441,$A:$A,0),COLUMN()-1),"")</f>
        <v>39775</v>
      </c>
      <c r="D485" s="15">
        <f>IFERROR(INDEX(zdrovojéúdaje!$A:$G,MATCH(ROW()+441,$A:$A,0),COLUMN()-1),"")</f>
        <v>0.83333333333333337</v>
      </c>
      <c r="E485" s="13">
        <f>IFERROR(VALUE(TRIM(SUBSTITUTE(REPLACE(INDEX(zdrovojéúdaje!$A:$G,MATCH(ROW()+441,$A:$A,0),COLUMN()-1),1,4,""),".",",",1))),"")</f>
        <v>51.782800000000002</v>
      </c>
      <c r="F485" s="13">
        <f>IFERROR(VALUE(TRIM(SUBSTITUTE(REPLACE(INDEX(zdrovojéúdaje!$A:$G,MATCH(ROW()+441,$A:$A,0),COLUMN()-1),1,4,""),".",","))),"")</f>
        <v>13.584300000000001</v>
      </c>
      <c r="G485" s="12">
        <f>IFERROR(VALUE(TRIM(SUBSTITUTE(REPLACE(INDEX(zdrovojéúdaje!$A:$G,MATCH(ROW()+441,$A:$A,0),COLUMN()-1),1,4,""),".",","))),"")</f>
        <v>14.0312</v>
      </c>
      <c r="I485" s="36" t="str">
        <f>IFERROR(INDEX(zdrovojéúdaje!$A:$G,MATCH(ROW()+517,$A:$A,0),COLUMN()-8),"")</f>
        <v>1002/1494</v>
      </c>
      <c r="J485" s="37">
        <f>IFERROR(INDEX(zdrovojéúdaje!$A:$G,MATCH(ROW()+517,$A:$A,0),COLUMN()-8),"")</f>
        <v>39777</v>
      </c>
      <c r="K485" s="38">
        <f>IFERROR(INDEX(zdrovojéúdaje!$A:$G,MATCH(ROW()+517,$A:$A,0),COLUMN()-8),"")</f>
        <v>0.41666666666666669</v>
      </c>
      <c r="L485" s="39">
        <f>IFERROR(VALUE(TRIM(SUBSTITUTE(REPLACE(INDEX(zdrovojéúdaje!$A:$G,MATCH(ROW()+517,$A:$A,0),COLUMN()-8),1,4,""),".",",",1))),"")</f>
        <v>47.860599999999998</v>
      </c>
      <c r="M485" s="39">
        <f>IFERROR(VALUE(TRIM(SUBSTITUTE(REPLACE(INDEX(zdrovojéúdaje!$A:$G,MATCH(ROW()+517,$A:$A,0),COLUMN()-8),1,4,""),".",","))),"")</f>
        <v>15.475099999999999</v>
      </c>
      <c r="N485" s="40">
        <f>IFERROR(VALUE(TRIM(SUBSTITUTE(REPLACE(INDEX(zdrovojéúdaje!$A:$G,MATCH(ROW()+517,$A:$A,0),COLUMN()-8),1,4,""),".",","))),"")</f>
        <v>15.314</v>
      </c>
    </row>
    <row r="486" spans="1:14" s="29" customFormat="1" ht="13.15" customHeight="1">
      <c r="A486" s="47">
        <f>IF((zdrovojéúdaje!B486&gt;=$C$3)*(zdrovojéúdaje!B486&lt;=$C$4),1+COUNTIF($A$1:$A485,"&gt;0"),0)</f>
        <v>486</v>
      </c>
      <c r="B486" s="28" t="str">
        <f>IFERROR(INDEX(zdrovojéúdaje!$A:$G,MATCH(ROW()+441,$A:$A,0),COLUMN()-1),"")</f>
        <v>927/1494</v>
      </c>
      <c r="C486" s="14">
        <f>IFERROR(INDEX(zdrovojéúdaje!$A:$G,MATCH(ROW()+441,$A:$A,0),COLUMN()-1),"")</f>
        <v>39775</v>
      </c>
      <c r="D486" s="15">
        <f>IFERROR(INDEX(zdrovojéúdaje!$A:$G,MATCH(ROW()+441,$A:$A,0),COLUMN()-1),"")</f>
        <v>0.85416666666666663</v>
      </c>
      <c r="E486" s="13">
        <f>IFERROR(VALUE(TRIM(SUBSTITUTE(REPLACE(INDEX(zdrovojéúdaje!$A:$G,MATCH(ROW()+441,$A:$A,0),COLUMN()-1),1,4,""),".",",",1))),"")</f>
        <v>51.775300000000001</v>
      </c>
      <c r="F486" s="13">
        <f>IFERROR(VALUE(TRIM(SUBSTITUTE(REPLACE(INDEX(zdrovojéúdaje!$A:$G,MATCH(ROW()+441,$A:$A,0),COLUMN()-1),1,4,""),".",","))),"")</f>
        <v>13.5182</v>
      </c>
      <c r="G486" s="12">
        <f>IFERROR(VALUE(TRIM(SUBSTITUTE(REPLACE(INDEX(zdrovojéúdaje!$A:$G,MATCH(ROW()+441,$A:$A,0),COLUMN()-1),1,4,""),".",","))),"")</f>
        <v>13.958</v>
      </c>
      <c r="I486" s="36" t="str">
        <f>IFERROR(INDEX(zdrovojéúdaje!$A:$G,MATCH(ROW()+517,$A:$A,0),COLUMN()-8),"")</f>
        <v>1003/1494</v>
      </c>
      <c r="J486" s="37">
        <f>IFERROR(INDEX(zdrovojéúdaje!$A:$G,MATCH(ROW()+517,$A:$A,0),COLUMN()-8),"")</f>
        <v>39777</v>
      </c>
      <c r="K486" s="38">
        <f>IFERROR(INDEX(zdrovojéúdaje!$A:$G,MATCH(ROW()+517,$A:$A,0),COLUMN()-8),"")</f>
        <v>0.4375</v>
      </c>
      <c r="L486" s="39">
        <f>IFERROR(VALUE(TRIM(SUBSTITUTE(REPLACE(INDEX(zdrovojéúdaje!$A:$G,MATCH(ROW()+517,$A:$A,0),COLUMN()-8),1,4,""),".",",",1))),"")</f>
        <v>47.734400000000001</v>
      </c>
      <c r="M486" s="39">
        <f>IFERROR(VALUE(TRIM(SUBSTITUTE(REPLACE(INDEX(zdrovojéúdaje!$A:$G,MATCH(ROW()+517,$A:$A,0),COLUMN()-8),1,4,""),".",","))),"")</f>
        <v>15.6083</v>
      </c>
      <c r="N486" s="40">
        <f>IFERROR(VALUE(TRIM(SUBSTITUTE(REPLACE(INDEX(zdrovojéúdaje!$A:$G,MATCH(ROW()+517,$A:$A,0),COLUMN()-8),1,4,""),".",","))),"")</f>
        <v>15.387499999999999</v>
      </c>
    </row>
    <row r="487" spans="1:14" s="29" customFormat="1" ht="13.15" customHeight="1">
      <c r="A487" s="47">
        <f>IF((zdrovojéúdaje!B487&gt;=$C$3)*(zdrovojéúdaje!B487&lt;=$C$4),1+COUNTIF($A$1:$A486,"&gt;0"),0)</f>
        <v>487</v>
      </c>
      <c r="B487" s="28" t="str">
        <f>IFERROR(INDEX(zdrovojéúdaje!$A:$G,MATCH(ROW()+441,$A:$A,0),COLUMN()-1),"")</f>
        <v>928/1494</v>
      </c>
      <c r="C487" s="14">
        <f>IFERROR(INDEX(zdrovojéúdaje!$A:$G,MATCH(ROW()+441,$A:$A,0),COLUMN()-1),"")</f>
        <v>39775</v>
      </c>
      <c r="D487" s="15">
        <f>IFERROR(INDEX(zdrovojéúdaje!$A:$G,MATCH(ROW()+441,$A:$A,0),COLUMN()-1),"")</f>
        <v>0.875</v>
      </c>
      <c r="E487" s="13">
        <f>IFERROR(VALUE(TRIM(SUBSTITUTE(REPLACE(INDEX(zdrovojéúdaje!$A:$G,MATCH(ROW()+441,$A:$A,0),COLUMN()-1),1,4,""),".",",",1))),"")</f>
        <v>51.8232</v>
      </c>
      <c r="F487" s="13">
        <f>IFERROR(VALUE(TRIM(SUBSTITUTE(REPLACE(INDEX(zdrovojéúdaje!$A:$G,MATCH(ROW()+441,$A:$A,0),COLUMN()-1),1,4,""),".",","))),"")</f>
        <v>13.5182</v>
      </c>
      <c r="G487" s="12">
        <f>IFERROR(VALUE(TRIM(SUBSTITUTE(REPLACE(INDEX(zdrovojéúdaje!$A:$G,MATCH(ROW()+441,$A:$A,0),COLUMN()-1),1,4,""),".",","))),"")</f>
        <v>13.9214</v>
      </c>
      <c r="I487" s="36" t="str">
        <f>IFERROR(INDEX(zdrovojéúdaje!$A:$G,MATCH(ROW()+517,$A:$A,0),COLUMN()-8),"")</f>
        <v>1004/1494</v>
      </c>
      <c r="J487" s="37">
        <f>IFERROR(INDEX(zdrovojéúdaje!$A:$G,MATCH(ROW()+517,$A:$A,0),COLUMN()-8),"")</f>
        <v>39777</v>
      </c>
      <c r="K487" s="38">
        <f>IFERROR(INDEX(zdrovojéúdaje!$A:$G,MATCH(ROW()+517,$A:$A,0),COLUMN()-8),"")</f>
        <v>0.45833333333333331</v>
      </c>
      <c r="L487" s="39">
        <f>IFERROR(VALUE(TRIM(SUBSTITUTE(REPLACE(INDEX(zdrovojéúdaje!$A:$G,MATCH(ROW()+517,$A:$A,0),COLUMN()-8),1,4,""),".",",",1))),"")</f>
        <v>47.017600000000002</v>
      </c>
      <c r="M487" s="39">
        <f>IFERROR(VALUE(TRIM(SUBSTITUTE(REPLACE(INDEX(zdrovojéúdaje!$A:$G,MATCH(ROW()+517,$A:$A,0),COLUMN()-8),1,4,""),".",","))),"")</f>
        <v>15.975099999999999</v>
      </c>
      <c r="N487" s="40">
        <f>IFERROR(VALUE(TRIM(SUBSTITUTE(REPLACE(INDEX(zdrovojéúdaje!$A:$G,MATCH(ROW()+517,$A:$A,0),COLUMN()-8),1,4,""),".",","))),"")</f>
        <v>15.571199999999999</v>
      </c>
    </row>
    <row r="488" spans="1:14" s="29" customFormat="1" ht="13.15" customHeight="1">
      <c r="A488" s="47">
        <f>IF((zdrovojéúdaje!B488&gt;=$C$3)*(zdrovojéúdaje!B488&lt;=$C$4),1+COUNTIF($A$1:$A487,"&gt;0"),0)</f>
        <v>488</v>
      </c>
      <c r="B488" s="28" t="str">
        <f>IFERROR(INDEX(zdrovojéúdaje!$A:$G,MATCH(ROW()+441,$A:$A,0),COLUMN()-1),"")</f>
        <v>929/1494</v>
      </c>
      <c r="C488" s="14">
        <f>IFERROR(INDEX(zdrovojéúdaje!$A:$G,MATCH(ROW()+441,$A:$A,0),COLUMN()-1),"")</f>
        <v>39775</v>
      </c>
      <c r="D488" s="15">
        <f>IFERROR(INDEX(zdrovojéúdaje!$A:$G,MATCH(ROW()+441,$A:$A,0),COLUMN()-1),"")</f>
        <v>0.89583333333333337</v>
      </c>
      <c r="E488" s="13">
        <f>IFERROR(VALUE(TRIM(SUBSTITUTE(REPLACE(INDEX(zdrovojéúdaje!$A:$G,MATCH(ROW()+441,$A:$A,0),COLUMN()-1),1,4,""),".",",",1))),"")</f>
        <v>51.7879</v>
      </c>
      <c r="F488" s="13">
        <f>IFERROR(VALUE(TRIM(SUBSTITUTE(REPLACE(INDEX(zdrovojéúdaje!$A:$G,MATCH(ROW()+441,$A:$A,0),COLUMN()-1),1,4,""),".",","))),"")</f>
        <v>13.5512</v>
      </c>
      <c r="G488" s="12">
        <f>IFERROR(VALUE(TRIM(SUBSTITUTE(REPLACE(INDEX(zdrovojéúdaje!$A:$G,MATCH(ROW()+441,$A:$A,0),COLUMN()-1),1,4,""),".",","))),"")</f>
        <v>13.8849</v>
      </c>
      <c r="I488" s="36" t="str">
        <f>IFERROR(INDEX(zdrovojéúdaje!$A:$G,MATCH(ROW()+517,$A:$A,0),COLUMN()-8),"")</f>
        <v>1005/1494</v>
      </c>
      <c r="J488" s="37">
        <f>IFERROR(INDEX(zdrovojéúdaje!$A:$G,MATCH(ROW()+517,$A:$A,0),COLUMN()-8),"")</f>
        <v>39777</v>
      </c>
      <c r="K488" s="38">
        <f>IFERROR(INDEX(zdrovojéúdaje!$A:$G,MATCH(ROW()+517,$A:$A,0),COLUMN()-8),"")</f>
        <v>0.47916666666666669</v>
      </c>
      <c r="L488" s="39">
        <f>IFERROR(VALUE(TRIM(SUBSTITUTE(REPLACE(INDEX(zdrovojéúdaje!$A:$G,MATCH(ROW()+517,$A:$A,0),COLUMN()-8),1,4,""),".",",",1))),"")</f>
        <v>46.260399999999997</v>
      </c>
      <c r="M488" s="39">
        <f>IFERROR(VALUE(TRIM(SUBSTITUTE(REPLACE(INDEX(zdrovojéúdaje!$A:$G,MATCH(ROW()+517,$A:$A,0),COLUMN()-8),1,4,""),".",","))),"")</f>
        <v>16.6099</v>
      </c>
      <c r="N488" s="40">
        <f>IFERROR(VALUE(TRIM(SUBSTITUTE(REPLACE(INDEX(zdrovojéúdaje!$A:$G,MATCH(ROW()+517,$A:$A,0),COLUMN()-8),1,4,""),".",","))),"")</f>
        <v>15.791700000000001</v>
      </c>
    </row>
    <row r="489" spans="1:14" s="29" customFormat="1" ht="13.15" customHeight="1">
      <c r="A489" s="47">
        <f>IF((zdrovojéúdaje!B489&gt;=$C$3)*(zdrovojéúdaje!B489&lt;=$C$4),1+COUNTIF($A$1:$A488,"&gt;0"),0)</f>
        <v>489</v>
      </c>
      <c r="B489" s="28" t="str">
        <f>IFERROR(INDEX(zdrovojéúdaje!$A:$G,MATCH(ROW()+441,$A:$A,0),COLUMN()-1),"")</f>
        <v>930/1494</v>
      </c>
      <c r="C489" s="14">
        <f>IFERROR(INDEX(zdrovojéúdaje!$A:$G,MATCH(ROW()+441,$A:$A,0),COLUMN()-1),"")</f>
        <v>39775</v>
      </c>
      <c r="D489" s="15">
        <f>IFERROR(INDEX(zdrovojéúdaje!$A:$G,MATCH(ROW()+441,$A:$A,0),COLUMN()-1),"")</f>
        <v>0.91666666666666663</v>
      </c>
      <c r="E489" s="13">
        <f>IFERROR(VALUE(TRIM(SUBSTITUTE(REPLACE(INDEX(zdrovojéúdaje!$A:$G,MATCH(ROW()+441,$A:$A,0),COLUMN()-1),1,4,""),".",",",1))),"")</f>
        <v>51.893900000000002</v>
      </c>
      <c r="F489" s="13">
        <f>IFERROR(VALUE(TRIM(SUBSTITUTE(REPLACE(INDEX(zdrovojéúdaje!$A:$G,MATCH(ROW()+441,$A:$A,0),COLUMN()-1),1,4,""),".",","))),"")</f>
        <v>13.584300000000001</v>
      </c>
      <c r="G489" s="12">
        <f>IFERROR(VALUE(TRIM(SUBSTITUTE(REPLACE(INDEX(zdrovojéúdaje!$A:$G,MATCH(ROW()+441,$A:$A,0),COLUMN()-1),1,4,""),".",","))),"")</f>
        <v>13.958</v>
      </c>
      <c r="I489" s="36" t="str">
        <f>IFERROR(INDEX(zdrovojéúdaje!$A:$G,MATCH(ROW()+517,$A:$A,0),COLUMN()-8),"")</f>
        <v>1006/1494</v>
      </c>
      <c r="J489" s="37">
        <f>IFERROR(INDEX(zdrovojéúdaje!$A:$G,MATCH(ROW()+517,$A:$A,0),COLUMN()-8),"")</f>
        <v>39777</v>
      </c>
      <c r="K489" s="38">
        <f>IFERROR(INDEX(zdrovojéúdaje!$A:$G,MATCH(ROW()+517,$A:$A,0),COLUMN()-8),"")</f>
        <v>0.5</v>
      </c>
      <c r="L489" s="39">
        <f>IFERROR(VALUE(TRIM(SUBSTITUTE(REPLACE(INDEX(zdrovojéúdaje!$A:$G,MATCH(ROW()+517,$A:$A,0),COLUMN()-8),1,4,""),".",",",1))),"")</f>
        <v>45.970199999999998</v>
      </c>
      <c r="M489" s="39">
        <f>IFERROR(VALUE(TRIM(SUBSTITUTE(REPLACE(INDEX(zdrovojéúdaje!$A:$G,MATCH(ROW()+517,$A:$A,0),COLUMN()-8),1,4,""),".",","))),"")</f>
        <v>16.978200000000001</v>
      </c>
      <c r="N489" s="40">
        <f>IFERROR(VALUE(TRIM(SUBSTITUTE(REPLACE(INDEX(zdrovojéúdaje!$A:$G,MATCH(ROW()+517,$A:$A,0),COLUMN()-8),1,4,""),".",","))),"")</f>
        <v>16.0124</v>
      </c>
    </row>
    <row r="490" spans="1:14" s="29" customFormat="1" ht="13.15" customHeight="1">
      <c r="A490" s="47">
        <f>IF((zdrovojéúdaje!B490&gt;=$C$3)*(zdrovojéúdaje!B490&lt;=$C$4),1+COUNTIF($A$1:$A489,"&gt;0"),0)</f>
        <v>490</v>
      </c>
      <c r="B490" s="28" t="str">
        <f>IFERROR(INDEX(zdrovojéúdaje!$A:$G,MATCH(ROW()+441,$A:$A,0),COLUMN()-1),"")</f>
        <v>931/1494</v>
      </c>
      <c r="C490" s="14">
        <f>IFERROR(INDEX(zdrovojéúdaje!$A:$G,MATCH(ROW()+441,$A:$A,0),COLUMN()-1),"")</f>
        <v>39775</v>
      </c>
      <c r="D490" s="15">
        <f>IFERROR(INDEX(zdrovojéúdaje!$A:$G,MATCH(ROW()+441,$A:$A,0),COLUMN()-1),"")</f>
        <v>0.9375</v>
      </c>
      <c r="E490" s="13">
        <f>IFERROR(VALUE(TRIM(SUBSTITUTE(REPLACE(INDEX(zdrovojéúdaje!$A:$G,MATCH(ROW()+441,$A:$A,0),COLUMN()-1),1,4,""),".",",",1))),"")</f>
        <v>51.775300000000001</v>
      </c>
      <c r="F490" s="13">
        <f>IFERROR(VALUE(TRIM(SUBSTITUTE(REPLACE(INDEX(zdrovojéúdaje!$A:$G,MATCH(ROW()+441,$A:$A,0),COLUMN()-1),1,4,""),".",","))),"")</f>
        <v>13.584300000000001</v>
      </c>
      <c r="G490" s="12">
        <f>IFERROR(VALUE(TRIM(SUBSTITUTE(REPLACE(INDEX(zdrovojéúdaje!$A:$G,MATCH(ROW()+441,$A:$A,0),COLUMN()-1),1,4,""),".",","))),"")</f>
        <v>13.9946</v>
      </c>
      <c r="I490" s="36" t="str">
        <f>IFERROR(INDEX(zdrovojéúdaje!$A:$G,MATCH(ROW()+517,$A:$A,0),COLUMN()-8),"")</f>
        <v>1007/1494</v>
      </c>
      <c r="J490" s="37">
        <f>IFERROR(INDEX(zdrovojéúdaje!$A:$G,MATCH(ROW()+517,$A:$A,0),COLUMN()-8),"")</f>
        <v>39777</v>
      </c>
      <c r="K490" s="38">
        <f>IFERROR(INDEX(zdrovojéúdaje!$A:$G,MATCH(ROW()+517,$A:$A,0),COLUMN()-8),"")</f>
        <v>0.52083333333333337</v>
      </c>
      <c r="L490" s="39">
        <f>IFERROR(VALUE(TRIM(SUBSTITUTE(REPLACE(INDEX(zdrovojéúdaje!$A:$G,MATCH(ROW()+517,$A:$A,0),COLUMN()-8),1,4,""),".",",",1))),"")</f>
        <v>46.025700000000001</v>
      </c>
      <c r="M490" s="39">
        <f>IFERROR(VALUE(TRIM(SUBSTITUTE(REPLACE(INDEX(zdrovojéúdaje!$A:$G,MATCH(ROW()+517,$A:$A,0),COLUMN()-8),1,4,""),".",","))),"")</f>
        <v>16.911200000000001</v>
      </c>
      <c r="N490" s="40">
        <f>IFERROR(VALUE(TRIM(SUBSTITUTE(REPLACE(INDEX(zdrovojéúdaje!$A:$G,MATCH(ROW()+517,$A:$A,0),COLUMN()-8),1,4,""),".",","))),"")</f>
        <v>16.049199999999999</v>
      </c>
    </row>
    <row r="491" spans="1:14" s="29" customFormat="1" ht="13.15" customHeight="1">
      <c r="A491" s="47">
        <f>IF((zdrovojéúdaje!B491&gt;=$C$3)*(zdrovojéúdaje!B491&lt;=$C$4),1+COUNTIF($A$1:$A490,"&gt;0"),0)</f>
        <v>491</v>
      </c>
      <c r="B491" s="28" t="str">
        <f>IFERROR(INDEX(zdrovojéúdaje!$A:$G,MATCH(ROW()+441,$A:$A,0),COLUMN()-1),"")</f>
        <v>932/1494</v>
      </c>
      <c r="C491" s="14">
        <f>IFERROR(INDEX(zdrovojéúdaje!$A:$G,MATCH(ROW()+441,$A:$A,0),COLUMN()-1),"")</f>
        <v>39775</v>
      </c>
      <c r="D491" s="15">
        <f>IFERROR(INDEX(zdrovojéúdaje!$A:$G,MATCH(ROW()+441,$A:$A,0),COLUMN()-1),"")</f>
        <v>0.95833333333333337</v>
      </c>
      <c r="E491" s="13">
        <f>IFERROR(VALUE(TRIM(SUBSTITUTE(REPLACE(INDEX(zdrovojéúdaje!$A:$G,MATCH(ROW()+441,$A:$A,0),COLUMN()-1),1,4,""),".",",",1))),"")</f>
        <v>51.75</v>
      </c>
      <c r="F491" s="13">
        <f>IFERROR(VALUE(TRIM(SUBSTITUTE(REPLACE(INDEX(zdrovojéúdaje!$A:$G,MATCH(ROW()+441,$A:$A,0),COLUMN()-1),1,4,""),".",","))),"")</f>
        <v>13.584300000000001</v>
      </c>
      <c r="G491" s="12">
        <f>IFERROR(VALUE(TRIM(SUBSTITUTE(REPLACE(INDEX(zdrovojéúdaje!$A:$G,MATCH(ROW()+441,$A:$A,0),COLUMN()-1),1,4,""),".",","))),"")</f>
        <v>13.9946</v>
      </c>
      <c r="I491" s="36" t="str">
        <f>IFERROR(INDEX(zdrovojéúdaje!$A:$G,MATCH(ROW()+517,$A:$A,0),COLUMN()-8),"")</f>
        <v>1008/1494</v>
      </c>
      <c r="J491" s="37">
        <f>IFERROR(INDEX(zdrovojéúdaje!$A:$G,MATCH(ROW()+517,$A:$A,0),COLUMN()-8),"")</f>
        <v>39777</v>
      </c>
      <c r="K491" s="38">
        <f>IFERROR(INDEX(zdrovojéúdaje!$A:$G,MATCH(ROW()+517,$A:$A,0),COLUMN()-8),"")</f>
        <v>0.54166666666666663</v>
      </c>
      <c r="L491" s="39">
        <f>IFERROR(VALUE(TRIM(SUBSTITUTE(REPLACE(INDEX(zdrovojéúdaje!$A:$G,MATCH(ROW()+517,$A:$A,0),COLUMN()-8),1,4,""),".",",",1))),"")</f>
        <v>46.048400000000001</v>
      </c>
      <c r="M491" s="39">
        <f>IFERROR(VALUE(TRIM(SUBSTITUTE(REPLACE(INDEX(zdrovojéúdaje!$A:$G,MATCH(ROW()+517,$A:$A,0),COLUMN()-8),1,4,""),".",","))),"")</f>
        <v>17.011700000000001</v>
      </c>
      <c r="N491" s="40">
        <f>IFERROR(VALUE(TRIM(SUBSTITUTE(REPLACE(INDEX(zdrovojéúdaje!$A:$G,MATCH(ROW()+517,$A:$A,0),COLUMN()-8),1,4,""),".",","))),"")</f>
        <v>15.9756</v>
      </c>
    </row>
    <row r="492" spans="1:14" s="29" customFormat="1" ht="13.15" customHeight="1">
      <c r="A492" s="47">
        <f>IF((zdrovojéúdaje!B492&gt;=$C$3)*(zdrovojéúdaje!B492&lt;=$C$4),1+COUNTIF($A$1:$A491,"&gt;0"),0)</f>
        <v>492</v>
      </c>
      <c r="B492" s="28" t="str">
        <f>IFERROR(INDEX(zdrovojéúdaje!$A:$G,MATCH(ROW()+441,$A:$A,0),COLUMN()-1),"")</f>
        <v>933/1494</v>
      </c>
      <c r="C492" s="14">
        <f>IFERROR(INDEX(zdrovojéúdaje!$A:$G,MATCH(ROW()+441,$A:$A,0),COLUMN()-1),"")</f>
        <v>39775</v>
      </c>
      <c r="D492" s="15">
        <f>IFERROR(INDEX(zdrovojéúdaje!$A:$G,MATCH(ROW()+441,$A:$A,0),COLUMN()-1),"")</f>
        <v>0.97916666666666663</v>
      </c>
      <c r="E492" s="13">
        <f>IFERROR(VALUE(TRIM(SUBSTITUTE(REPLACE(INDEX(zdrovojéúdaje!$A:$G,MATCH(ROW()+441,$A:$A,0),COLUMN()-1),1,4,""),".",",",1))),"")</f>
        <v>51.7273</v>
      </c>
      <c r="F492" s="13">
        <f>IFERROR(VALUE(TRIM(SUBSTITUTE(REPLACE(INDEX(zdrovojéúdaje!$A:$G,MATCH(ROW()+441,$A:$A,0),COLUMN()-1),1,4,""),".",","))),"")</f>
        <v>13.6173</v>
      </c>
      <c r="G492" s="12">
        <f>IFERROR(VALUE(TRIM(SUBSTITUTE(REPLACE(INDEX(zdrovojéúdaje!$A:$G,MATCH(ROW()+441,$A:$A,0),COLUMN()-1),1,4,""),".",","))),"")</f>
        <v>14.0312</v>
      </c>
      <c r="I492" s="36" t="str">
        <f>IFERROR(INDEX(zdrovojéúdaje!$A:$G,MATCH(ROW()+517,$A:$A,0),COLUMN()-8),"")</f>
        <v>1009/1494</v>
      </c>
      <c r="J492" s="37">
        <f>IFERROR(INDEX(zdrovojéúdaje!$A:$G,MATCH(ROW()+517,$A:$A,0),COLUMN()-8),"")</f>
        <v>39777</v>
      </c>
      <c r="K492" s="38">
        <f>IFERROR(INDEX(zdrovojéúdaje!$A:$G,MATCH(ROW()+517,$A:$A,0),COLUMN()-8),"")</f>
        <v>0.5625</v>
      </c>
      <c r="L492" s="39">
        <f>IFERROR(VALUE(TRIM(SUBSTITUTE(REPLACE(INDEX(zdrovojéúdaje!$A:$G,MATCH(ROW()+517,$A:$A,0),COLUMN()-8),1,4,""),".",",",1))),"")</f>
        <v>46.109000000000002</v>
      </c>
      <c r="M492" s="39">
        <f>IFERROR(VALUE(TRIM(SUBSTITUTE(REPLACE(INDEX(zdrovojéúdaje!$A:$G,MATCH(ROW()+517,$A:$A,0),COLUMN()-8),1,4,""),".",","))),"")</f>
        <v>16.978200000000001</v>
      </c>
      <c r="N492" s="40">
        <f>IFERROR(VALUE(TRIM(SUBSTITUTE(REPLACE(INDEX(zdrovojéúdaje!$A:$G,MATCH(ROW()+517,$A:$A,0),COLUMN()-8),1,4,""),".",","))),"")</f>
        <v>15.8285</v>
      </c>
    </row>
    <row r="493" spans="1:14" s="29" customFormat="1" ht="13.15" customHeight="1">
      <c r="A493" s="47">
        <f>IF((zdrovojéúdaje!B493&gt;=$C$3)*(zdrovojéúdaje!B493&lt;=$C$4),1+COUNTIF($A$1:$A492,"&gt;0"),0)</f>
        <v>493</v>
      </c>
      <c r="B493" s="28" t="str">
        <f>IFERROR(INDEX(zdrovojéúdaje!$A:$G,MATCH(ROW()+441,$A:$A,0),COLUMN()-1),"")</f>
        <v>934/1494</v>
      </c>
      <c r="C493" s="14">
        <f>IFERROR(INDEX(zdrovojéúdaje!$A:$G,MATCH(ROW()+441,$A:$A,0),COLUMN()-1),"")</f>
        <v>39776</v>
      </c>
      <c r="D493" s="15">
        <f>IFERROR(INDEX(zdrovojéúdaje!$A:$G,MATCH(ROW()+441,$A:$A,0),COLUMN()-1),"")</f>
        <v>0</v>
      </c>
      <c r="E493" s="13">
        <f>IFERROR(VALUE(TRIM(SUBSTITUTE(REPLACE(INDEX(zdrovojéúdaje!$A:$G,MATCH(ROW()+441,$A:$A,0),COLUMN()-1),1,4,""),".",",",1))),"")</f>
        <v>51.628900000000002</v>
      </c>
      <c r="F493" s="13">
        <f>IFERROR(VALUE(TRIM(SUBSTITUTE(REPLACE(INDEX(zdrovojéúdaje!$A:$G,MATCH(ROW()+441,$A:$A,0),COLUMN()-1),1,4,""),".",","))),"")</f>
        <v>13.6173</v>
      </c>
      <c r="G493" s="12">
        <f>IFERROR(VALUE(TRIM(SUBSTITUTE(REPLACE(INDEX(zdrovojéúdaje!$A:$G,MATCH(ROW()+441,$A:$A,0),COLUMN()-1),1,4,""),".",","))),"")</f>
        <v>13.9946</v>
      </c>
      <c r="I493" s="36" t="str">
        <f>IFERROR(INDEX(zdrovojéúdaje!$A:$G,MATCH(ROW()+517,$A:$A,0),COLUMN()-8),"")</f>
        <v>1010/1494</v>
      </c>
      <c r="J493" s="37">
        <f>IFERROR(INDEX(zdrovojéúdaje!$A:$G,MATCH(ROW()+517,$A:$A,0),COLUMN()-8),"")</f>
        <v>39777</v>
      </c>
      <c r="K493" s="38">
        <f>IFERROR(INDEX(zdrovojéúdaje!$A:$G,MATCH(ROW()+517,$A:$A,0),COLUMN()-8),"")</f>
        <v>0.58333333333333337</v>
      </c>
      <c r="L493" s="39">
        <f>IFERROR(VALUE(TRIM(SUBSTITUTE(REPLACE(INDEX(zdrovojéúdaje!$A:$G,MATCH(ROW()+517,$A:$A,0),COLUMN()-8),1,4,""),".",",",1))),"")</f>
        <v>46.197299999999998</v>
      </c>
      <c r="M493" s="39">
        <f>IFERROR(VALUE(TRIM(SUBSTITUTE(REPLACE(INDEX(zdrovojéúdaje!$A:$G,MATCH(ROW()+517,$A:$A,0),COLUMN()-8),1,4,""),".",","))),"")</f>
        <v>17.011700000000001</v>
      </c>
      <c r="N493" s="40">
        <f>IFERROR(VALUE(TRIM(SUBSTITUTE(REPLACE(INDEX(zdrovojéúdaje!$A:$G,MATCH(ROW()+517,$A:$A,0),COLUMN()-8),1,4,""),".",","))),"")</f>
        <v>15.902100000000001</v>
      </c>
    </row>
    <row r="494" spans="1:14" s="29" customFormat="1" ht="13.15" customHeight="1">
      <c r="A494" s="47">
        <f>IF((zdrovojéúdaje!B494&gt;=$C$3)*(zdrovojéúdaje!B494&lt;=$C$4),1+COUNTIF($A$1:$A493,"&gt;0"),0)</f>
        <v>494</v>
      </c>
      <c r="B494" s="28" t="str">
        <f>IFERROR(INDEX(zdrovojéúdaje!$A:$G,MATCH(ROW()+441,$A:$A,0),COLUMN()-1),"")</f>
        <v>935/1494</v>
      </c>
      <c r="C494" s="14">
        <f>IFERROR(INDEX(zdrovojéúdaje!$A:$G,MATCH(ROW()+441,$A:$A,0),COLUMN()-1),"")</f>
        <v>39776</v>
      </c>
      <c r="D494" s="15">
        <f>IFERROR(INDEX(zdrovojéúdaje!$A:$G,MATCH(ROW()+441,$A:$A,0),COLUMN()-1),"")</f>
        <v>2.0833333333333332E-2</v>
      </c>
      <c r="E494" s="13">
        <f>IFERROR(VALUE(TRIM(SUBSTITUTE(REPLACE(INDEX(zdrovojéúdaje!$A:$G,MATCH(ROW()+441,$A:$A,0),COLUMN()-1),1,4,""),".",",",1))),"")</f>
        <v>51.515300000000003</v>
      </c>
      <c r="F494" s="13">
        <f>IFERROR(VALUE(TRIM(SUBSTITUTE(REPLACE(INDEX(zdrovojéúdaje!$A:$G,MATCH(ROW()+441,$A:$A,0),COLUMN()-1),1,4,""),".",","))),"")</f>
        <v>13.584300000000001</v>
      </c>
      <c r="G494" s="12">
        <f>IFERROR(VALUE(TRIM(SUBSTITUTE(REPLACE(INDEX(zdrovojéúdaje!$A:$G,MATCH(ROW()+441,$A:$A,0),COLUMN()-1),1,4,""),".",","))),"")</f>
        <v>13.958</v>
      </c>
      <c r="I494" s="36" t="str">
        <f>IFERROR(INDEX(zdrovojéúdaje!$A:$G,MATCH(ROW()+517,$A:$A,0),COLUMN()-8),"")</f>
        <v>1011/1494</v>
      </c>
      <c r="J494" s="37">
        <f>IFERROR(INDEX(zdrovojéúdaje!$A:$G,MATCH(ROW()+517,$A:$A,0),COLUMN()-8),"")</f>
        <v>39777</v>
      </c>
      <c r="K494" s="38">
        <f>IFERROR(INDEX(zdrovojéúdaje!$A:$G,MATCH(ROW()+517,$A:$A,0),COLUMN()-8),"")</f>
        <v>0.60416666666666663</v>
      </c>
      <c r="L494" s="39">
        <f>IFERROR(VALUE(TRIM(SUBSTITUTE(REPLACE(INDEX(zdrovojéúdaje!$A:$G,MATCH(ROW()+517,$A:$A,0),COLUMN()-8),1,4,""),".",",",1))),"")</f>
        <v>46.290700000000001</v>
      </c>
      <c r="M494" s="39">
        <f>IFERROR(VALUE(TRIM(SUBSTITUTE(REPLACE(INDEX(zdrovojéúdaje!$A:$G,MATCH(ROW()+517,$A:$A,0),COLUMN()-8),1,4,""),".",","))),"")</f>
        <v>17.045200000000001</v>
      </c>
      <c r="N494" s="40">
        <f>IFERROR(VALUE(TRIM(SUBSTITUTE(REPLACE(INDEX(zdrovojéúdaje!$A:$G,MATCH(ROW()+517,$A:$A,0),COLUMN()-8),1,4,""),".",","))),"")</f>
        <v>16.085999999999999</v>
      </c>
    </row>
    <row r="495" spans="1:14" s="29" customFormat="1" ht="13.15" customHeight="1">
      <c r="A495" s="47">
        <f>IF((zdrovojéúdaje!B495&gt;=$C$3)*(zdrovojéúdaje!B495&lt;=$C$4),1+COUNTIF($A$1:$A494,"&gt;0"),0)</f>
        <v>495</v>
      </c>
      <c r="B495" s="28" t="str">
        <f>IFERROR(INDEX(zdrovojéúdaje!$A:$G,MATCH(ROW()+441,$A:$A,0),COLUMN()-1),"")</f>
        <v>936/1494</v>
      </c>
      <c r="C495" s="14">
        <f>IFERROR(INDEX(zdrovojéúdaje!$A:$G,MATCH(ROW()+441,$A:$A,0),COLUMN()-1),"")</f>
        <v>39776</v>
      </c>
      <c r="D495" s="15">
        <f>IFERROR(INDEX(zdrovojéúdaje!$A:$G,MATCH(ROW()+441,$A:$A,0),COLUMN()-1),"")</f>
        <v>4.1666666666666664E-2</v>
      </c>
      <c r="E495" s="13">
        <f>IFERROR(VALUE(TRIM(SUBSTITUTE(REPLACE(INDEX(zdrovojéúdaje!$A:$G,MATCH(ROW()+441,$A:$A,0),COLUMN()-1),1,4,""),".",",",1))),"")</f>
        <v>51.641500000000001</v>
      </c>
      <c r="F495" s="13">
        <f>IFERROR(VALUE(TRIM(SUBSTITUTE(REPLACE(INDEX(zdrovojéúdaje!$A:$G,MATCH(ROW()+441,$A:$A,0),COLUMN()-1),1,4,""),".",","))),"")</f>
        <v>13.5182</v>
      </c>
      <c r="G495" s="12">
        <f>IFERROR(VALUE(TRIM(SUBSTITUTE(REPLACE(INDEX(zdrovojéúdaje!$A:$G,MATCH(ROW()+441,$A:$A,0),COLUMN()-1),1,4,""),".",","))),"")</f>
        <v>13.8849</v>
      </c>
      <c r="I495" s="36" t="str">
        <f>IFERROR(INDEX(zdrovojéúdaje!$A:$G,MATCH(ROW()+517,$A:$A,0),COLUMN()-8),"")</f>
        <v>1012/1494</v>
      </c>
      <c r="J495" s="37">
        <f>IFERROR(INDEX(zdrovojéúdaje!$A:$G,MATCH(ROW()+517,$A:$A,0),COLUMN()-8),"")</f>
        <v>39777</v>
      </c>
      <c r="K495" s="38">
        <f>IFERROR(INDEX(zdrovojéúdaje!$A:$G,MATCH(ROW()+517,$A:$A,0),COLUMN()-8),"")</f>
        <v>0.625</v>
      </c>
      <c r="L495" s="39">
        <f>IFERROR(VALUE(TRIM(SUBSTITUTE(REPLACE(INDEX(zdrovojéúdaje!$A:$G,MATCH(ROW()+517,$A:$A,0),COLUMN()-8),1,4,""),".",",",1))),"")</f>
        <v>46.641500000000001</v>
      </c>
      <c r="M495" s="39">
        <f>IFERROR(VALUE(TRIM(SUBSTITUTE(REPLACE(INDEX(zdrovojéúdaje!$A:$G,MATCH(ROW()+517,$A:$A,0),COLUMN()-8),1,4,""),".",","))),"")</f>
        <v>16.877700000000001</v>
      </c>
      <c r="N495" s="40">
        <f>IFERROR(VALUE(TRIM(SUBSTITUTE(REPLACE(INDEX(zdrovojéúdaje!$A:$G,MATCH(ROW()+517,$A:$A,0),COLUMN()-8),1,4,""),".",","))),"")</f>
        <v>16.049199999999999</v>
      </c>
    </row>
    <row r="496" spans="1:14" s="29" customFormat="1" ht="13.15" customHeight="1">
      <c r="A496" s="47">
        <f>IF((zdrovojéúdaje!B496&gt;=$C$3)*(zdrovojéúdaje!B496&lt;=$C$4),1+COUNTIF($A$1:$A495,"&gt;0"),0)</f>
        <v>496</v>
      </c>
      <c r="B496" s="28" t="str">
        <f>IFERROR(INDEX(zdrovojéúdaje!$A:$G,MATCH(ROW()+441,$A:$A,0),COLUMN()-1),"")</f>
        <v>937/1494</v>
      </c>
      <c r="C496" s="14">
        <f>IFERROR(INDEX(zdrovojéúdaje!$A:$G,MATCH(ROW()+441,$A:$A,0),COLUMN()-1),"")</f>
        <v>39776</v>
      </c>
      <c r="D496" s="15">
        <f>IFERROR(INDEX(zdrovojéúdaje!$A:$G,MATCH(ROW()+441,$A:$A,0),COLUMN()-1),"")</f>
        <v>6.25E-2</v>
      </c>
      <c r="E496" s="13">
        <f>IFERROR(VALUE(TRIM(SUBSTITUTE(REPLACE(INDEX(zdrovojéúdaje!$A:$G,MATCH(ROW()+441,$A:$A,0),COLUMN()-1),1,4,""),".",",",1))),"")</f>
        <v>51.22</v>
      </c>
      <c r="F496" s="13">
        <f>IFERROR(VALUE(TRIM(SUBSTITUTE(REPLACE(INDEX(zdrovojéúdaje!$A:$G,MATCH(ROW()+441,$A:$A,0),COLUMN()-1),1,4,""),".",","))),"")</f>
        <v>13.4191</v>
      </c>
      <c r="G496" s="12">
        <f>IFERROR(VALUE(TRIM(SUBSTITUTE(REPLACE(INDEX(zdrovojéúdaje!$A:$G,MATCH(ROW()+441,$A:$A,0),COLUMN()-1),1,4,""),".",","))),"")</f>
        <v>13.8117</v>
      </c>
      <c r="I496" s="36" t="str">
        <f>IFERROR(INDEX(zdrovojéúdaje!$A:$G,MATCH(ROW()+517,$A:$A,0),COLUMN()-8),"")</f>
        <v>1013/1494</v>
      </c>
      <c r="J496" s="37">
        <f>IFERROR(INDEX(zdrovojéúdaje!$A:$G,MATCH(ROW()+517,$A:$A,0),COLUMN()-8),"")</f>
        <v>39777</v>
      </c>
      <c r="K496" s="38">
        <f>IFERROR(INDEX(zdrovojéúdaje!$A:$G,MATCH(ROW()+517,$A:$A,0),COLUMN()-8),"")</f>
        <v>0.64583333333333337</v>
      </c>
      <c r="L496" s="39">
        <f>IFERROR(VALUE(TRIM(SUBSTITUTE(REPLACE(INDEX(zdrovojéúdaje!$A:$G,MATCH(ROW()+517,$A:$A,0),COLUMN()-8),1,4,""),".",",",1))),"")</f>
        <v>46.416899999999998</v>
      </c>
      <c r="M496" s="39">
        <f>IFERROR(VALUE(TRIM(SUBSTITUTE(REPLACE(INDEX(zdrovojéúdaje!$A:$G,MATCH(ROW()+517,$A:$A,0),COLUMN()-8),1,4,""),".",","))),"")</f>
        <v>16.810700000000001</v>
      </c>
      <c r="N496" s="40">
        <f>IFERROR(VALUE(TRIM(SUBSTITUTE(REPLACE(INDEX(zdrovojéúdaje!$A:$G,MATCH(ROW()+517,$A:$A,0),COLUMN()-8),1,4,""),".",","))),"")</f>
        <v>16.085999999999999</v>
      </c>
    </row>
    <row r="497" spans="1:14" s="29" customFormat="1" ht="13.15" customHeight="1">
      <c r="A497" s="47">
        <f>IF((zdrovojéúdaje!B497&gt;=$C$3)*(zdrovojéúdaje!B497&lt;=$C$4),1+COUNTIF($A$1:$A496,"&gt;0"),0)</f>
        <v>497</v>
      </c>
      <c r="B497" s="28" t="str">
        <f>IFERROR(INDEX(zdrovojéúdaje!$A:$G,MATCH(ROW()+441,$A:$A,0),COLUMN()-1),"")</f>
        <v>938/1494</v>
      </c>
      <c r="C497" s="14">
        <f>IFERROR(INDEX(zdrovojéúdaje!$A:$G,MATCH(ROW()+441,$A:$A,0),COLUMN()-1),"")</f>
        <v>39776</v>
      </c>
      <c r="D497" s="15">
        <f>IFERROR(INDEX(zdrovojéúdaje!$A:$G,MATCH(ROW()+441,$A:$A,0),COLUMN()-1),"")</f>
        <v>8.3333333333333329E-2</v>
      </c>
      <c r="E497" s="13">
        <f>IFERROR(VALUE(TRIM(SUBSTITUTE(REPLACE(INDEX(zdrovojéúdaje!$A:$G,MATCH(ROW()+441,$A:$A,0),COLUMN()-1),1,4,""),".",",",1))),"")</f>
        <v>51.012999999999998</v>
      </c>
      <c r="F497" s="13">
        <f>IFERROR(VALUE(TRIM(SUBSTITUTE(REPLACE(INDEX(zdrovojéúdaje!$A:$G,MATCH(ROW()+441,$A:$A,0),COLUMN()-1),1,4,""),".",","))),"")</f>
        <v>13.3531</v>
      </c>
      <c r="G497" s="12">
        <f>IFERROR(VALUE(TRIM(SUBSTITUTE(REPLACE(INDEX(zdrovojéúdaje!$A:$G,MATCH(ROW()+441,$A:$A,0),COLUMN()-1),1,4,""),".",","))),"")</f>
        <v>13.7386</v>
      </c>
      <c r="I497" s="36" t="str">
        <f>IFERROR(INDEX(zdrovojéúdaje!$A:$G,MATCH(ROW()+517,$A:$A,0),COLUMN()-8),"")</f>
        <v>1014/1494</v>
      </c>
      <c r="J497" s="37">
        <f>IFERROR(INDEX(zdrovojéúdaje!$A:$G,MATCH(ROW()+517,$A:$A,0),COLUMN()-8),"")</f>
        <v>39777</v>
      </c>
      <c r="K497" s="38">
        <f>IFERROR(INDEX(zdrovojéúdaje!$A:$G,MATCH(ROW()+517,$A:$A,0),COLUMN()-8),"")</f>
        <v>0.66666666666666663</v>
      </c>
      <c r="L497" s="39">
        <f>IFERROR(VALUE(TRIM(SUBSTITUTE(REPLACE(INDEX(zdrovojéúdaje!$A:$G,MATCH(ROW()+517,$A:$A,0),COLUMN()-8),1,4,""),".",",",1))),"")</f>
        <v>46.581000000000003</v>
      </c>
      <c r="M497" s="39">
        <f>IFERROR(VALUE(TRIM(SUBSTITUTE(REPLACE(INDEX(zdrovojéúdaje!$A:$G,MATCH(ROW()+517,$A:$A,0),COLUMN()-8),1,4,""),".",","))),"")</f>
        <v>16.576499999999999</v>
      </c>
      <c r="N497" s="40">
        <f>IFERROR(VALUE(TRIM(SUBSTITUTE(REPLACE(INDEX(zdrovojéúdaje!$A:$G,MATCH(ROW()+517,$A:$A,0),COLUMN()-8),1,4,""),".",","))),"")</f>
        <v>16.122800000000002</v>
      </c>
    </row>
    <row r="498" spans="1:14" s="29" customFormat="1" ht="13.15" customHeight="1">
      <c r="A498" s="47">
        <f>IF((zdrovojéúdaje!B498&gt;=$C$3)*(zdrovojéúdaje!B498&lt;=$C$4),1+COUNTIF($A$1:$A497,"&gt;0"),0)</f>
        <v>498</v>
      </c>
      <c r="B498" s="28" t="str">
        <f>IFERROR(INDEX(zdrovojéúdaje!$A:$G,MATCH(ROW()+441,$A:$A,0),COLUMN()-1),"")</f>
        <v>939/1494</v>
      </c>
      <c r="C498" s="14">
        <f>IFERROR(INDEX(zdrovojéúdaje!$A:$G,MATCH(ROW()+441,$A:$A,0),COLUMN()-1),"")</f>
        <v>39776</v>
      </c>
      <c r="D498" s="15">
        <f>IFERROR(INDEX(zdrovojéúdaje!$A:$G,MATCH(ROW()+441,$A:$A,0),COLUMN()-1),"")</f>
        <v>0.10416666666666667</v>
      </c>
      <c r="E498" s="13">
        <f>IFERROR(VALUE(TRIM(SUBSTITUTE(REPLACE(INDEX(zdrovojéúdaje!$A:$G,MATCH(ROW()+441,$A:$A,0),COLUMN()-1),1,4,""),".",",",1))),"")</f>
        <v>50.8414</v>
      </c>
      <c r="F498" s="13">
        <f>IFERROR(VALUE(TRIM(SUBSTITUTE(REPLACE(INDEX(zdrovojéúdaje!$A:$G,MATCH(ROW()+441,$A:$A,0),COLUMN()-1),1,4,""),".",","))),"")</f>
        <v>13.3531</v>
      </c>
      <c r="G498" s="12">
        <f>IFERROR(VALUE(TRIM(SUBSTITUTE(REPLACE(INDEX(zdrovojéúdaje!$A:$G,MATCH(ROW()+441,$A:$A,0),COLUMN()-1),1,4,""),".",","))),"")</f>
        <v>13.5924</v>
      </c>
      <c r="I498" s="36" t="str">
        <f>IFERROR(INDEX(zdrovojéúdaje!$A:$G,MATCH(ROW()+517,$A:$A,0),COLUMN()-8),"")</f>
        <v>1015/1494</v>
      </c>
      <c r="J498" s="37">
        <f>IFERROR(INDEX(zdrovojéúdaje!$A:$G,MATCH(ROW()+517,$A:$A,0),COLUMN()-8),"")</f>
        <v>39777</v>
      </c>
      <c r="K498" s="38">
        <f>IFERROR(INDEX(zdrovojéúdaje!$A:$G,MATCH(ROW()+517,$A:$A,0),COLUMN()-8),"")</f>
        <v>0.6875</v>
      </c>
      <c r="L498" s="39">
        <f>IFERROR(VALUE(TRIM(SUBSTITUTE(REPLACE(INDEX(zdrovojéúdaje!$A:$G,MATCH(ROW()+517,$A:$A,0),COLUMN()-8),1,4,""),".",",",1))),"")</f>
        <v>46.919199999999996</v>
      </c>
      <c r="M498" s="39">
        <f>IFERROR(VALUE(TRIM(SUBSTITUTE(REPLACE(INDEX(zdrovojéúdaje!$A:$G,MATCH(ROW()+517,$A:$A,0),COLUMN()-8),1,4,""),".",","))),"")</f>
        <v>16.509599999999999</v>
      </c>
      <c r="N498" s="40">
        <f>IFERROR(VALUE(TRIM(SUBSTITUTE(REPLACE(INDEX(zdrovojéúdaje!$A:$G,MATCH(ROW()+517,$A:$A,0),COLUMN()-8),1,4,""),".",","))),"")</f>
        <v>16.2332</v>
      </c>
    </row>
    <row r="499" spans="1:14" s="29" customFormat="1" ht="13.15" customHeight="1">
      <c r="A499" s="47">
        <f>IF((zdrovojéúdaje!B499&gt;=$C$3)*(zdrovojéúdaje!B499&lt;=$C$4),1+COUNTIF($A$1:$A498,"&gt;0"),0)</f>
        <v>499</v>
      </c>
      <c r="B499" s="28" t="str">
        <f>IFERROR(INDEX(zdrovojéúdaje!$A:$G,MATCH(ROW()+441,$A:$A,0),COLUMN()-1),"")</f>
        <v>940/1494</v>
      </c>
      <c r="C499" s="14">
        <f>IFERROR(INDEX(zdrovojéúdaje!$A:$G,MATCH(ROW()+441,$A:$A,0),COLUMN()-1),"")</f>
        <v>39776</v>
      </c>
      <c r="D499" s="15">
        <f>IFERROR(INDEX(zdrovojéúdaje!$A:$G,MATCH(ROW()+441,$A:$A,0),COLUMN()-1),"")</f>
        <v>0.125</v>
      </c>
      <c r="E499" s="13">
        <f>IFERROR(VALUE(TRIM(SUBSTITUTE(REPLACE(INDEX(zdrovojéúdaje!$A:$G,MATCH(ROW()+441,$A:$A,0),COLUMN()-1),1,4,""),".",",",1))),"")</f>
        <v>50.657200000000003</v>
      </c>
      <c r="F499" s="13">
        <f>IFERROR(VALUE(TRIM(SUBSTITUTE(REPLACE(INDEX(zdrovojéúdaje!$A:$G,MATCH(ROW()+441,$A:$A,0),COLUMN()-1),1,4,""),".",","))),"")</f>
        <v>13.287100000000001</v>
      </c>
      <c r="G499" s="12">
        <f>IFERROR(VALUE(TRIM(SUBSTITUTE(REPLACE(INDEX(zdrovojéúdaje!$A:$G,MATCH(ROW()+441,$A:$A,0),COLUMN()-1),1,4,""),".",","))),"")</f>
        <v>13.629</v>
      </c>
      <c r="I499" s="36" t="str">
        <f>IFERROR(INDEX(zdrovojéúdaje!$A:$G,MATCH(ROW()+517,$A:$A,0),COLUMN()-8),"")</f>
        <v>1016/1494</v>
      </c>
      <c r="J499" s="37">
        <f>IFERROR(INDEX(zdrovojéúdaje!$A:$G,MATCH(ROW()+517,$A:$A,0),COLUMN()-8),"")</f>
        <v>39777</v>
      </c>
      <c r="K499" s="38">
        <f>IFERROR(INDEX(zdrovojéúdaje!$A:$G,MATCH(ROW()+517,$A:$A,0),COLUMN()-8),"")</f>
        <v>0.70833333333333337</v>
      </c>
      <c r="L499" s="39">
        <f>IFERROR(VALUE(TRIM(SUBSTITUTE(REPLACE(INDEX(zdrovojéúdaje!$A:$G,MATCH(ROW()+517,$A:$A,0),COLUMN()-8),1,4,""),".",",",1))),"")</f>
        <v>47.151400000000002</v>
      </c>
      <c r="M499" s="39">
        <f>IFERROR(VALUE(TRIM(SUBSTITUTE(REPLACE(INDEX(zdrovojéúdaje!$A:$G,MATCH(ROW()+517,$A:$A,0),COLUMN()-8),1,4,""),".",","))),"")</f>
        <v>16.342400000000001</v>
      </c>
      <c r="N499" s="40">
        <f>IFERROR(VALUE(TRIM(SUBSTITUTE(REPLACE(INDEX(zdrovojéúdaje!$A:$G,MATCH(ROW()+517,$A:$A,0),COLUMN()-8),1,4,""),".",","))),"")</f>
        <v>16.085999999999999</v>
      </c>
    </row>
    <row r="500" spans="1:14" s="29" customFormat="1" ht="13.15" customHeight="1">
      <c r="A500" s="47">
        <f>IF((zdrovojéúdaje!B500&gt;=$C$3)*(zdrovojéúdaje!B500&lt;=$C$4),1+COUNTIF($A$1:$A499,"&gt;0"),0)</f>
        <v>500</v>
      </c>
      <c r="B500" s="28" t="str">
        <f>IFERROR(INDEX(zdrovojéúdaje!$A:$G,MATCH(ROW()+441,$A:$A,0),COLUMN()-1),"")</f>
        <v>941/1494</v>
      </c>
      <c r="C500" s="14">
        <f>IFERROR(INDEX(zdrovojéúdaje!$A:$G,MATCH(ROW()+441,$A:$A,0),COLUMN()-1),"")</f>
        <v>39776</v>
      </c>
      <c r="D500" s="15">
        <f>IFERROR(INDEX(zdrovojéúdaje!$A:$G,MATCH(ROW()+441,$A:$A,0),COLUMN()-1),"")</f>
        <v>0.14583333333333334</v>
      </c>
      <c r="E500" s="13">
        <f>IFERROR(VALUE(TRIM(SUBSTITUTE(REPLACE(INDEX(zdrovojéúdaje!$A:$G,MATCH(ROW()+441,$A:$A,0),COLUMN()-1),1,4,""),".",",",1))),"")</f>
        <v>50.732900000000001</v>
      </c>
      <c r="F500" s="13">
        <f>IFERROR(VALUE(TRIM(SUBSTITUTE(REPLACE(INDEX(zdrovojéúdaje!$A:$G,MATCH(ROW()+441,$A:$A,0),COLUMN()-1),1,4,""),".",","))),"")</f>
        <v>13.287100000000001</v>
      </c>
      <c r="G500" s="12">
        <f>IFERROR(VALUE(TRIM(SUBSTITUTE(REPLACE(INDEX(zdrovojéúdaje!$A:$G,MATCH(ROW()+441,$A:$A,0),COLUMN()-1),1,4,""),".",","))),"")</f>
        <v>13.6655</v>
      </c>
      <c r="I500" s="36" t="str">
        <f>IFERROR(INDEX(zdrovojéúdaje!$A:$G,MATCH(ROW()+517,$A:$A,0),COLUMN()-8),"")</f>
        <v>1017/1494</v>
      </c>
      <c r="J500" s="37">
        <f>IFERROR(INDEX(zdrovojéúdaje!$A:$G,MATCH(ROW()+517,$A:$A,0),COLUMN()-8),"")</f>
        <v>39777</v>
      </c>
      <c r="K500" s="38">
        <f>IFERROR(INDEX(zdrovojéúdaje!$A:$G,MATCH(ROW()+517,$A:$A,0),COLUMN()-8),"")</f>
        <v>0.72916666666666663</v>
      </c>
      <c r="L500" s="39">
        <f>IFERROR(VALUE(TRIM(SUBSTITUTE(REPLACE(INDEX(zdrovojéúdaje!$A:$G,MATCH(ROW()+517,$A:$A,0),COLUMN()-8),1,4,""),".",",",1))),"")</f>
        <v>47.726799999999997</v>
      </c>
      <c r="M500" s="39">
        <f>IFERROR(VALUE(TRIM(SUBSTITUTE(REPLACE(INDEX(zdrovojéúdaje!$A:$G,MATCH(ROW()+517,$A:$A,0),COLUMN()-8),1,4,""),".",","))),"")</f>
        <v>16.2088</v>
      </c>
      <c r="N500" s="40">
        <f>IFERROR(VALUE(TRIM(SUBSTITUTE(REPLACE(INDEX(zdrovojéúdaje!$A:$G,MATCH(ROW()+517,$A:$A,0),COLUMN()-8),1,4,""),".",","))),"")</f>
        <v>16.049199999999999</v>
      </c>
    </row>
    <row r="501" spans="1:14" s="29" customFormat="1" ht="13.15" customHeight="1">
      <c r="A501" s="47">
        <f>IF((zdrovojéúdaje!B501&gt;=$C$3)*(zdrovojéúdaje!B501&lt;=$C$4),1+COUNTIF($A$1:$A500,"&gt;0"),0)</f>
        <v>501</v>
      </c>
      <c r="B501" s="28" t="str">
        <f>IFERROR(INDEX(zdrovojéúdaje!$A:$G,MATCH(ROW()+441,$A:$A,0),COLUMN()-1),"")</f>
        <v>942/1494</v>
      </c>
      <c r="C501" s="14">
        <f>IFERROR(INDEX(zdrovojéúdaje!$A:$G,MATCH(ROW()+441,$A:$A,0),COLUMN()-1),"")</f>
        <v>39776</v>
      </c>
      <c r="D501" s="15">
        <f>IFERROR(INDEX(zdrovojéúdaje!$A:$G,MATCH(ROW()+441,$A:$A,0),COLUMN()-1),"")</f>
        <v>0.16666666666666666</v>
      </c>
      <c r="E501" s="13">
        <f>IFERROR(VALUE(TRIM(SUBSTITUTE(REPLACE(INDEX(zdrovojéúdaje!$A:$G,MATCH(ROW()+441,$A:$A,0),COLUMN()-1),1,4,""),".",",",1))),"")</f>
        <v>50.43</v>
      </c>
      <c r="F501" s="13">
        <f>IFERROR(VALUE(TRIM(SUBSTITUTE(REPLACE(INDEX(zdrovojéúdaje!$A:$G,MATCH(ROW()+441,$A:$A,0),COLUMN()-1),1,4,""),".",","))),"")</f>
        <v>13.2211</v>
      </c>
      <c r="G501" s="12">
        <f>IFERROR(VALUE(TRIM(SUBSTITUTE(REPLACE(INDEX(zdrovojéúdaje!$A:$G,MATCH(ROW()+441,$A:$A,0),COLUMN()-1),1,4,""),".",","))),"")</f>
        <v>13.482799999999999</v>
      </c>
      <c r="I501" s="36" t="str">
        <f>IFERROR(INDEX(zdrovojéúdaje!$A:$G,MATCH(ROW()+517,$A:$A,0),COLUMN()-8),"")</f>
        <v>1018/1494</v>
      </c>
      <c r="J501" s="37">
        <f>IFERROR(INDEX(zdrovojéúdaje!$A:$G,MATCH(ROW()+517,$A:$A,0),COLUMN()-8),"")</f>
        <v>39777</v>
      </c>
      <c r="K501" s="38">
        <f>IFERROR(INDEX(zdrovojéúdaje!$A:$G,MATCH(ROW()+517,$A:$A,0),COLUMN()-8),"")</f>
        <v>0.75</v>
      </c>
      <c r="L501" s="39">
        <f>IFERROR(VALUE(TRIM(SUBSTITUTE(REPLACE(INDEX(zdrovojéúdaje!$A:$G,MATCH(ROW()+517,$A:$A,0),COLUMN()-8),1,4,""),".",",",1))),"")</f>
        <v>48.017099999999999</v>
      </c>
      <c r="M501" s="39">
        <f>IFERROR(VALUE(TRIM(SUBSTITUTE(REPLACE(INDEX(zdrovojéúdaje!$A:$G,MATCH(ROW()+517,$A:$A,0),COLUMN()-8),1,4,""),".",","))),"")</f>
        <v>16.041799999999999</v>
      </c>
      <c r="N501" s="40">
        <f>IFERROR(VALUE(TRIM(SUBSTITUTE(REPLACE(INDEX(zdrovojéúdaje!$A:$G,MATCH(ROW()+517,$A:$A,0),COLUMN()-8),1,4,""),".",","))),"")</f>
        <v>16.049199999999999</v>
      </c>
    </row>
    <row r="502" spans="1:14" s="29" customFormat="1" ht="13.15" customHeight="1">
      <c r="A502" s="47">
        <f>IF((zdrovojéúdaje!B502&gt;=$C$3)*(zdrovojéúdaje!B502&lt;=$C$4),1+COUNTIF($A$1:$A501,"&gt;0"),0)</f>
        <v>502</v>
      </c>
      <c r="B502" s="28" t="str">
        <f>IFERROR(INDEX(zdrovojéúdaje!$A:$G,MATCH(ROW()+441,$A:$A,0),COLUMN()-1),"")</f>
        <v>943/1494</v>
      </c>
      <c r="C502" s="14">
        <f>IFERROR(INDEX(zdrovojéúdaje!$A:$G,MATCH(ROW()+441,$A:$A,0),COLUMN()-1),"")</f>
        <v>39776</v>
      </c>
      <c r="D502" s="15">
        <f>IFERROR(INDEX(zdrovojéúdaje!$A:$G,MATCH(ROW()+441,$A:$A,0),COLUMN()-1),"")</f>
        <v>0.1875</v>
      </c>
      <c r="E502" s="13">
        <f>IFERROR(VALUE(TRIM(SUBSTITUTE(REPLACE(INDEX(zdrovojéúdaje!$A:$G,MATCH(ROW()+441,$A:$A,0),COLUMN()-1),1,4,""),".",",",1))),"")</f>
        <v>50.220500000000001</v>
      </c>
      <c r="F502" s="13">
        <f>IFERROR(VALUE(TRIM(SUBSTITUTE(REPLACE(INDEX(zdrovojéúdaje!$A:$G,MATCH(ROW()+441,$A:$A,0),COLUMN()-1),1,4,""),".",","))),"")</f>
        <v>13.2211</v>
      </c>
      <c r="G502" s="12">
        <f>IFERROR(VALUE(TRIM(SUBSTITUTE(REPLACE(INDEX(zdrovojéúdaje!$A:$G,MATCH(ROW()+441,$A:$A,0),COLUMN()-1),1,4,""),".",","))),"")</f>
        <v>13.5924</v>
      </c>
      <c r="I502" s="36" t="str">
        <f>IFERROR(INDEX(zdrovojéúdaje!$A:$G,MATCH(ROW()+517,$A:$A,0),COLUMN()-8),"")</f>
        <v>1019/1494</v>
      </c>
      <c r="J502" s="37">
        <f>IFERROR(INDEX(zdrovojéúdaje!$A:$G,MATCH(ROW()+517,$A:$A,0),COLUMN()-8),"")</f>
        <v>39777</v>
      </c>
      <c r="K502" s="38">
        <f>IFERROR(INDEX(zdrovojéúdaje!$A:$G,MATCH(ROW()+517,$A:$A,0),COLUMN()-8),"")</f>
        <v>0.77083333333333337</v>
      </c>
      <c r="L502" s="39">
        <f>IFERROR(VALUE(TRIM(SUBSTITUTE(REPLACE(INDEX(zdrovojéúdaje!$A:$G,MATCH(ROW()+517,$A:$A,0),COLUMN()-8),1,4,""),".",",",1))),"")</f>
        <v>48.216500000000003</v>
      </c>
      <c r="M502" s="39">
        <f>IFERROR(VALUE(TRIM(SUBSTITUTE(REPLACE(INDEX(zdrovojéúdaje!$A:$G,MATCH(ROW()+517,$A:$A,0),COLUMN()-8),1,4,""),".",","))),"")</f>
        <v>16.008500000000002</v>
      </c>
      <c r="N502" s="40">
        <f>IFERROR(VALUE(TRIM(SUBSTITUTE(REPLACE(INDEX(zdrovojéúdaje!$A:$G,MATCH(ROW()+517,$A:$A,0),COLUMN()-8),1,4,""),".",","))),"")</f>
        <v>15.902100000000001</v>
      </c>
    </row>
    <row r="503" spans="1:14" s="29" customFormat="1" ht="13.15" customHeight="1">
      <c r="A503" s="47">
        <f>IF((zdrovojéúdaje!B503&gt;=$C$3)*(zdrovojéúdaje!B503&lt;=$C$4),1+COUNTIF($A$1:$A502,"&gt;0"),0)</f>
        <v>503</v>
      </c>
      <c r="B503" s="28" t="str">
        <f>IFERROR(INDEX(zdrovojéúdaje!$A:$G,MATCH(ROW()+441,$A:$A,0),COLUMN()-1),"")</f>
        <v>944/1494</v>
      </c>
      <c r="C503" s="14">
        <f>IFERROR(INDEX(zdrovojéúdaje!$A:$G,MATCH(ROW()+441,$A:$A,0),COLUMN()-1),"")</f>
        <v>39776</v>
      </c>
      <c r="D503" s="15">
        <f>IFERROR(INDEX(zdrovojéúdaje!$A:$G,MATCH(ROW()+441,$A:$A,0),COLUMN()-1),"")</f>
        <v>0.20833333333333334</v>
      </c>
      <c r="E503" s="13">
        <f>IFERROR(VALUE(TRIM(SUBSTITUTE(REPLACE(INDEX(zdrovojéúdaje!$A:$G,MATCH(ROW()+441,$A:$A,0),COLUMN()-1),1,4,""),".",",",1))),"")</f>
        <v>50.144799999999996</v>
      </c>
      <c r="F503" s="13">
        <f>IFERROR(VALUE(TRIM(SUBSTITUTE(REPLACE(INDEX(zdrovojéúdaje!$A:$G,MATCH(ROW()+441,$A:$A,0),COLUMN()-1),1,4,""),".",","))),"")</f>
        <v>13.287100000000001</v>
      </c>
      <c r="G503" s="12">
        <f>IFERROR(VALUE(TRIM(SUBSTITUTE(REPLACE(INDEX(zdrovojéúdaje!$A:$G,MATCH(ROW()+441,$A:$A,0),COLUMN()-1),1,4,""),".",","))),"")</f>
        <v>13.555899999999999</v>
      </c>
      <c r="I503" s="36" t="str">
        <f>IFERROR(INDEX(zdrovojéúdaje!$A:$G,MATCH(ROW()+517,$A:$A,0),COLUMN()-8),"")</f>
        <v>1020/1494</v>
      </c>
      <c r="J503" s="37">
        <f>IFERROR(INDEX(zdrovojéúdaje!$A:$G,MATCH(ROW()+517,$A:$A,0),COLUMN()-8),"")</f>
        <v>39777</v>
      </c>
      <c r="K503" s="38">
        <f>IFERROR(INDEX(zdrovojéúdaje!$A:$G,MATCH(ROW()+517,$A:$A,0),COLUMN()-8),"")</f>
        <v>0.79166666666666663</v>
      </c>
      <c r="L503" s="39">
        <f>IFERROR(VALUE(TRIM(SUBSTITUTE(REPLACE(INDEX(zdrovojéúdaje!$A:$G,MATCH(ROW()+517,$A:$A,0),COLUMN()-8),1,4,""),".",",",1))),"")</f>
        <v>48.219000000000001</v>
      </c>
      <c r="M503" s="39">
        <f>IFERROR(VALUE(TRIM(SUBSTITUTE(REPLACE(INDEX(zdrovojéúdaje!$A:$G,MATCH(ROW()+517,$A:$A,0),COLUMN()-8),1,4,""),".",","))),"")</f>
        <v>15.975099999999999</v>
      </c>
      <c r="N503" s="40">
        <f>IFERROR(VALUE(TRIM(SUBSTITUTE(REPLACE(INDEX(zdrovojéúdaje!$A:$G,MATCH(ROW()+517,$A:$A,0),COLUMN()-8),1,4,""),".",","))),"")</f>
        <v>15.902100000000001</v>
      </c>
    </row>
    <row r="504" spans="1:14" s="29" customFormat="1" ht="13.15" customHeight="1">
      <c r="A504" s="47">
        <f>IF((zdrovojéúdaje!B504&gt;=$C$3)*(zdrovojéúdaje!B504&lt;=$C$4),1+COUNTIF($A$1:$A503,"&gt;0"),0)</f>
        <v>504</v>
      </c>
      <c r="B504" s="28" t="str">
        <f>IFERROR(INDEX(zdrovojéúdaje!$A:$G,MATCH(ROW()+441,$A:$A,0),COLUMN()-1),"")</f>
        <v>945/1494</v>
      </c>
      <c r="C504" s="14">
        <f>IFERROR(INDEX(zdrovojéúdaje!$A:$G,MATCH(ROW()+441,$A:$A,0),COLUMN()-1),"")</f>
        <v>39776</v>
      </c>
      <c r="D504" s="15">
        <f>IFERROR(INDEX(zdrovojéúdaje!$A:$G,MATCH(ROW()+441,$A:$A,0),COLUMN()-1),"")</f>
        <v>0.22916666666666666</v>
      </c>
      <c r="E504" s="13">
        <f>IFERROR(VALUE(TRIM(SUBSTITUTE(REPLACE(INDEX(zdrovojéúdaje!$A:$G,MATCH(ROW()+441,$A:$A,0),COLUMN()-1),1,4,""),".",",",1))),"")</f>
        <v>50.006</v>
      </c>
      <c r="F504" s="13">
        <f>IFERROR(VALUE(TRIM(SUBSTITUTE(REPLACE(INDEX(zdrovojéúdaje!$A:$G,MATCH(ROW()+441,$A:$A,0),COLUMN()-1),1,4,""),".",","))),"")</f>
        <v>13.254099999999999</v>
      </c>
      <c r="G504" s="12">
        <f>IFERROR(VALUE(TRIM(SUBSTITUTE(REPLACE(INDEX(zdrovojéúdaje!$A:$G,MATCH(ROW()+441,$A:$A,0),COLUMN()-1),1,4,""),".",","))),"")</f>
        <v>13.6655</v>
      </c>
      <c r="I504" s="36" t="str">
        <f>IFERROR(INDEX(zdrovojéúdaje!$A:$G,MATCH(ROW()+517,$A:$A,0),COLUMN()-8),"")</f>
        <v>1021/1494</v>
      </c>
      <c r="J504" s="37">
        <f>IFERROR(INDEX(zdrovojéúdaje!$A:$G,MATCH(ROW()+517,$A:$A,0),COLUMN()-8),"")</f>
        <v>39777</v>
      </c>
      <c r="K504" s="38">
        <f>IFERROR(INDEX(zdrovojéúdaje!$A:$G,MATCH(ROW()+517,$A:$A,0),COLUMN()-8),"")</f>
        <v>0.8125</v>
      </c>
      <c r="L504" s="39">
        <f>IFERROR(VALUE(TRIM(SUBSTITUTE(REPLACE(INDEX(zdrovojéúdaje!$A:$G,MATCH(ROW()+517,$A:$A,0),COLUMN()-8),1,4,""),".",",",1))),"")</f>
        <v>48.171100000000003</v>
      </c>
      <c r="M504" s="39">
        <f>IFERROR(VALUE(TRIM(SUBSTITUTE(REPLACE(INDEX(zdrovojéúdaje!$A:$G,MATCH(ROW()+517,$A:$A,0),COLUMN()-8),1,4,""),".",","))),"")</f>
        <v>15.9084</v>
      </c>
      <c r="N504" s="40">
        <f>IFERROR(VALUE(TRIM(SUBSTITUTE(REPLACE(INDEX(zdrovojéúdaje!$A:$G,MATCH(ROW()+517,$A:$A,0),COLUMN()-8),1,4,""),".",","))),"")</f>
        <v>15.8653</v>
      </c>
    </row>
    <row r="505" spans="1:14" s="29" customFormat="1" ht="13.15" customHeight="1">
      <c r="A505" s="47">
        <f>IF((zdrovojéúdaje!B505&gt;=$C$3)*(zdrovojéúdaje!B505&lt;=$C$4),1+COUNTIF($A$1:$A504,"&gt;0"),0)</f>
        <v>505</v>
      </c>
      <c r="B505" s="28" t="str">
        <f>IFERROR(INDEX(zdrovojéúdaje!$A:$G,MATCH(ROW()+441,$A:$A,0),COLUMN()-1),"")</f>
        <v>946/1494</v>
      </c>
      <c r="C505" s="14">
        <f>IFERROR(INDEX(zdrovojéúdaje!$A:$G,MATCH(ROW()+441,$A:$A,0),COLUMN()-1),"")</f>
        <v>39776</v>
      </c>
      <c r="D505" s="15">
        <f>IFERROR(INDEX(zdrovojéúdaje!$A:$G,MATCH(ROW()+441,$A:$A,0),COLUMN()-1),"")</f>
        <v>0.25</v>
      </c>
      <c r="E505" s="13">
        <f>IFERROR(VALUE(TRIM(SUBSTITUTE(REPLACE(INDEX(zdrovojéúdaje!$A:$G,MATCH(ROW()+441,$A:$A,0),COLUMN()-1),1,4,""),".",",",1))),"")</f>
        <v>49.604700000000001</v>
      </c>
      <c r="F505" s="13">
        <f>IFERROR(VALUE(TRIM(SUBSTITUTE(REPLACE(INDEX(zdrovojéúdaje!$A:$G,MATCH(ROW()+441,$A:$A,0),COLUMN()-1),1,4,""),".",","))),"")</f>
        <v>13.287100000000001</v>
      </c>
      <c r="G505" s="12">
        <f>IFERROR(VALUE(TRIM(SUBSTITUTE(REPLACE(INDEX(zdrovojéúdaje!$A:$G,MATCH(ROW()+441,$A:$A,0),COLUMN()-1),1,4,""),".",","))),"")</f>
        <v>13.7021</v>
      </c>
      <c r="I505" s="36" t="str">
        <f>IFERROR(INDEX(zdrovojéúdaje!$A:$G,MATCH(ROW()+517,$A:$A,0),COLUMN()-8),"")</f>
        <v>1022/1494</v>
      </c>
      <c r="J505" s="37">
        <f>IFERROR(INDEX(zdrovojéúdaje!$A:$G,MATCH(ROW()+517,$A:$A,0),COLUMN()-8),"")</f>
        <v>39777</v>
      </c>
      <c r="K505" s="38">
        <f>IFERROR(INDEX(zdrovojéúdaje!$A:$G,MATCH(ROW()+517,$A:$A,0),COLUMN()-8),"")</f>
        <v>0.83333333333333337</v>
      </c>
      <c r="L505" s="39">
        <f>IFERROR(VALUE(TRIM(SUBSTITUTE(REPLACE(INDEX(zdrovojéúdaje!$A:$G,MATCH(ROW()+517,$A:$A,0),COLUMN()-8),1,4,""),".",",",1))),"")</f>
        <v>48.312399999999997</v>
      </c>
      <c r="M505" s="39">
        <f>IFERROR(VALUE(TRIM(SUBSTITUTE(REPLACE(INDEX(zdrovojéúdaje!$A:$G,MATCH(ROW()+517,$A:$A,0),COLUMN()-8),1,4,""),".",","))),"")</f>
        <v>15.841699999999999</v>
      </c>
      <c r="N505" s="40">
        <f>IFERROR(VALUE(TRIM(SUBSTITUTE(REPLACE(INDEX(zdrovojéúdaje!$A:$G,MATCH(ROW()+517,$A:$A,0),COLUMN()-8),1,4,""),".",","))),"")</f>
        <v>15.8653</v>
      </c>
    </row>
    <row r="506" spans="1:14" s="29" customFormat="1" ht="13.15" customHeight="1">
      <c r="A506" s="47">
        <f>IF((zdrovojéúdaje!B506&gt;=$C$3)*(zdrovojéúdaje!B506&lt;=$C$4),1+COUNTIF($A$1:$A505,"&gt;0"),0)</f>
        <v>506</v>
      </c>
      <c r="B506" s="28" t="str">
        <f>IFERROR(INDEX(zdrovojéúdaje!$A:$G,MATCH(ROW()+441,$A:$A,0),COLUMN()-1),"")</f>
        <v>947/1494</v>
      </c>
      <c r="C506" s="14">
        <f>IFERROR(INDEX(zdrovojéúdaje!$A:$G,MATCH(ROW()+441,$A:$A,0),COLUMN()-1),"")</f>
        <v>39776</v>
      </c>
      <c r="D506" s="15">
        <f>IFERROR(INDEX(zdrovojéúdaje!$A:$G,MATCH(ROW()+441,$A:$A,0),COLUMN()-1),"")</f>
        <v>0.27083333333333331</v>
      </c>
      <c r="E506" s="13">
        <f>IFERROR(VALUE(TRIM(SUBSTITUTE(REPLACE(INDEX(zdrovojéúdaje!$A:$G,MATCH(ROW()+441,$A:$A,0),COLUMN()-1),1,4,""),".",",",1))),"")</f>
        <v>49.319499999999998</v>
      </c>
      <c r="F506" s="13">
        <f>IFERROR(VALUE(TRIM(SUBSTITUTE(REPLACE(INDEX(zdrovojéúdaje!$A:$G,MATCH(ROW()+441,$A:$A,0),COLUMN()-1),1,4,""),".",","))),"")</f>
        <v>13.287100000000001</v>
      </c>
      <c r="G506" s="12">
        <f>IFERROR(VALUE(TRIM(SUBSTITUTE(REPLACE(INDEX(zdrovojéúdaje!$A:$G,MATCH(ROW()+441,$A:$A,0),COLUMN()-1),1,4,""),".",","))),"")</f>
        <v>13.7386</v>
      </c>
      <c r="I506" s="36" t="str">
        <f>IFERROR(INDEX(zdrovojéúdaje!$A:$G,MATCH(ROW()+517,$A:$A,0),COLUMN()-8),"")</f>
        <v>1023/1494</v>
      </c>
      <c r="J506" s="37">
        <f>IFERROR(INDEX(zdrovojéúdaje!$A:$G,MATCH(ROW()+517,$A:$A,0),COLUMN()-8),"")</f>
        <v>39777</v>
      </c>
      <c r="K506" s="38">
        <f>IFERROR(INDEX(zdrovojéúdaje!$A:$G,MATCH(ROW()+517,$A:$A,0),COLUMN()-8),"")</f>
        <v>0.85416666666666663</v>
      </c>
      <c r="L506" s="39">
        <f>IFERROR(VALUE(TRIM(SUBSTITUTE(REPLACE(INDEX(zdrovojéúdaje!$A:$G,MATCH(ROW()+517,$A:$A,0),COLUMN()-8),1,4,""),".",",",1))),"")</f>
        <v>48.378</v>
      </c>
      <c r="M506" s="39">
        <f>IFERROR(VALUE(TRIM(SUBSTITUTE(REPLACE(INDEX(zdrovojéúdaje!$A:$G,MATCH(ROW()+517,$A:$A,0),COLUMN()-8),1,4,""),".",","))),"")</f>
        <v>15.7416</v>
      </c>
      <c r="N506" s="40">
        <f>IFERROR(VALUE(TRIM(SUBSTITUTE(REPLACE(INDEX(zdrovojéúdaje!$A:$G,MATCH(ROW()+517,$A:$A,0),COLUMN()-8),1,4,""),".",","))),"")</f>
        <v>15.791700000000001</v>
      </c>
    </row>
    <row r="507" spans="1:14" s="29" customFormat="1" ht="13.15" customHeight="1">
      <c r="A507" s="47">
        <f>IF((zdrovojéúdaje!B507&gt;=$C$3)*(zdrovojéúdaje!B507&lt;=$C$4),1+COUNTIF($A$1:$A506,"&gt;0"),0)</f>
        <v>507</v>
      </c>
      <c r="B507" s="28" t="str">
        <f>IFERROR(INDEX(zdrovojéúdaje!$A:$G,MATCH(ROW()+441,$A:$A,0),COLUMN()-1),"")</f>
        <v>948/1494</v>
      </c>
      <c r="C507" s="14">
        <f>IFERROR(INDEX(zdrovojéúdaje!$A:$G,MATCH(ROW()+441,$A:$A,0),COLUMN()-1),"")</f>
        <v>39776</v>
      </c>
      <c r="D507" s="15">
        <f>IFERROR(INDEX(zdrovojéúdaje!$A:$G,MATCH(ROW()+441,$A:$A,0),COLUMN()-1),"")</f>
        <v>0.29166666666666669</v>
      </c>
      <c r="E507" s="13">
        <f>IFERROR(VALUE(TRIM(SUBSTITUTE(REPLACE(INDEX(zdrovojéúdaje!$A:$G,MATCH(ROW()+441,$A:$A,0),COLUMN()-1),1,4,""),".",",",1))),"")</f>
        <v>49.304299999999998</v>
      </c>
      <c r="F507" s="13">
        <f>IFERROR(VALUE(TRIM(SUBSTITUTE(REPLACE(INDEX(zdrovojéúdaje!$A:$G,MATCH(ROW()+441,$A:$A,0),COLUMN()-1),1,4,""),".",","))),"")</f>
        <v>13.287100000000001</v>
      </c>
      <c r="G507" s="12">
        <f>IFERROR(VALUE(TRIM(SUBSTITUTE(REPLACE(INDEX(zdrovojéúdaje!$A:$G,MATCH(ROW()+441,$A:$A,0),COLUMN()-1),1,4,""),".",","))),"")</f>
        <v>13.6655</v>
      </c>
      <c r="I507" s="36" t="str">
        <f>IFERROR(INDEX(zdrovojéúdaje!$A:$G,MATCH(ROW()+517,$A:$A,0),COLUMN()-8),"")</f>
        <v>1024/1494</v>
      </c>
      <c r="J507" s="37">
        <f>IFERROR(INDEX(zdrovojéúdaje!$A:$G,MATCH(ROW()+517,$A:$A,0),COLUMN()-8),"")</f>
        <v>39777</v>
      </c>
      <c r="K507" s="38">
        <f>IFERROR(INDEX(zdrovojéúdaje!$A:$G,MATCH(ROW()+517,$A:$A,0),COLUMN()-8),"")</f>
        <v>0.875</v>
      </c>
      <c r="L507" s="39">
        <f>IFERROR(VALUE(TRIM(SUBSTITUTE(REPLACE(INDEX(zdrovojéúdaje!$A:$G,MATCH(ROW()+517,$A:$A,0),COLUMN()-8),1,4,""),".",",",1))),"")</f>
        <v>48.5471</v>
      </c>
      <c r="M507" s="39">
        <f>IFERROR(VALUE(TRIM(SUBSTITUTE(REPLACE(INDEX(zdrovojéúdaje!$A:$G,MATCH(ROW()+517,$A:$A,0),COLUMN()-8),1,4,""),".",","))),"")</f>
        <v>15.675000000000001</v>
      </c>
      <c r="N507" s="40">
        <f>IFERROR(VALUE(TRIM(SUBSTITUTE(REPLACE(INDEX(zdrovojéúdaje!$A:$G,MATCH(ROW()+517,$A:$A,0),COLUMN()-8),1,4,""),".",","))),"")</f>
        <v>15.791700000000001</v>
      </c>
    </row>
    <row r="508" spans="1:14" s="29" customFormat="1" ht="13.15" customHeight="1">
      <c r="A508" s="47">
        <f>IF((zdrovojéúdaje!B508&gt;=$C$3)*(zdrovojéúdaje!B508&lt;=$C$4),1+COUNTIF($A$1:$A507,"&gt;0"),0)</f>
        <v>508</v>
      </c>
      <c r="B508" s="28" t="str">
        <f>IFERROR(INDEX(zdrovojéúdaje!$A:$G,MATCH(ROW()+441,$A:$A,0),COLUMN()-1),"")</f>
        <v>949/1494</v>
      </c>
      <c r="C508" s="14">
        <f>IFERROR(INDEX(zdrovojéúdaje!$A:$G,MATCH(ROW()+441,$A:$A,0),COLUMN()-1),"")</f>
        <v>39776</v>
      </c>
      <c r="D508" s="15">
        <f>IFERROR(INDEX(zdrovojéúdaje!$A:$G,MATCH(ROW()+441,$A:$A,0),COLUMN()-1),"")</f>
        <v>0.3125</v>
      </c>
      <c r="E508" s="13">
        <f>IFERROR(VALUE(TRIM(SUBSTITUTE(REPLACE(INDEX(zdrovojéúdaje!$A:$G,MATCH(ROW()+441,$A:$A,0),COLUMN()-1),1,4,""),".",",",1))),"")</f>
        <v>49.125100000000003</v>
      </c>
      <c r="F508" s="13">
        <f>IFERROR(VALUE(TRIM(SUBSTITUTE(REPLACE(INDEX(zdrovojéúdaje!$A:$G,MATCH(ROW()+441,$A:$A,0),COLUMN()-1),1,4,""),".",","))),"")</f>
        <v>13.254099999999999</v>
      </c>
      <c r="G508" s="12">
        <f>IFERROR(VALUE(TRIM(SUBSTITUTE(REPLACE(INDEX(zdrovojéúdaje!$A:$G,MATCH(ROW()+441,$A:$A,0),COLUMN()-1),1,4,""),".",","))),"")</f>
        <v>13.7021</v>
      </c>
      <c r="I508" s="36" t="str">
        <f>IFERROR(INDEX(zdrovojéúdaje!$A:$G,MATCH(ROW()+517,$A:$A,0),COLUMN()-8),"")</f>
        <v>1025/1494</v>
      </c>
      <c r="J508" s="37">
        <f>IFERROR(INDEX(zdrovojéúdaje!$A:$G,MATCH(ROW()+517,$A:$A,0),COLUMN()-8),"")</f>
        <v>39777</v>
      </c>
      <c r="K508" s="38">
        <f>IFERROR(INDEX(zdrovojéúdaje!$A:$G,MATCH(ROW()+517,$A:$A,0),COLUMN()-8),"")</f>
        <v>0.89583333333333337</v>
      </c>
      <c r="L508" s="39">
        <f>IFERROR(VALUE(TRIM(SUBSTITUTE(REPLACE(INDEX(zdrovojéúdaje!$A:$G,MATCH(ROW()+517,$A:$A,0),COLUMN()-8),1,4,""),".",",",1))),"")</f>
        <v>48.711199999999998</v>
      </c>
      <c r="M508" s="39">
        <f>IFERROR(VALUE(TRIM(SUBSTITUTE(REPLACE(INDEX(zdrovojéúdaje!$A:$G,MATCH(ROW()+517,$A:$A,0),COLUMN()-8),1,4,""),".",","))),"")</f>
        <v>15.6416</v>
      </c>
      <c r="N508" s="40">
        <f>IFERROR(VALUE(TRIM(SUBSTITUTE(REPLACE(INDEX(zdrovojéúdaje!$A:$G,MATCH(ROW()+517,$A:$A,0),COLUMN()-8),1,4,""),".",","))),"")</f>
        <v>15.8285</v>
      </c>
    </row>
    <row r="509" spans="1:14" s="29" customFormat="1" ht="13.15" customHeight="1">
      <c r="A509" s="47">
        <f>IF((zdrovojéúdaje!B509&gt;=$C$3)*(zdrovojéúdaje!B509&lt;=$C$4),1+COUNTIF($A$1:$A508,"&gt;0"),0)</f>
        <v>509</v>
      </c>
      <c r="B509" s="28" t="str">
        <f>IFERROR(INDEX(zdrovojéúdaje!$A:$G,MATCH(ROW()+441,$A:$A,0),COLUMN()-1),"")</f>
        <v>950/1494</v>
      </c>
      <c r="C509" s="14">
        <f>IFERROR(INDEX(zdrovojéúdaje!$A:$G,MATCH(ROW()+441,$A:$A,0),COLUMN()-1),"")</f>
        <v>39776</v>
      </c>
      <c r="D509" s="15">
        <f>IFERROR(INDEX(zdrovojéúdaje!$A:$G,MATCH(ROW()+441,$A:$A,0),COLUMN()-1),"")</f>
        <v>0.33333333333333331</v>
      </c>
      <c r="E509" s="13">
        <f>IFERROR(VALUE(TRIM(SUBSTITUTE(REPLACE(INDEX(zdrovojéúdaje!$A:$G,MATCH(ROW()+441,$A:$A,0),COLUMN()-1),1,4,""),".",",",1))),"")</f>
        <v>49.072099999999999</v>
      </c>
      <c r="F509" s="13">
        <f>IFERROR(VALUE(TRIM(SUBSTITUTE(REPLACE(INDEX(zdrovojéúdaje!$A:$G,MATCH(ROW()+441,$A:$A,0),COLUMN()-1),1,4,""),".",","))),"")</f>
        <v>13.254099999999999</v>
      </c>
      <c r="G509" s="12">
        <f>IFERROR(VALUE(TRIM(SUBSTITUTE(REPLACE(INDEX(zdrovojéúdaje!$A:$G,MATCH(ROW()+441,$A:$A,0),COLUMN()-1),1,4,""),".",","))),"")</f>
        <v>13.6655</v>
      </c>
      <c r="I509" s="36" t="str">
        <f>IFERROR(INDEX(zdrovojéúdaje!$A:$G,MATCH(ROW()+517,$A:$A,0),COLUMN()-8),"")</f>
        <v>1026/1494</v>
      </c>
      <c r="J509" s="37">
        <f>IFERROR(INDEX(zdrovojéúdaje!$A:$G,MATCH(ROW()+517,$A:$A,0),COLUMN()-8),"")</f>
        <v>39777</v>
      </c>
      <c r="K509" s="38">
        <f>IFERROR(INDEX(zdrovojéúdaje!$A:$G,MATCH(ROW()+517,$A:$A,0),COLUMN()-8),"")</f>
        <v>0.91666666666666663</v>
      </c>
      <c r="L509" s="39">
        <f>IFERROR(VALUE(TRIM(SUBSTITUTE(REPLACE(INDEX(zdrovojéúdaje!$A:$G,MATCH(ROW()+517,$A:$A,0),COLUMN()-8),1,4,""),".",",",1))),"")</f>
        <v>48.7819</v>
      </c>
      <c r="M509" s="39">
        <f>IFERROR(VALUE(TRIM(SUBSTITUTE(REPLACE(INDEX(zdrovojéúdaje!$A:$G,MATCH(ROW()+517,$A:$A,0),COLUMN()-8),1,4,""),".",","))),"")</f>
        <v>15.6416</v>
      </c>
      <c r="N509" s="40">
        <f>IFERROR(VALUE(TRIM(SUBSTITUTE(REPLACE(INDEX(zdrovojéúdaje!$A:$G,MATCH(ROW()+517,$A:$A,0),COLUMN()-8),1,4,""),".",","))),"")</f>
        <v>15.7182</v>
      </c>
    </row>
    <row r="510" spans="1:14" s="29" customFormat="1" ht="13.15" customHeight="1">
      <c r="A510" s="47">
        <f>IF((zdrovojéúdaje!B510&gt;=$C$3)*(zdrovojéúdaje!B510&lt;=$C$4),1+COUNTIF($A$1:$A509,"&gt;0"),0)</f>
        <v>510</v>
      </c>
      <c r="B510" s="28" t="str">
        <f>IFERROR(INDEX(zdrovojéúdaje!$A:$G,MATCH(ROW()+441,$A:$A,0),COLUMN()-1),"")</f>
        <v>951/1494</v>
      </c>
      <c r="C510" s="14">
        <f>IFERROR(INDEX(zdrovojéúdaje!$A:$G,MATCH(ROW()+441,$A:$A,0),COLUMN()-1),"")</f>
        <v>39776</v>
      </c>
      <c r="D510" s="15">
        <f>IFERROR(INDEX(zdrovojéúdaje!$A:$G,MATCH(ROW()+441,$A:$A,0),COLUMN()-1),"")</f>
        <v>0.35416666666666669</v>
      </c>
      <c r="E510" s="13">
        <f>IFERROR(VALUE(TRIM(SUBSTITUTE(REPLACE(INDEX(zdrovojéúdaje!$A:$G,MATCH(ROW()+441,$A:$A,0),COLUMN()-1),1,4,""),".",",",1))),"")</f>
        <v>48.430999999999997</v>
      </c>
      <c r="F510" s="13">
        <f>IFERROR(VALUE(TRIM(SUBSTITUTE(REPLACE(INDEX(zdrovojéúdaje!$A:$G,MATCH(ROW()+441,$A:$A,0),COLUMN()-1),1,4,""),".",","))),"")</f>
        <v>13.3531</v>
      </c>
      <c r="G510" s="12">
        <f>IFERROR(VALUE(TRIM(SUBSTITUTE(REPLACE(INDEX(zdrovojéúdaje!$A:$G,MATCH(ROW()+441,$A:$A,0),COLUMN()-1),1,4,""),".",","))),"")</f>
        <v>13.8117</v>
      </c>
      <c r="I510" s="36" t="str">
        <f>IFERROR(INDEX(zdrovojéúdaje!$A:$G,MATCH(ROW()+517,$A:$A,0),COLUMN()-8),"")</f>
        <v>1027/1494</v>
      </c>
      <c r="J510" s="37">
        <f>IFERROR(INDEX(zdrovojéúdaje!$A:$G,MATCH(ROW()+517,$A:$A,0),COLUMN()-8),"")</f>
        <v>39777</v>
      </c>
      <c r="K510" s="38">
        <f>IFERROR(INDEX(zdrovojéúdaje!$A:$G,MATCH(ROW()+517,$A:$A,0),COLUMN()-8),"")</f>
        <v>0.9375</v>
      </c>
      <c r="L510" s="39">
        <f>IFERROR(VALUE(TRIM(SUBSTITUTE(REPLACE(INDEX(zdrovojéúdaje!$A:$G,MATCH(ROW()+517,$A:$A,0),COLUMN()-8),1,4,""),".",",",1))),"")</f>
        <v>48.945900000000002</v>
      </c>
      <c r="M510" s="39">
        <f>IFERROR(VALUE(TRIM(SUBSTITUTE(REPLACE(INDEX(zdrovojéúdaje!$A:$G,MATCH(ROW()+517,$A:$A,0),COLUMN()-8),1,4,""),".",","))),"")</f>
        <v>15.6083</v>
      </c>
      <c r="N510" s="40">
        <f>IFERROR(VALUE(TRIM(SUBSTITUTE(REPLACE(INDEX(zdrovojéúdaje!$A:$G,MATCH(ROW()+517,$A:$A,0),COLUMN()-8),1,4,""),".",","))),"")</f>
        <v>15.755000000000001</v>
      </c>
    </row>
    <row r="511" spans="1:14" s="29" customFormat="1" ht="13.15" customHeight="1">
      <c r="A511" s="47">
        <f>IF((zdrovojéúdaje!B511&gt;=$C$3)*(zdrovojéúdaje!B511&lt;=$C$4),1+COUNTIF($A$1:$A510,"&gt;0"),0)</f>
        <v>511</v>
      </c>
      <c r="B511" s="28" t="str">
        <f>IFERROR(INDEX(zdrovojéúdaje!$A:$G,MATCH(ROW()+441,$A:$A,0),COLUMN()-1),"")</f>
        <v>952/1494</v>
      </c>
      <c r="C511" s="14">
        <f>IFERROR(INDEX(zdrovojéúdaje!$A:$G,MATCH(ROW()+441,$A:$A,0),COLUMN()-1),"")</f>
        <v>39776</v>
      </c>
      <c r="D511" s="15">
        <f>IFERROR(INDEX(zdrovojéúdaje!$A:$G,MATCH(ROW()+441,$A:$A,0),COLUMN()-1),"")</f>
        <v>0.375</v>
      </c>
      <c r="E511" s="13">
        <f>IFERROR(VALUE(TRIM(SUBSTITUTE(REPLACE(INDEX(zdrovojéúdaje!$A:$G,MATCH(ROW()+441,$A:$A,0),COLUMN()-1),1,4,""),".",",",1))),"")</f>
        <v>48.012099999999997</v>
      </c>
      <c r="F511" s="13">
        <f>IFERROR(VALUE(TRIM(SUBSTITUTE(REPLACE(INDEX(zdrovojéúdaje!$A:$G,MATCH(ROW()+441,$A:$A,0),COLUMN()-1),1,4,""),".",","))),"")</f>
        <v>13.5182</v>
      </c>
      <c r="G511" s="12">
        <f>IFERROR(VALUE(TRIM(SUBSTITUTE(REPLACE(INDEX(zdrovojéúdaje!$A:$G,MATCH(ROW()+441,$A:$A,0),COLUMN()-1),1,4,""),".",","))),"")</f>
        <v>13.9214</v>
      </c>
      <c r="I511" s="36" t="str">
        <f>IFERROR(INDEX(zdrovojéúdaje!$A:$G,MATCH(ROW()+517,$A:$A,0),COLUMN()-8),"")</f>
        <v>1028/1494</v>
      </c>
      <c r="J511" s="37">
        <f>IFERROR(INDEX(zdrovojéúdaje!$A:$G,MATCH(ROW()+517,$A:$A,0),COLUMN()-8),"")</f>
        <v>39777</v>
      </c>
      <c r="K511" s="38">
        <f>IFERROR(INDEX(zdrovojéúdaje!$A:$G,MATCH(ROW()+517,$A:$A,0),COLUMN()-8),"")</f>
        <v>0.95833333333333337</v>
      </c>
      <c r="L511" s="39">
        <f>IFERROR(VALUE(TRIM(SUBSTITUTE(REPLACE(INDEX(zdrovojéúdaje!$A:$G,MATCH(ROW()+517,$A:$A,0),COLUMN()-8),1,4,""),".",",",1))),"")</f>
        <v>48.829799999999999</v>
      </c>
      <c r="M511" s="39">
        <f>IFERROR(VALUE(TRIM(SUBSTITUTE(REPLACE(INDEX(zdrovojéúdaje!$A:$G,MATCH(ROW()+517,$A:$A,0),COLUMN()-8),1,4,""),".",","))),"")</f>
        <v>15.541700000000001</v>
      </c>
      <c r="N511" s="40">
        <f>IFERROR(VALUE(TRIM(SUBSTITUTE(REPLACE(INDEX(zdrovojéúdaje!$A:$G,MATCH(ROW()+517,$A:$A,0),COLUMN()-8),1,4,""),".",","))),"")</f>
        <v>15.7182</v>
      </c>
    </row>
    <row r="512" spans="1:14" s="29" customFormat="1" ht="13.15" customHeight="1">
      <c r="A512" s="47">
        <f>IF((zdrovojéúdaje!B512&gt;=$C$3)*(zdrovojéúdaje!B512&lt;=$C$4),1+COUNTIF($A$1:$A511,"&gt;0"),0)</f>
        <v>512</v>
      </c>
      <c r="B512" s="28" t="str">
        <f>IFERROR(INDEX(zdrovojéúdaje!$A:$G,MATCH(ROW()+441,$A:$A,0),COLUMN()-1),"")</f>
        <v>953/1494</v>
      </c>
      <c r="C512" s="14">
        <f>IFERROR(INDEX(zdrovojéúdaje!$A:$G,MATCH(ROW()+441,$A:$A,0),COLUMN()-1),"")</f>
        <v>39776</v>
      </c>
      <c r="D512" s="15">
        <f>IFERROR(INDEX(zdrovojéúdaje!$A:$G,MATCH(ROW()+441,$A:$A,0),COLUMN()-1),"")</f>
        <v>0.39583333333333331</v>
      </c>
      <c r="E512" s="13">
        <f>IFERROR(VALUE(TRIM(SUBSTITUTE(REPLACE(INDEX(zdrovojéúdaje!$A:$G,MATCH(ROW()+441,$A:$A,0),COLUMN()-1),1,4,""),".",",",1))),"")</f>
        <v>47.434100000000001</v>
      </c>
      <c r="F512" s="13">
        <f>IFERROR(VALUE(TRIM(SUBSTITUTE(REPLACE(INDEX(zdrovojéúdaje!$A:$G,MATCH(ROW()+441,$A:$A,0),COLUMN()-1),1,4,""),".",","))),"")</f>
        <v>13.8157</v>
      </c>
      <c r="G512" s="12">
        <f>IFERROR(VALUE(TRIM(SUBSTITUTE(REPLACE(INDEX(zdrovojéúdaje!$A:$G,MATCH(ROW()+441,$A:$A,0),COLUMN()-1),1,4,""),".",","))),"")</f>
        <v>14.141</v>
      </c>
      <c r="I512" s="36" t="str">
        <f>IFERROR(INDEX(zdrovojéúdaje!$A:$G,MATCH(ROW()+517,$A:$A,0),COLUMN()-8),"")</f>
        <v>1029/1494</v>
      </c>
      <c r="J512" s="37">
        <f>IFERROR(INDEX(zdrovojéúdaje!$A:$G,MATCH(ROW()+517,$A:$A,0),COLUMN()-8),"")</f>
        <v>39777</v>
      </c>
      <c r="K512" s="38">
        <f>IFERROR(INDEX(zdrovojéúdaje!$A:$G,MATCH(ROW()+517,$A:$A,0),COLUMN()-8),"")</f>
        <v>0.97916666666666663</v>
      </c>
      <c r="L512" s="39">
        <f>IFERROR(VALUE(TRIM(SUBSTITUTE(REPLACE(INDEX(zdrovojéúdaje!$A:$G,MATCH(ROW()+517,$A:$A,0),COLUMN()-8),1,4,""),".",",",1))),"")</f>
        <v>48.9131</v>
      </c>
      <c r="M512" s="39">
        <f>IFERROR(VALUE(TRIM(SUBSTITUTE(REPLACE(INDEX(zdrovojéúdaje!$A:$G,MATCH(ROW()+517,$A:$A,0),COLUMN()-8),1,4,""),".",","))),"")</f>
        <v>15.475099999999999</v>
      </c>
      <c r="N512" s="40">
        <f>IFERROR(VALUE(TRIM(SUBSTITUTE(REPLACE(INDEX(zdrovojéúdaje!$A:$G,MATCH(ROW()+517,$A:$A,0),COLUMN()-8),1,4,""),".",","))),"")</f>
        <v>15.6447</v>
      </c>
    </row>
    <row r="513" spans="1:14" s="29" customFormat="1" ht="13.15" customHeight="1">
      <c r="A513" s="47">
        <f>IF((zdrovojéúdaje!B513&gt;=$C$3)*(zdrovojéúdaje!B513&lt;=$C$4),1+COUNTIF($A$1:$A512,"&gt;0"),0)</f>
        <v>513</v>
      </c>
      <c r="B513" s="28" t="str">
        <f>IFERROR(INDEX(zdrovojéúdaje!$A:$G,MATCH(ROW()+441,$A:$A,0),COLUMN()-1),"")</f>
        <v>954/1494</v>
      </c>
      <c r="C513" s="14">
        <f>IFERROR(INDEX(zdrovojéúdaje!$A:$G,MATCH(ROW()+441,$A:$A,0),COLUMN()-1),"")</f>
        <v>39776</v>
      </c>
      <c r="D513" s="15">
        <f>IFERROR(INDEX(zdrovojéúdaje!$A:$G,MATCH(ROW()+441,$A:$A,0),COLUMN()-1),"")</f>
        <v>0.41666666666666669</v>
      </c>
      <c r="E513" s="13">
        <f>IFERROR(VALUE(TRIM(SUBSTITUTE(REPLACE(INDEX(zdrovojéúdaje!$A:$G,MATCH(ROW()+441,$A:$A,0),COLUMN()-1),1,4,""),".",",",1))),"")</f>
        <v>46.772799999999997</v>
      </c>
      <c r="F513" s="13">
        <f>IFERROR(VALUE(TRIM(SUBSTITUTE(REPLACE(INDEX(zdrovojéúdaje!$A:$G,MATCH(ROW()+441,$A:$A,0),COLUMN()-1),1,4,""),".",","))),"")</f>
        <v>14.212899999999999</v>
      </c>
      <c r="G513" s="12">
        <f>IFERROR(VALUE(TRIM(SUBSTITUTE(REPLACE(INDEX(zdrovojéúdaje!$A:$G,MATCH(ROW()+441,$A:$A,0),COLUMN()-1),1,4,""),".",","))),"")</f>
        <v>14.470499999999999</v>
      </c>
      <c r="I513" s="36" t="str">
        <f>IFERROR(INDEX(zdrovojéúdaje!$A:$G,MATCH(ROW()+517,$A:$A,0),COLUMN()-8),"")</f>
        <v>1030/1494</v>
      </c>
      <c r="J513" s="37">
        <f>IFERROR(INDEX(zdrovojéúdaje!$A:$G,MATCH(ROW()+517,$A:$A,0),COLUMN()-8),"")</f>
        <v>39778</v>
      </c>
      <c r="K513" s="38">
        <f>IFERROR(INDEX(zdrovojéúdaje!$A:$G,MATCH(ROW()+517,$A:$A,0),COLUMN()-8),"")</f>
        <v>0</v>
      </c>
      <c r="L513" s="39">
        <f>IFERROR(VALUE(TRIM(SUBSTITUTE(REPLACE(INDEX(zdrovojéúdaje!$A:$G,MATCH(ROW()+517,$A:$A,0),COLUMN()-8),1,4,""),".",",",1))),"")</f>
        <v>49.311900000000001</v>
      </c>
      <c r="M513" s="39">
        <f>IFERROR(VALUE(TRIM(SUBSTITUTE(REPLACE(INDEX(zdrovojéúdaje!$A:$G,MATCH(ROW()+517,$A:$A,0),COLUMN()-8),1,4,""),".",","))),"")</f>
        <v>15.341900000000001</v>
      </c>
      <c r="N513" s="40">
        <f>IFERROR(VALUE(TRIM(SUBSTITUTE(REPLACE(INDEX(zdrovojéúdaje!$A:$G,MATCH(ROW()+517,$A:$A,0),COLUMN()-8),1,4,""),".",","))),"")</f>
        <v>15.4977</v>
      </c>
    </row>
    <row r="514" spans="1:14" s="29" customFormat="1" ht="13.15" customHeight="1">
      <c r="A514" s="47">
        <f>IF((zdrovojéúdaje!B514&gt;=$C$3)*(zdrovojéúdaje!B514&lt;=$C$4),1+COUNTIF($A$1:$A513,"&gt;0"),0)</f>
        <v>514</v>
      </c>
      <c r="B514" s="28" t="str">
        <f>IFERROR(INDEX(zdrovojéúdaje!$A:$G,MATCH(ROW()+441,$A:$A,0),COLUMN()-1),"")</f>
        <v>955/1494</v>
      </c>
      <c r="C514" s="14">
        <f>IFERROR(INDEX(zdrovojéúdaje!$A:$G,MATCH(ROW()+441,$A:$A,0),COLUMN()-1),"")</f>
        <v>39776</v>
      </c>
      <c r="D514" s="15">
        <f>IFERROR(INDEX(zdrovojéúdaje!$A:$G,MATCH(ROW()+441,$A:$A,0),COLUMN()-1),"")</f>
        <v>0.4375</v>
      </c>
      <c r="E514" s="13">
        <f>IFERROR(VALUE(TRIM(SUBSTITUTE(REPLACE(INDEX(zdrovojéúdaje!$A:$G,MATCH(ROW()+441,$A:$A,0),COLUMN()-1),1,4,""),".",",",1))),"")</f>
        <v>46.563299999999998</v>
      </c>
      <c r="F514" s="13">
        <f>IFERROR(VALUE(TRIM(SUBSTITUTE(REPLACE(INDEX(zdrovojéúdaje!$A:$G,MATCH(ROW()+441,$A:$A,0),COLUMN()-1),1,4,""),".",","))),"")</f>
        <v>14.5444</v>
      </c>
      <c r="G514" s="12">
        <f>IFERROR(VALUE(TRIM(SUBSTITUTE(REPLACE(INDEX(zdrovojéúdaje!$A:$G,MATCH(ROW()+441,$A:$A,0),COLUMN()-1),1,4,""),".",","))),"")</f>
        <v>14.653700000000001</v>
      </c>
      <c r="I514" s="36" t="str">
        <f>IFERROR(INDEX(zdrovojéúdaje!$A:$G,MATCH(ROW()+517,$A:$A,0),COLUMN()-8),"")</f>
        <v>1031/1494</v>
      </c>
      <c r="J514" s="37">
        <f>IFERROR(INDEX(zdrovojéúdaje!$A:$G,MATCH(ROW()+517,$A:$A,0),COLUMN()-8),"")</f>
        <v>39778</v>
      </c>
      <c r="K514" s="38">
        <f>IFERROR(INDEX(zdrovojéúdaje!$A:$G,MATCH(ROW()+517,$A:$A,0),COLUMN()-8),"")</f>
        <v>2.0833333333333332E-2</v>
      </c>
      <c r="L514" s="39">
        <f>IFERROR(VALUE(TRIM(SUBSTITUTE(REPLACE(INDEX(zdrovojéúdaje!$A:$G,MATCH(ROW()+517,$A:$A,0),COLUMN()-8),1,4,""),".",",",1))),"")</f>
        <v>49.455800000000004</v>
      </c>
      <c r="M514" s="39">
        <f>IFERROR(VALUE(TRIM(SUBSTITUTE(REPLACE(INDEX(zdrovojéúdaje!$A:$G,MATCH(ROW()+517,$A:$A,0),COLUMN()-8),1,4,""),".",","))),"")</f>
        <v>15.242100000000001</v>
      </c>
      <c r="N514" s="40">
        <f>IFERROR(VALUE(TRIM(SUBSTITUTE(REPLACE(INDEX(zdrovojéúdaje!$A:$G,MATCH(ROW()+517,$A:$A,0),COLUMN()-8),1,4,""),".",","))),"")</f>
        <v>15.461</v>
      </c>
    </row>
    <row r="515" spans="1:14" s="29" customFormat="1" ht="13.15" customHeight="1">
      <c r="A515" s="47">
        <f>IF((zdrovojéúdaje!B515&gt;=$C$3)*(zdrovojéúdaje!B515&lt;=$C$4),1+COUNTIF($A$1:$A514,"&gt;0"),0)</f>
        <v>515</v>
      </c>
      <c r="B515" s="28" t="str">
        <f>IFERROR(INDEX(zdrovojéúdaje!$A:$G,MATCH(ROW()+441,$A:$A,0),COLUMN()-1),"")</f>
        <v>956/1494</v>
      </c>
      <c r="C515" s="14">
        <f>IFERROR(INDEX(zdrovojéúdaje!$A:$G,MATCH(ROW()+441,$A:$A,0),COLUMN()-1),"")</f>
        <v>39776</v>
      </c>
      <c r="D515" s="15">
        <f>IFERROR(INDEX(zdrovojéúdaje!$A:$G,MATCH(ROW()+441,$A:$A,0),COLUMN()-1),"")</f>
        <v>0.45833333333333331</v>
      </c>
      <c r="E515" s="13">
        <f>IFERROR(VALUE(TRIM(SUBSTITUTE(REPLACE(INDEX(zdrovojéúdaje!$A:$G,MATCH(ROW()+441,$A:$A,0),COLUMN()-1),1,4,""),".",",",1))),"")</f>
        <v>46.177100000000003</v>
      </c>
      <c r="F515" s="13">
        <f>IFERROR(VALUE(TRIM(SUBSTITUTE(REPLACE(INDEX(zdrovojéúdaje!$A:$G,MATCH(ROW()+441,$A:$A,0),COLUMN()-1),1,4,""),".",","))),"")</f>
        <v>14.8764</v>
      </c>
      <c r="G515" s="12">
        <f>IFERROR(VALUE(TRIM(SUBSTITUTE(REPLACE(INDEX(zdrovojéúdaje!$A:$G,MATCH(ROW()+441,$A:$A,0),COLUMN()-1),1,4,""),".",","))),"")</f>
        <v>14.837</v>
      </c>
      <c r="I515" s="36" t="str">
        <f>IFERROR(INDEX(zdrovojéúdaje!$A:$G,MATCH(ROW()+517,$A:$A,0),COLUMN()-8),"")</f>
        <v>1032/1494</v>
      </c>
      <c r="J515" s="37">
        <f>IFERROR(INDEX(zdrovojéúdaje!$A:$G,MATCH(ROW()+517,$A:$A,0),COLUMN()-8),"")</f>
        <v>39778</v>
      </c>
      <c r="K515" s="38">
        <f>IFERROR(INDEX(zdrovojéúdaje!$A:$G,MATCH(ROW()+517,$A:$A,0),COLUMN()-8),"")</f>
        <v>4.1666666666666664E-2</v>
      </c>
      <c r="L515" s="39">
        <f>IFERROR(VALUE(TRIM(SUBSTITUTE(REPLACE(INDEX(zdrovojéúdaje!$A:$G,MATCH(ROW()+517,$A:$A,0),COLUMN()-8),1,4,""),".",",",1))),"")</f>
        <v>49.417900000000003</v>
      </c>
      <c r="M515" s="39">
        <f>IFERROR(VALUE(TRIM(SUBSTITUTE(REPLACE(INDEX(zdrovojéúdaje!$A:$G,MATCH(ROW()+517,$A:$A,0),COLUMN()-8),1,4,""),".",","))),"")</f>
        <v>15.2088</v>
      </c>
      <c r="N515" s="40">
        <f>IFERROR(VALUE(TRIM(SUBSTITUTE(REPLACE(INDEX(zdrovojéúdaje!$A:$G,MATCH(ROW()+517,$A:$A,0),COLUMN()-8),1,4,""),".",","))),"")</f>
        <v>15.461</v>
      </c>
    </row>
    <row r="516" spans="1:14" s="29" customFormat="1" ht="13.15" customHeight="1">
      <c r="A516" s="47">
        <f>IF((zdrovojéúdaje!B516&gt;=$C$3)*(zdrovojéúdaje!B516&lt;=$C$4),1+COUNTIF($A$1:$A515,"&gt;0"),0)</f>
        <v>516</v>
      </c>
      <c r="B516" s="28" t="str">
        <f>IFERROR(INDEX(zdrovojéúdaje!$A:$G,MATCH(ROW()+441,$A:$A,0),COLUMN()-1),"")</f>
        <v>957/1494</v>
      </c>
      <c r="C516" s="14">
        <f>IFERROR(INDEX(zdrovojéúdaje!$A:$G,MATCH(ROW()+441,$A:$A,0),COLUMN()-1),"")</f>
        <v>39776</v>
      </c>
      <c r="D516" s="15">
        <f>IFERROR(INDEX(zdrovojéúdaje!$A:$G,MATCH(ROW()+441,$A:$A,0),COLUMN()-1),"")</f>
        <v>0.47916666666666669</v>
      </c>
      <c r="E516" s="13">
        <f>IFERROR(VALUE(TRIM(SUBSTITUTE(REPLACE(INDEX(zdrovojéúdaje!$A:$G,MATCH(ROW()+441,$A:$A,0),COLUMN()-1),1,4,""),".",",",1))),"")</f>
        <v>46.096400000000003</v>
      </c>
      <c r="F516" s="13">
        <f>IFERROR(VALUE(TRIM(SUBSTITUTE(REPLACE(INDEX(zdrovojéúdaje!$A:$G,MATCH(ROW()+441,$A:$A,0),COLUMN()-1),1,4,""),".",","))),"")</f>
        <v>15.175599999999999</v>
      </c>
      <c r="G516" s="12">
        <f>IFERROR(VALUE(TRIM(SUBSTITUTE(REPLACE(INDEX(zdrovojéúdaje!$A:$G,MATCH(ROW()+441,$A:$A,0),COLUMN()-1),1,4,""),".",","))),"")</f>
        <v>15.0571</v>
      </c>
      <c r="I516" s="36" t="str">
        <f>IFERROR(INDEX(zdrovojéúdaje!$A:$G,MATCH(ROW()+517,$A:$A,0),COLUMN()-8),"")</f>
        <v>1033/1494</v>
      </c>
      <c r="J516" s="37">
        <f>IFERROR(INDEX(zdrovojéúdaje!$A:$G,MATCH(ROW()+517,$A:$A,0),COLUMN()-8),"")</f>
        <v>39778</v>
      </c>
      <c r="K516" s="38">
        <f>IFERROR(INDEX(zdrovojéúdaje!$A:$G,MATCH(ROW()+517,$A:$A,0),COLUMN()-8),"")</f>
        <v>6.25E-2</v>
      </c>
      <c r="L516" s="39">
        <f>IFERROR(VALUE(TRIM(SUBSTITUTE(REPLACE(INDEX(zdrovojéúdaje!$A:$G,MATCH(ROW()+517,$A:$A,0),COLUMN()-8),1,4,""),".",",",1))),"")</f>
        <v>49.503700000000002</v>
      </c>
      <c r="M516" s="39">
        <f>IFERROR(VALUE(TRIM(SUBSTITUTE(REPLACE(INDEX(zdrovojéúdaje!$A:$G,MATCH(ROW()+517,$A:$A,0),COLUMN()-8),1,4,""),".",","))),"")</f>
        <v>15.142300000000001</v>
      </c>
      <c r="N516" s="40">
        <f>IFERROR(VALUE(TRIM(SUBSTITUTE(REPLACE(INDEX(zdrovojéúdaje!$A:$G,MATCH(ROW()+517,$A:$A,0),COLUMN()-8),1,4,""),".",","))),"")</f>
        <v>15.387499999999999</v>
      </c>
    </row>
    <row r="517" spans="1:14" s="29" customFormat="1" ht="13.15" customHeight="1">
      <c r="A517" s="47">
        <f>IF((zdrovojéúdaje!B517&gt;=$C$3)*(zdrovojéúdaje!B517&lt;=$C$4),1+COUNTIF($A$1:$A516,"&gt;0"),0)</f>
        <v>517</v>
      </c>
      <c r="B517" s="28" t="str">
        <f>IFERROR(INDEX(zdrovojéúdaje!$A:$G,MATCH(ROW()+441,$A:$A,0),COLUMN()-1),"")</f>
        <v>958/1494</v>
      </c>
      <c r="C517" s="14">
        <f>IFERROR(INDEX(zdrovojéúdaje!$A:$G,MATCH(ROW()+441,$A:$A,0),COLUMN()-1),"")</f>
        <v>39776</v>
      </c>
      <c r="D517" s="15">
        <f>IFERROR(INDEX(zdrovojéúdaje!$A:$G,MATCH(ROW()+441,$A:$A,0),COLUMN()-1),"")</f>
        <v>0.5</v>
      </c>
      <c r="E517" s="13">
        <f>IFERROR(VALUE(TRIM(SUBSTITUTE(REPLACE(INDEX(zdrovojéúdaje!$A:$G,MATCH(ROW()+441,$A:$A,0),COLUMN()-1),1,4,""),".",",",1))),"")</f>
        <v>46.050899999999999</v>
      </c>
      <c r="F517" s="13">
        <f>IFERROR(VALUE(TRIM(SUBSTITUTE(REPLACE(INDEX(zdrovojéúdaje!$A:$G,MATCH(ROW()+441,$A:$A,0),COLUMN()-1),1,4,""),".",","))),"")</f>
        <v>15.4085</v>
      </c>
      <c r="G517" s="12">
        <f>IFERROR(VALUE(TRIM(SUBSTITUTE(REPLACE(INDEX(zdrovojéúdaje!$A:$G,MATCH(ROW()+441,$A:$A,0),COLUMN()-1),1,4,""),".",","))),"")</f>
        <v>15.203900000000001</v>
      </c>
      <c r="I517" s="36" t="str">
        <f>IFERROR(INDEX(zdrovojéúdaje!$A:$G,MATCH(ROW()+517,$A:$A,0),COLUMN()-8),"")</f>
        <v>1034/1494</v>
      </c>
      <c r="J517" s="37">
        <f>IFERROR(INDEX(zdrovojéúdaje!$A:$G,MATCH(ROW()+517,$A:$A,0),COLUMN()-8),"")</f>
        <v>39778</v>
      </c>
      <c r="K517" s="38">
        <f>IFERROR(INDEX(zdrovojéúdaje!$A:$G,MATCH(ROW()+517,$A:$A,0),COLUMN()-8),"")</f>
        <v>8.3333333333333329E-2</v>
      </c>
      <c r="L517" s="39">
        <f>IFERROR(VALUE(TRIM(SUBSTITUTE(REPLACE(INDEX(zdrovojéúdaje!$A:$G,MATCH(ROW()+517,$A:$A,0),COLUMN()-8),1,4,""),".",",",1))),"")</f>
        <v>49.564300000000003</v>
      </c>
      <c r="M517" s="39">
        <f>IFERROR(VALUE(TRIM(SUBSTITUTE(REPLACE(INDEX(zdrovojéúdaje!$A:$G,MATCH(ROW()+517,$A:$A,0),COLUMN()-8),1,4,""),".",","))),"")</f>
        <v>15.1091</v>
      </c>
      <c r="N517" s="40">
        <f>IFERROR(VALUE(TRIM(SUBSTITUTE(REPLACE(INDEX(zdrovojéúdaje!$A:$G,MATCH(ROW()+517,$A:$A,0),COLUMN()-8),1,4,""),".",","))),"")</f>
        <v>15.387499999999999</v>
      </c>
    </row>
    <row r="518" spans="1:14" s="29" customFormat="1" ht="13.15" customHeight="1">
      <c r="A518" s="47">
        <f>IF((zdrovojéúdaje!B518&gt;=$C$3)*(zdrovojéúdaje!B518&lt;=$C$4),1+COUNTIF($A$1:$A517,"&gt;0"),0)</f>
        <v>518</v>
      </c>
      <c r="B518" s="28" t="str">
        <f>IFERROR(INDEX(zdrovojéúdaje!$A:$G,MATCH(ROW()+441,$A:$A,0),COLUMN()-1),"")</f>
        <v>959/1494</v>
      </c>
      <c r="C518" s="14">
        <f>IFERROR(INDEX(zdrovojéúdaje!$A:$G,MATCH(ROW()+441,$A:$A,0),COLUMN()-1),"")</f>
        <v>39776</v>
      </c>
      <c r="D518" s="15">
        <f>IFERROR(INDEX(zdrovojéúdaje!$A:$G,MATCH(ROW()+441,$A:$A,0),COLUMN()-1),"")</f>
        <v>0.52083333333333337</v>
      </c>
      <c r="E518" s="13">
        <f>IFERROR(VALUE(TRIM(SUBSTITUTE(REPLACE(INDEX(zdrovojéúdaje!$A:$G,MATCH(ROW()+441,$A:$A,0),COLUMN()-1),1,4,""),".",",",1))),"")</f>
        <v>45.9803</v>
      </c>
      <c r="F518" s="13">
        <f>IFERROR(VALUE(TRIM(SUBSTITUTE(REPLACE(INDEX(zdrovojéúdaje!$A:$G,MATCH(ROW()+441,$A:$A,0),COLUMN()-1),1,4,""),".",","))),"")</f>
        <v>15.541700000000001</v>
      </c>
      <c r="G518" s="12">
        <f>IFERROR(VALUE(TRIM(SUBSTITUTE(REPLACE(INDEX(zdrovojéúdaje!$A:$G,MATCH(ROW()+441,$A:$A,0),COLUMN()-1),1,4,""),".",","))),"")</f>
        <v>15.2773</v>
      </c>
      <c r="I518" s="36" t="str">
        <f>IFERROR(INDEX(zdrovojéúdaje!$A:$G,MATCH(ROW()+517,$A:$A,0),COLUMN()-8),"")</f>
        <v>1035/1494</v>
      </c>
      <c r="J518" s="37">
        <f>IFERROR(INDEX(zdrovojéúdaje!$A:$G,MATCH(ROW()+517,$A:$A,0),COLUMN()-8),"")</f>
        <v>39778</v>
      </c>
      <c r="K518" s="38">
        <f>IFERROR(INDEX(zdrovojéúdaje!$A:$G,MATCH(ROW()+517,$A:$A,0),COLUMN()-8),"")</f>
        <v>0.10416666666666667</v>
      </c>
      <c r="L518" s="39">
        <f>IFERROR(VALUE(TRIM(SUBSTITUTE(REPLACE(INDEX(zdrovojéúdaje!$A:$G,MATCH(ROW()+517,$A:$A,0),COLUMN()-8),1,4,""),".",",",1))),"")</f>
        <v>49.533999999999999</v>
      </c>
      <c r="M518" s="39">
        <f>IFERROR(VALUE(TRIM(SUBSTITUTE(REPLACE(INDEX(zdrovojéúdaje!$A:$G,MATCH(ROW()+517,$A:$A,0),COLUMN()-8),1,4,""),".",","))),"")</f>
        <v>15.1091</v>
      </c>
      <c r="N518" s="40">
        <f>IFERROR(VALUE(TRIM(SUBSTITUTE(REPLACE(INDEX(zdrovojéúdaje!$A:$G,MATCH(ROW()+517,$A:$A,0),COLUMN()-8),1,4,""),".",","))),"")</f>
        <v>15.387499999999999</v>
      </c>
    </row>
    <row r="519" spans="1:14" s="29" customFormat="1" ht="13.15" customHeight="1">
      <c r="A519" s="47">
        <f>IF((zdrovojéúdaje!B519&gt;=$C$3)*(zdrovojéúdaje!B519&lt;=$C$4),1+COUNTIF($A$1:$A518,"&gt;0"),0)</f>
        <v>519</v>
      </c>
      <c r="B519" s="28" t="str">
        <f>IFERROR(INDEX(zdrovojéúdaje!$A:$G,MATCH(ROW()+441,$A:$A,0),COLUMN()-1),"")</f>
        <v>960/1494</v>
      </c>
      <c r="C519" s="14">
        <f>IFERROR(INDEX(zdrovojéúdaje!$A:$G,MATCH(ROW()+441,$A:$A,0),COLUMN()-1),"")</f>
        <v>39776</v>
      </c>
      <c r="D519" s="15">
        <f>IFERROR(INDEX(zdrovojéúdaje!$A:$G,MATCH(ROW()+441,$A:$A,0),COLUMN()-1),"")</f>
        <v>0.54166666666666663</v>
      </c>
      <c r="E519" s="13">
        <f>IFERROR(VALUE(TRIM(SUBSTITUTE(REPLACE(INDEX(zdrovojéúdaje!$A:$G,MATCH(ROW()+441,$A:$A,0),COLUMN()-1),1,4,""),".",",",1))),"")</f>
        <v>45.864199999999997</v>
      </c>
      <c r="F519" s="13">
        <f>IFERROR(VALUE(TRIM(SUBSTITUTE(REPLACE(INDEX(zdrovojéúdaje!$A:$G,MATCH(ROW()+441,$A:$A,0),COLUMN()-1),1,4,""),".",","))),"")</f>
        <v>15.875</v>
      </c>
      <c r="G519" s="12">
        <f>IFERROR(VALUE(TRIM(SUBSTITUTE(REPLACE(INDEX(zdrovojéúdaje!$A:$G,MATCH(ROW()+441,$A:$A,0),COLUMN()-1),1,4,""),".",","))),"")</f>
        <v>15.461</v>
      </c>
      <c r="I519" s="36" t="str">
        <f>IFERROR(INDEX(zdrovojéúdaje!$A:$G,MATCH(ROW()+517,$A:$A,0),COLUMN()-8),"")</f>
        <v>1036/1494</v>
      </c>
      <c r="J519" s="37">
        <f>IFERROR(INDEX(zdrovojéúdaje!$A:$G,MATCH(ROW()+517,$A:$A,0),COLUMN()-8),"")</f>
        <v>39778</v>
      </c>
      <c r="K519" s="38">
        <f>IFERROR(INDEX(zdrovojéúdaje!$A:$G,MATCH(ROW()+517,$A:$A,0),COLUMN()-8),"")</f>
        <v>0.125</v>
      </c>
      <c r="L519" s="39">
        <f>IFERROR(VALUE(TRIM(SUBSTITUTE(REPLACE(INDEX(zdrovojéúdaje!$A:$G,MATCH(ROW()+517,$A:$A,0),COLUMN()-8),1,4,""),".",",",1))),"")</f>
        <v>49.513800000000003</v>
      </c>
      <c r="M519" s="39">
        <f>IFERROR(VALUE(TRIM(SUBSTITUTE(REPLACE(INDEX(zdrovojéúdaje!$A:$G,MATCH(ROW()+517,$A:$A,0),COLUMN()-8),1,4,""),".",","))),"")</f>
        <v>15.0093</v>
      </c>
      <c r="N519" s="40">
        <f>IFERROR(VALUE(TRIM(SUBSTITUTE(REPLACE(INDEX(zdrovojéúdaje!$A:$G,MATCH(ROW()+517,$A:$A,0),COLUMN()-8),1,4,""),".",","))),"")</f>
        <v>15.314</v>
      </c>
    </row>
    <row r="520" spans="1:14" s="29" customFormat="1" ht="13.15" customHeight="1">
      <c r="A520" s="47">
        <f>IF((zdrovojéúdaje!B520&gt;=$C$3)*(zdrovojéúdaje!B520&lt;=$C$4),1+COUNTIF($A$1:$A519,"&gt;0"),0)</f>
        <v>520</v>
      </c>
      <c r="B520" s="28" t="str">
        <f>IFERROR(INDEX(zdrovojéúdaje!$A:$G,MATCH(ROW()+441,$A:$A,0),COLUMN()-1),"")</f>
        <v>961/1494</v>
      </c>
      <c r="C520" s="14">
        <f>IFERROR(INDEX(zdrovojéúdaje!$A:$G,MATCH(ROW()+441,$A:$A,0),COLUMN()-1),"")</f>
        <v>39776</v>
      </c>
      <c r="D520" s="15">
        <f>IFERROR(INDEX(zdrovojéúdaje!$A:$G,MATCH(ROW()+441,$A:$A,0),COLUMN()-1),"")</f>
        <v>0.5625</v>
      </c>
      <c r="E520" s="13">
        <f>IFERROR(VALUE(TRIM(SUBSTITUTE(REPLACE(INDEX(zdrovojéúdaje!$A:$G,MATCH(ROW()+441,$A:$A,0),COLUMN()-1),1,4,""),".",",",1))),"")</f>
        <v>45.69</v>
      </c>
      <c r="F520" s="13">
        <f>IFERROR(VALUE(TRIM(SUBSTITUTE(REPLACE(INDEX(zdrovojéúdaje!$A:$G,MATCH(ROW()+441,$A:$A,0),COLUMN()-1),1,4,""),".",","))),"")</f>
        <v>16.375800000000002</v>
      </c>
      <c r="G520" s="12">
        <f>IFERROR(VALUE(TRIM(SUBSTITUTE(REPLACE(INDEX(zdrovojéúdaje!$A:$G,MATCH(ROW()+441,$A:$A,0),COLUMN()-1),1,4,""),".",","))),"")</f>
        <v>15.2773</v>
      </c>
      <c r="I520" s="36" t="str">
        <f>IFERROR(INDEX(zdrovojéúdaje!$A:$G,MATCH(ROW()+517,$A:$A,0),COLUMN()-8),"")</f>
        <v>1037/1494</v>
      </c>
      <c r="J520" s="37">
        <f>IFERROR(INDEX(zdrovojéúdaje!$A:$G,MATCH(ROW()+517,$A:$A,0),COLUMN()-8),"")</f>
        <v>39778</v>
      </c>
      <c r="K520" s="38">
        <f>IFERROR(INDEX(zdrovojéúdaje!$A:$G,MATCH(ROW()+517,$A:$A,0),COLUMN()-8),"")</f>
        <v>0.14583333333333334</v>
      </c>
      <c r="L520" s="39">
        <f>IFERROR(VALUE(TRIM(SUBSTITUTE(REPLACE(INDEX(zdrovojéúdaje!$A:$G,MATCH(ROW()+517,$A:$A,0),COLUMN()-8),1,4,""),".",",",1))),"")</f>
        <v>49.624899999999997</v>
      </c>
      <c r="M520" s="39">
        <f>IFERROR(VALUE(TRIM(SUBSTITUTE(REPLACE(INDEX(zdrovojéúdaje!$A:$G,MATCH(ROW()+517,$A:$A,0),COLUMN()-8),1,4,""),".",","))),"")</f>
        <v>14.976100000000001</v>
      </c>
      <c r="N520" s="40">
        <f>IFERROR(VALUE(TRIM(SUBSTITUTE(REPLACE(INDEX(zdrovojéúdaje!$A:$G,MATCH(ROW()+517,$A:$A,0),COLUMN()-8),1,4,""),".",","))),"")</f>
        <v>15.240600000000001</v>
      </c>
    </row>
    <row r="521" spans="1:14" s="29" customFormat="1" ht="13.15" customHeight="1">
      <c r="A521" s="47">
        <f>IF((zdrovojéúdaje!B521&gt;=$C$3)*(zdrovojéúdaje!B521&lt;=$C$4),1+COUNTIF($A$1:$A520,"&gt;0"),0)</f>
        <v>521</v>
      </c>
      <c r="B521" s="28" t="str">
        <f>IFERROR(INDEX(zdrovojéúdaje!$A:$G,MATCH(ROW()+441,$A:$A,0),COLUMN()-1),"")</f>
        <v>962/1494</v>
      </c>
      <c r="C521" s="14">
        <f>IFERROR(INDEX(zdrovojéúdaje!$A:$G,MATCH(ROW()+441,$A:$A,0),COLUMN()-1),"")</f>
        <v>39776</v>
      </c>
      <c r="D521" s="15">
        <f>IFERROR(INDEX(zdrovojéúdaje!$A:$G,MATCH(ROW()+441,$A:$A,0),COLUMN()-1),"")</f>
        <v>0.58333333333333337</v>
      </c>
      <c r="E521" s="13">
        <f>IFERROR(VALUE(TRIM(SUBSTITUTE(REPLACE(INDEX(zdrovojéúdaje!$A:$G,MATCH(ROW()+441,$A:$A,0),COLUMN()-1),1,4,""),".",",",1))),"")</f>
        <v>45.768300000000004</v>
      </c>
      <c r="F521" s="13">
        <f>IFERROR(VALUE(TRIM(SUBSTITUTE(REPLACE(INDEX(zdrovojéúdaje!$A:$G,MATCH(ROW()+441,$A:$A,0),COLUMN()-1),1,4,""),".",","))),"")</f>
        <v>16.275600000000001</v>
      </c>
      <c r="G521" s="12">
        <f>IFERROR(VALUE(TRIM(SUBSTITUTE(REPLACE(INDEX(zdrovojéúdaje!$A:$G,MATCH(ROW()+441,$A:$A,0),COLUMN()-1),1,4,""),".",","))),"")</f>
        <v>15.240600000000001</v>
      </c>
      <c r="I521" s="36" t="str">
        <f>IFERROR(INDEX(zdrovojéúdaje!$A:$G,MATCH(ROW()+517,$A:$A,0),COLUMN()-8),"")</f>
        <v>1038/1494</v>
      </c>
      <c r="J521" s="37">
        <f>IFERROR(INDEX(zdrovojéúdaje!$A:$G,MATCH(ROW()+517,$A:$A,0),COLUMN()-8),"")</f>
        <v>39778</v>
      </c>
      <c r="K521" s="38">
        <f>IFERROR(INDEX(zdrovojéúdaje!$A:$G,MATCH(ROW()+517,$A:$A,0),COLUMN()-8),"")</f>
        <v>0.16666666666666666</v>
      </c>
      <c r="L521" s="39">
        <f>IFERROR(VALUE(TRIM(SUBSTITUTE(REPLACE(INDEX(zdrovojéúdaje!$A:$G,MATCH(ROW()+517,$A:$A,0),COLUMN()-8),1,4,""),".",",",1))),"")</f>
        <v>49.660200000000003</v>
      </c>
      <c r="M521" s="39">
        <f>IFERROR(VALUE(TRIM(SUBSTITUTE(REPLACE(INDEX(zdrovojéúdaje!$A:$G,MATCH(ROW()+517,$A:$A,0),COLUMN()-8),1,4,""),".",","))),"")</f>
        <v>14.9429</v>
      </c>
      <c r="N521" s="40">
        <f>IFERROR(VALUE(TRIM(SUBSTITUTE(REPLACE(INDEX(zdrovojéúdaje!$A:$G,MATCH(ROW()+517,$A:$A,0),COLUMN()-8),1,4,""),".",","))),"")</f>
        <v>15.2773</v>
      </c>
    </row>
    <row r="522" spans="1:14" s="29" customFormat="1" ht="13.15" customHeight="1">
      <c r="A522" s="47">
        <f>IF((zdrovojéúdaje!B522&gt;=$C$3)*(zdrovojéúdaje!B522&lt;=$C$4),1+COUNTIF($A$1:$A521,"&gt;0"),0)</f>
        <v>522</v>
      </c>
      <c r="B522" s="28" t="str">
        <f>IFERROR(INDEX(zdrovojéúdaje!$A:$G,MATCH(ROW()+441,$A:$A,0),COLUMN()-1),"")</f>
        <v>963/1494</v>
      </c>
      <c r="C522" s="14">
        <f>IFERROR(INDEX(zdrovojéúdaje!$A:$G,MATCH(ROW()+441,$A:$A,0),COLUMN()-1),"")</f>
        <v>39776</v>
      </c>
      <c r="D522" s="15">
        <f>IFERROR(INDEX(zdrovojéúdaje!$A:$G,MATCH(ROW()+441,$A:$A,0),COLUMN()-1),"")</f>
        <v>0.60416666666666663</v>
      </c>
      <c r="E522" s="13">
        <f>IFERROR(VALUE(TRIM(SUBSTITUTE(REPLACE(INDEX(zdrovojéúdaje!$A:$G,MATCH(ROW()+441,$A:$A,0),COLUMN()-1),1,4,""),".",",",1))),"")</f>
        <v>45.859099999999998</v>
      </c>
      <c r="F522" s="13">
        <f>IFERROR(VALUE(TRIM(SUBSTITUTE(REPLACE(INDEX(zdrovojéúdaje!$A:$G,MATCH(ROW()+441,$A:$A,0),COLUMN()-1),1,4,""),".",","))),"")</f>
        <v>16.075199999999999</v>
      </c>
      <c r="G522" s="12">
        <f>IFERROR(VALUE(TRIM(SUBSTITUTE(REPLACE(INDEX(zdrovojéúdaje!$A:$G,MATCH(ROW()+441,$A:$A,0),COLUMN()-1),1,4,""),".",","))),"")</f>
        <v>15.424200000000001</v>
      </c>
      <c r="I522" s="36" t="str">
        <f>IFERROR(INDEX(zdrovojéúdaje!$A:$G,MATCH(ROW()+517,$A:$A,0),COLUMN()-8),"")</f>
        <v>1039/1494</v>
      </c>
      <c r="J522" s="37">
        <f>IFERROR(INDEX(zdrovojéúdaje!$A:$G,MATCH(ROW()+517,$A:$A,0),COLUMN()-8),"")</f>
        <v>39778</v>
      </c>
      <c r="K522" s="38">
        <f>IFERROR(INDEX(zdrovojéúdaje!$A:$G,MATCH(ROW()+517,$A:$A,0),COLUMN()-8),"")</f>
        <v>0.1875</v>
      </c>
      <c r="L522" s="39">
        <f>IFERROR(VALUE(TRIM(SUBSTITUTE(REPLACE(INDEX(zdrovojéúdaje!$A:$G,MATCH(ROW()+517,$A:$A,0),COLUMN()-8),1,4,""),".",",",1))),"")</f>
        <v>49.642499999999998</v>
      </c>
      <c r="M522" s="39">
        <f>IFERROR(VALUE(TRIM(SUBSTITUTE(REPLACE(INDEX(zdrovojéúdaje!$A:$G,MATCH(ROW()+517,$A:$A,0),COLUMN()-8),1,4,""),".",","))),"")</f>
        <v>14.9429</v>
      </c>
      <c r="N522" s="40">
        <f>IFERROR(VALUE(TRIM(SUBSTITUTE(REPLACE(INDEX(zdrovojéúdaje!$A:$G,MATCH(ROW()+517,$A:$A,0),COLUMN()-8),1,4,""),".",","))),"")</f>
        <v>15.1305</v>
      </c>
    </row>
    <row r="523" spans="1:14" s="29" customFormat="1" ht="13.15" customHeight="1">
      <c r="A523" s="47">
        <f>IF((zdrovojéúdaje!B523&gt;=$C$3)*(zdrovojéúdaje!B523&lt;=$C$4),1+COUNTIF($A$1:$A522,"&gt;0"),0)</f>
        <v>523</v>
      </c>
      <c r="B523" s="28" t="str">
        <f>IFERROR(INDEX(zdrovojéúdaje!$A:$G,MATCH(ROW()+441,$A:$A,0),COLUMN()-1),"")</f>
        <v>964/1494</v>
      </c>
      <c r="C523" s="14">
        <f>IFERROR(INDEX(zdrovojéúdaje!$A:$G,MATCH(ROW()+441,$A:$A,0),COLUMN()-1),"")</f>
        <v>39776</v>
      </c>
      <c r="D523" s="15">
        <f>IFERROR(INDEX(zdrovojéúdaje!$A:$G,MATCH(ROW()+441,$A:$A,0),COLUMN()-1),"")</f>
        <v>0.625</v>
      </c>
      <c r="E523" s="13">
        <f>IFERROR(VALUE(TRIM(SUBSTITUTE(REPLACE(INDEX(zdrovojéúdaje!$A:$G,MATCH(ROW()+441,$A:$A,0),COLUMN()-1),1,4,""),".",",",1))),"")</f>
        <v>46.055999999999997</v>
      </c>
      <c r="F523" s="13">
        <f>IFERROR(VALUE(TRIM(SUBSTITUTE(REPLACE(INDEX(zdrovojéúdaje!$A:$G,MATCH(ROW()+441,$A:$A,0),COLUMN()-1),1,4,""),".",","))),"")</f>
        <v>15.808299999999999</v>
      </c>
      <c r="G523" s="12">
        <f>IFERROR(VALUE(TRIM(SUBSTITUTE(REPLACE(INDEX(zdrovojéúdaje!$A:$G,MATCH(ROW()+441,$A:$A,0),COLUMN()-1),1,4,""),".",","))),"")</f>
        <v>15.4977</v>
      </c>
      <c r="I523" s="36" t="str">
        <f>IFERROR(INDEX(zdrovojéúdaje!$A:$G,MATCH(ROW()+517,$A:$A,0),COLUMN()-8),"")</f>
        <v>1040/1494</v>
      </c>
      <c r="J523" s="37">
        <f>IFERROR(INDEX(zdrovojéúdaje!$A:$G,MATCH(ROW()+517,$A:$A,0),COLUMN()-8),"")</f>
        <v>39778</v>
      </c>
      <c r="K523" s="38">
        <f>IFERROR(INDEX(zdrovojéúdaje!$A:$G,MATCH(ROW()+517,$A:$A,0),COLUMN()-8),"")</f>
        <v>0.20833333333333334</v>
      </c>
      <c r="L523" s="39">
        <f>IFERROR(VALUE(TRIM(SUBSTITUTE(REPLACE(INDEX(zdrovojéúdaje!$A:$G,MATCH(ROW()+517,$A:$A,0),COLUMN()-8),1,4,""),".",",",1))),"")</f>
        <v>49.491100000000003</v>
      </c>
      <c r="M523" s="39">
        <f>IFERROR(VALUE(TRIM(SUBSTITUTE(REPLACE(INDEX(zdrovojéúdaje!$A:$G,MATCH(ROW()+517,$A:$A,0),COLUMN()-8),1,4,""),".",","))),"")</f>
        <v>14.8764</v>
      </c>
      <c r="N523" s="40">
        <f>IFERROR(VALUE(TRIM(SUBSTITUTE(REPLACE(INDEX(zdrovojéúdaje!$A:$G,MATCH(ROW()+517,$A:$A,0),COLUMN()-8),1,4,""),".",","))),"")</f>
        <v>15.0571</v>
      </c>
    </row>
    <row r="524" spans="1:14" s="29" customFormat="1" ht="13.15" customHeight="1">
      <c r="A524" s="47">
        <f>IF((zdrovojéúdaje!B524&gt;=$C$3)*(zdrovojéúdaje!B524&lt;=$C$4),1+COUNTIF($A$1:$A523,"&gt;0"),0)</f>
        <v>524</v>
      </c>
      <c r="B524" s="28" t="str">
        <f>IFERROR(INDEX(zdrovojéúdaje!$A:$G,MATCH(ROW()+441,$A:$A,0),COLUMN()-1),"")</f>
        <v>965/1494</v>
      </c>
      <c r="C524" s="14">
        <f>IFERROR(INDEX(zdrovojéúdaje!$A:$G,MATCH(ROW()+441,$A:$A,0),COLUMN()-1),"")</f>
        <v>39776</v>
      </c>
      <c r="D524" s="15">
        <f>IFERROR(INDEX(zdrovojéúdaje!$A:$G,MATCH(ROW()+441,$A:$A,0),COLUMN()-1),"")</f>
        <v>0.64583333333333337</v>
      </c>
      <c r="E524" s="13">
        <f>IFERROR(VALUE(TRIM(SUBSTITUTE(REPLACE(INDEX(zdrovojéúdaje!$A:$G,MATCH(ROW()+441,$A:$A,0),COLUMN()-1),1,4,""),".",",",1))),"")</f>
        <v>46.192300000000003</v>
      </c>
      <c r="F524" s="13">
        <f>IFERROR(VALUE(TRIM(SUBSTITUTE(REPLACE(INDEX(zdrovojéúdaje!$A:$G,MATCH(ROW()+441,$A:$A,0),COLUMN()-1),1,4,""),".",","))),"")</f>
        <v>15.6416</v>
      </c>
      <c r="G524" s="12">
        <f>IFERROR(VALUE(TRIM(SUBSTITUTE(REPLACE(INDEX(zdrovojéúdaje!$A:$G,MATCH(ROW()+441,$A:$A,0),COLUMN()-1),1,4,""),".",","))),"")</f>
        <v>15.4977</v>
      </c>
      <c r="I524" s="36" t="str">
        <f>IFERROR(INDEX(zdrovojéúdaje!$A:$G,MATCH(ROW()+517,$A:$A,0),COLUMN()-8),"")</f>
        <v>1041/1494</v>
      </c>
      <c r="J524" s="37">
        <f>IFERROR(INDEX(zdrovojéúdaje!$A:$G,MATCH(ROW()+517,$A:$A,0),COLUMN()-8),"")</f>
        <v>39778</v>
      </c>
      <c r="K524" s="38">
        <f>IFERROR(INDEX(zdrovojéúdaje!$A:$G,MATCH(ROW()+517,$A:$A,0),COLUMN()-8),"")</f>
        <v>0.22916666666666666</v>
      </c>
      <c r="L524" s="39">
        <f>IFERROR(VALUE(TRIM(SUBSTITUTE(REPLACE(INDEX(zdrovojéúdaje!$A:$G,MATCH(ROW()+517,$A:$A,0),COLUMN()-8),1,4,""),".",",",1))),"")</f>
        <v>49.2286</v>
      </c>
      <c r="M524" s="39">
        <f>IFERROR(VALUE(TRIM(SUBSTITUTE(REPLACE(INDEX(zdrovojéúdaje!$A:$G,MATCH(ROW()+517,$A:$A,0),COLUMN()-8),1,4,""),".",","))),"")</f>
        <v>14.8432</v>
      </c>
      <c r="N524" s="40">
        <f>IFERROR(VALUE(TRIM(SUBSTITUTE(REPLACE(INDEX(zdrovojéúdaje!$A:$G,MATCH(ROW()+517,$A:$A,0),COLUMN()-8),1,4,""),".",","))),"")</f>
        <v>15.0204</v>
      </c>
    </row>
    <row r="525" spans="1:14" s="29" customFormat="1" ht="13.15" customHeight="1">
      <c r="A525" s="47">
        <f>IF((zdrovojéúdaje!B525&gt;=$C$3)*(zdrovojéúdaje!B525&lt;=$C$4),1+COUNTIF($A$1:$A524,"&gt;0"),0)</f>
        <v>525</v>
      </c>
      <c r="B525" s="28" t="str">
        <f>IFERROR(INDEX(zdrovojéúdaje!$A:$G,MATCH(ROW()+441,$A:$A,0),COLUMN()-1),"")</f>
        <v>966/1494</v>
      </c>
      <c r="C525" s="14">
        <f>IFERROR(INDEX(zdrovojéúdaje!$A:$G,MATCH(ROW()+441,$A:$A,0),COLUMN()-1),"")</f>
        <v>39776</v>
      </c>
      <c r="D525" s="15">
        <f>IFERROR(INDEX(zdrovojéúdaje!$A:$G,MATCH(ROW()+441,$A:$A,0),COLUMN()-1),"")</f>
        <v>0.66666666666666663</v>
      </c>
      <c r="E525" s="13">
        <f>IFERROR(VALUE(TRIM(SUBSTITUTE(REPLACE(INDEX(zdrovojéúdaje!$A:$G,MATCH(ROW()+441,$A:$A,0),COLUMN()-1),1,4,""),".",",",1))),"")</f>
        <v>46.358899999999998</v>
      </c>
      <c r="F525" s="13">
        <f>IFERROR(VALUE(TRIM(SUBSTITUTE(REPLACE(INDEX(zdrovojéúdaje!$A:$G,MATCH(ROW()+441,$A:$A,0),COLUMN()-1),1,4,""),".",","))),"")</f>
        <v>15.541700000000001</v>
      </c>
      <c r="G525" s="12">
        <f>IFERROR(VALUE(TRIM(SUBSTITUTE(REPLACE(INDEX(zdrovojéúdaje!$A:$G,MATCH(ROW()+441,$A:$A,0),COLUMN()-1),1,4,""),".",","))),"")</f>
        <v>15.424200000000001</v>
      </c>
      <c r="I525" s="36" t="str">
        <f>IFERROR(INDEX(zdrovojéúdaje!$A:$G,MATCH(ROW()+517,$A:$A,0),COLUMN()-8),"")</f>
        <v>1042/1494</v>
      </c>
      <c r="J525" s="37">
        <f>IFERROR(INDEX(zdrovojéúdaje!$A:$G,MATCH(ROW()+517,$A:$A,0),COLUMN()-8),"")</f>
        <v>39778</v>
      </c>
      <c r="K525" s="38">
        <f>IFERROR(INDEX(zdrovojéúdaje!$A:$G,MATCH(ROW()+517,$A:$A,0),COLUMN()-8),"")</f>
        <v>0.25</v>
      </c>
      <c r="L525" s="39">
        <f>IFERROR(VALUE(TRIM(SUBSTITUTE(REPLACE(INDEX(zdrovojéúdaje!$A:$G,MATCH(ROW()+517,$A:$A,0),COLUMN()-8),1,4,""),".",",",1))),"")</f>
        <v>48.870199999999997</v>
      </c>
      <c r="M525" s="39">
        <f>IFERROR(VALUE(TRIM(SUBSTITUTE(REPLACE(INDEX(zdrovojéúdaje!$A:$G,MATCH(ROW()+517,$A:$A,0),COLUMN()-8),1,4,""),".",","))),"")</f>
        <v>14.8432</v>
      </c>
      <c r="N525" s="40">
        <f>IFERROR(VALUE(TRIM(SUBSTITUTE(REPLACE(INDEX(zdrovojéúdaje!$A:$G,MATCH(ROW()+517,$A:$A,0),COLUMN()-8),1,4,""),".",","))),"")</f>
        <v>15.0571</v>
      </c>
    </row>
    <row r="526" spans="1:14" s="29" customFormat="1" ht="13.15" customHeight="1">
      <c r="A526" s="47">
        <f>IF((zdrovojéúdaje!B526&gt;=$C$3)*(zdrovojéúdaje!B526&lt;=$C$4),1+COUNTIF($A$1:$A525,"&gt;0"),0)</f>
        <v>526</v>
      </c>
      <c r="B526" s="28" t="str">
        <f>IFERROR(INDEX(zdrovojéúdaje!$A:$G,MATCH(ROW()+441,$A:$A,0),COLUMN()-1),"")</f>
        <v>967/1494</v>
      </c>
      <c r="C526" s="14">
        <f>IFERROR(INDEX(zdrovojéúdaje!$A:$G,MATCH(ROW()+441,$A:$A,0),COLUMN()-1),"")</f>
        <v>39776</v>
      </c>
      <c r="D526" s="15">
        <f>IFERROR(INDEX(zdrovojéúdaje!$A:$G,MATCH(ROW()+441,$A:$A,0),COLUMN()-1),"")</f>
        <v>0.6875</v>
      </c>
      <c r="E526" s="13">
        <f>IFERROR(VALUE(TRIM(SUBSTITUTE(REPLACE(INDEX(zdrovojéúdaje!$A:$G,MATCH(ROW()+441,$A:$A,0),COLUMN()-1),1,4,""),".",",",1))),"")</f>
        <v>46.644100000000002</v>
      </c>
      <c r="F526" s="13">
        <f>IFERROR(VALUE(TRIM(SUBSTITUTE(REPLACE(INDEX(zdrovojéúdaje!$A:$G,MATCH(ROW()+441,$A:$A,0),COLUMN()-1),1,4,""),".",","))),"")</f>
        <v>15.475099999999999</v>
      </c>
      <c r="G526" s="12">
        <f>IFERROR(VALUE(TRIM(SUBSTITUTE(REPLACE(INDEX(zdrovojéúdaje!$A:$G,MATCH(ROW()+441,$A:$A,0),COLUMN()-1),1,4,""),".",","))),"")</f>
        <v>15.424200000000001</v>
      </c>
      <c r="I526" s="36" t="str">
        <f>IFERROR(INDEX(zdrovojéúdaje!$A:$G,MATCH(ROW()+517,$A:$A,0),COLUMN()-8),"")</f>
        <v>1043/1494</v>
      </c>
      <c r="J526" s="37">
        <f>IFERROR(INDEX(zdrovojéúdaje!$A:$G,MATCH(ROW()+517,$A:$A,0),COLUMN()-8),"")</f>
        <v>39778</v>
      </c>
      <c r="K526" s="38">
        <f>IFERROR(INDEX(zdrovojéúdaje!$A:$G,MATCH(ROW()+517,$A:$A,0),COLUMN()-8),"")</f>
        <v>0.27083333333333331</v>
      </c>
      <c r="L526" s="39">
        <f>IFERROR(VALUE(TRIM(SUBSTITUTE(REPLACE(INDEX(zdrovojéúdaje!$A:$G,MATCH(ROW()+517,$A:$A,0),COLUMN()-8),1,4,""),".",",",1))),"")</f>
        <v>48.567300000000003</v>
      </c>
      <c r="M526" s="39">
        <f>IFERROR(VALUE(TRIM(SUBSTITUTE(REPLACE(INDEX(zdrovojéúdaje!$A:$G,MATCH(ROW()+517,$A:$A,0),COLUMN()-8),1,4,""),".",","))),"")</f>
        <v>14.8432</v>
      </c>
      <c r="N526" s="40">
        <f>IFERROR(VALUE(TRIM(SUBSTITUTE(REPLACE(INDEX(zdrovojéúdaje!$A:$G,MATCH(ROW()+517,$A:$A,0),COLUMN()-8),1,4,""),".",","))),"")</f>
        <v>15.0571</v>
      </c>
    </row>
    <row r="527" spans="1:14" s="29" customFormat="1" ht="13.15" customHeight="1">
      <c r="A527" s="47">
        <f>IF((zdrovojéúdaje!B527&gt;=$C$3)*(zdrovojéúdaje!B527&lt;=$C$4),1+COUNTIF($A$1:$A526,"&gt;0"),0)</f>
        <v>527</v>
      </c>
      <c r="B527" s="28" t="str">
        <f>IFERROR(INDEX(zdrovojéúdaje!$A:$G,MATCH(ROW()+441,$A:$A,0),COLUMN()-1),"")</f>
        <v>968/1494</v>
      </c>
      <c r="C527" s="14">
        <f>IFERROR(INDEX(zdrovojéúdaje!$A:$G,MATCH(ROW()+441,$A:$A,0),COLUMN()-1),"")</f>
        <v>39776</v>
      </c>
      <c r="D527" s="15">
        <f>IFERROR(INDEX(zdrovojéúdaje!$A:$G,MATCH(ROW()+441,$A:$A,0),COLUMN()-1),"")</f>
        <v>0.70833333333333337</v>
      </c>
      <c r="E527" s="13">
        <f>IFERROR(VALUE(TRIM(SUBSTITUTE(REPLACE(INDEX(zdrovojéúdaje!$A:$G,MATCH(ROW()+441,$A:$A,0),COLUMN()-1),1,4,""),".",",",1))),"")</f>
        <v>47.030200000000001</v>
      </c>
      <c r="F527" s="13">
        <f>IFERROR(VALUE(TRIM(SUBSTITUTE(REPLACE(INDEX(zdrovojéúdaje!$A:$G,MATCH(ROW()+441,$A:$A,0),COLUMN()-1),1,4,""),".",","))),"")</f>
        <v>15.4085</v>
      </c>
      <c r="G527" s="12">
        <f>IFERROR(VALUE(TRIM(SUBSTITUTE(REPLACE(INDEX(zdrovojéúdaje!$A:$G,MATCH(ROW()+441,$A:$A,0),COLUMN()-1),1,4,""),".",","))),"")</f>
        <v>15.387499999999999</v>
      </c>
      <c r="I527" s="36" t="str">
        <f>IFERROR(INDEX(zdrovojéúdaje!$A:$G,MATCH(ROW()+517,$A:$A,0),COLUMN()-8),"")</f>
        <v>1044/1494</v>
      </c>
      <c r="J527" s="37">
        <f>IFERROR(INDEX(zdrovojéúdaje!$A:$G,MATCH(ROW()+517,$A:$A,0),COLUMN()-8),"")</f>
        <v>39778</v>
      </c>
      <c r="K527" s="38">
        <f>IFERROR(INDEX(zdrovojéúdaje!$A:$G,MATCH(ROW()+517,$A:$A,0),COLUMN()-8),"")</f>
        <v>0.29166666666666669</v>
      </c>
      <c r="L527" s="39">
        <f>IFERROR(VALUE(TRIM(SUBSTITUTE(REPLACE(INDEX(zdrovojéúdaje!$A:$G,MATCH(ROW()+517,$A:$A,0),COLUMN()-8),1,4,""),".",",",1))),"")</f>
        <v>48.360399999999998</v>
      </c>
      <c r="M527" s="39">
        <f>IFERROR(VALUE(TRIM(SUBSTITUTE(REPLACE(INDEX(zdrovojéúdaje!$A:$G,MATCH(ROW()+517,$A:$A,0),COLUMN()-8),1,4,""),".",","))),"")</f>
        <v>14.8764</v>
      </c>
      <c r="N527" s="40">
        <f>IFERROR(VALUE(TRIM(SUBSTITUTE(REPLACE(INDEX(zdrovojéúdaje!$A:$G,MATCH(ROW()+517,$A:$A,0),COLUMN()-8),1,4,""),".",","))),"")</f>
        <v>15.0938</v>
      </c>
    </row>
    <row r="528" spans="1:14" s="29" customFormat="1" ht="13.15" customHeight="1">
      <c r="A528" s="47">
        <f>IF((zdrovojéúdaje!B528&gt;=$C$3)*(zdrovojéúdaje!B528&lt;=$C$4),1+COUNTIF($A$1:$A527,"&gt;0"),0)</f>
        <v>528</v>
      </c>
      <c r="B528" s="28" t="str">
        <f>IFERROR(INDEX(zdrovojéúdaje!$A:$G,MATCH(ROW()+517,$A:$A,0),COLUMN()-1),"")</f>
        <v>1045/1494</v>
      </c>
      <c r="C528" s="14">
        <f>IFERROR(INDEX(zdrovojéúdaje!$A:$G,MATCH(ROW()+517,$A:$A,0),COLUMN()-1),"")</f>
        <v>39778</v>
      </c>
      <c r="D528" s="15">
        <f>IFERROR(INDEX(zdrovojéúdaje!$A:$G,MATCH(ROW()+517,$A:$A,0),COLUMN()-1),"")</f>
        <v>0.3125</v>
      </c>
      <c r="E528" s="13">
        <f>IFERROR(VALUE(TRIM(SUBSTITUTE(REPLACE(INDEX(zdrovojéúdaje!$A:$G,MATCH(ROW()+517,$A:$A,0),COLUMN()-1),1,4,""),".",",",1))),"")</f>
        <v>48.2821</v>
      </c>
      <c r="F528" s="13">
        <f>IFERROR(VALUE(TRIM(SUBSTITUTE(REPLACE(INDEX(zdrovojéúdaje!$A:$G,MATCH(ROW()+517,$A:$A,0),COLUMN()-1),1,4,""),".",","))),"")</f>
        <v>14.8764</v>
      </c>
      <c r="G528" s="12">
        <f>IFERROR(VALUE(TRIM(SUBSTITUTE(REPLACE(INDEX(zdrovojéúdaje!$A:$G,MATCH(ROW()+517,$A:$A,0),COLUMN()-1),1,4,""),".",","))),"")</f>
        <v>15.0938</v>
      </c>
      <c r="I528" s="36" t="str">
        <f>IFERROR(INDEX(zdrovojéúdaje!$A:$G,MATCH(ROW()+593,$A:$A,0),COLUMN()-8),"")</f>
        <v>1121/1494</v>
      </c>
      <c r="J528" s="37">
        <f>IFERROR(INDEX(zdrovojéúdaje!$A:$G,MATCH(ROW()+593,$A:$A,0),COLUMN()-8),"")</f>
        <v>39779</v>
      </c>
      <c r="K528" s="38">
        <f>IFERROR(INDEX(zdrovojéúdaje!$A:$G,MATCH(ROW()+593,$A:$A,0),COLUMN()-8),"")</f>
        <v>0.89583333333333337</v>
      </c>
      <c r="L528" s="39">
        <f>IFERROR(VALUE(TRIM(SUBSTITUTE(REPLACE(INDEX(zdrovojéúdaje!$A:$G,MATCH(ROW()+593,$A:$A,0),COLUMN()-8),1,4,""),".",",",1))),"")</f>
        <v>48.744</v>
      </c>
      <c r="M528" s="39">
        <f>IFERROR(VALUE(TRIM(SUBSTITUTE(REPLACE(INDEX(zdrovojéúdaje!$A:$G,MATCH(ROW()+593,$A:$A,0),COLUMN()-8),1,4,""),".",","))),"")</f>
        <v>14.3123</v>
      </c>
      <c r="N528" s="40">
        <f>IFERROR(VALUE(TRIM(SUBSTITUTE(REPLACE(INDEX(zdrovojéúdaje!$A:$G,MATCH(ROW()+593,$A:$A,0),COLUMN()-8),1,4,""),".",","))),"")</f>
        <v>14.653700000000001</v>
      </c>
    </row>
    <row r="529" spans="1:14" s="29" customFormat="1" ht="13.15" customHeight="1">
      <c r="A529" s="47">
        <f>IF((zdrovojéúdaje!B529&gt;=$C$3)*(zdrovojéúdaje!B529&lt;=$C$4),1+COUNTIF($A$1:$A528,"&gt;0"),0)</f>
        <v>529</v>
      </c>
      <c r="B529" s="28" t="str">
        <f>IFERROR(INDEX(zdrovojéúdaje!$A:$G,MATCH(ROW()+517,$A:$A,0),COLUMN()-1),"")</f>
        <v>1046/1494</v>
      </c>
      <c r="C529" s="14">
        <f>IFERROR(INDEX(zdrovojéúdaje!$A:$G,MATCH(ROW()+517,$A:$A,0),COLUMN()-1),"")</f>
        <v>39778</v>
      </c>
      <c r="D529" s="15">
        <f>IFERROR(INDEX(zdrovojéúdaje!$A:$G,MATCH(ROW()+517,$A:$A,0),COLUMN()-1),"")</f>
        <v>0.33333333333333331</v>
      </c>
      <c r="E529" s="13">
        <f>IFERROR(VALUE(TRIM(SUBSTITUTE(REPLACE(INDEX(zdrovojéúdaje!$A:$G,MATCH(ROW()+517,$A:$A,0),COLUMN()-1),1,4,""),".",",",1))),"")</f>
        <v>48.294699999999999</v>
      </c>
      <c r="F529" s="13">
        <f>IFERROR(VALUE(TRIM(SUBSTITUTE(REPLACE(INDEX(zdrovojéúdaje!$A:$G,MATCH(ROW()+517,$A:$A,0),COLUMN()-1),1,4,""),".",","))),"")</f>
        <v>14.8432</v>
      </c>
      <c r="G529" s="12">
        <f>IFERROR(VALUE(TRIM(SUBSTITUTE(REPLACE(INDEX(zdrovojéúdaje!$A:$G,MATCH(ROW()+517,$A:$A,0),COLUMN()-1),1,4,""),".",","))),"")</f>
        <v>15.0571</v>
      </c>
      <c r="I529" s="36" t="str">
        <f>IFERROR(INDEX(zdrovojéúdaje!$A:$G,MATCH(ROW()+593,$A:$A,0),COLUMN()-8),"")</f>
        <v>1122/1494</v>
      </c>
      <c r="J529" s="37">
        <f>IFERROR(INDEX(zdrovojéúdaje!$A:$G,MATCH(ROW()+593,$A:$A,0),COLUMN()-8),"")</f>
        <v>39779</v>
      </c>
      <c r="K529" s="38">
        <f>IFERROR(INDEX(zdrovojéúdaje!$A:$G,MATCH(ROW()+593,$A:$A,0),COLUMN()-8),"")</f>
        <v>0.91666666666666663</v>
      </c>
      <c r="L529" s="39">
        <f>IFERROR(VALUE(TRIM(SUBSTITUTE(REPLACE(INDEX(zdrovojéúdaje!$A:$G,MATCH(ROW()+593,$A:$A,0),COLUMN()-8),1,4,""),".",",",1))),"")</f>
        <v>48.902999999999999</v>
      </c>
      <c r="M529" s="39">
        <f>IFERROR(VALUE(TRIM(SUBSTITUTE(REPLACE(INDEX(zdrovojéúdaje!$A:$G,MATCH(ROW()+593,$A:$A,0),COLUMN()-8),1,4,""),".",","))),"")</f>
        <v>14.212899999999999</v>
      </c>
      <c r="N529" s="40">
        <f>IFERROR(VALUE(TRIM(SUBSTITUTE(REPLACE(INDEX(zdrovojéúdaje!$A:$G,MATCH(ROW()+593,$A:$A,0),COLUMN()-8),1,4,""),".",","))),"")</f>
        <v>14.470499999999999</v>
      </c>
    </row>
    <row r="530" spans="1:14" s="29" customFormat="1" ht="13.15" customHeight="1">
      <c r="A530" s="47">
        <f>IF((zdrovojéúdaje!B530&gt;=$C$3)*(zdrovojéúdaje!B530&lt;=$C$4),1+COUNTIF($A$1:$A529,"&gt;0"),0)</f>
        <v>530</v>
      </c>
      <c r="B530" s="28" t="str">
        <f>IFERROR(INDEX(zdrovojéúdaje!$A:$G,MATCH(ROW()+517,$A:$A,0),COLUMN()-1),"")</f>
        <v>1047/1494</v>
      </c>
      <c r="C530" s="14">
        <f>IFERROR(INDEX(zdrovojéúdaje!$A:$G,MATCH(ROW()+517,$A:$A,0),COLUMN()-1),"")</f>
        <v>39778</v>
      </c>
      <c r="D530" s="15">
        <f>IFERROR(INDEX(zdrovojéúdaje!$A:$G,MATCH(ROW()+517,$A:$A,0),COLUMN()-1),"")</f>
        <v>0.35416666666666669</v>
      </c>
      <c r="E530" s="13">
        <f>IFERROR(VALUE(TRIM(SUBSTITUTE(REPLACE(INDEX(zdrovojéúdaje!$A:$G,MATCH(ROW()+517,$A:$A,0),COLUMN()-1),1,4,""),".",",",1))),"")</f>
        <v>47.880800000000001</v>
      </c>
      <c r="F530" s="13">
        <f>IFERROR(VALUE(TRIM(SUBSTITUTE(REPLACE(INDEX(zdrovojéúdaje!$A:$G,MATCH(ROW()+517,$A:$A,0),COLUMN()-1),1,4,""),".",","))),"")</f>
        <v>14.909599999999999</v>
      </c>
      <c r="G530" s="12">
        <f>IFERROR(VALUE(TRIM(SUBSTITUTE(REPLACE(INDEX(zdrovojéúdaje!$A:$G,MATCH(ROW()+517,$A:$A,0),COLUMN()-1),1,4,""),".",","))),"")</f>
        <v>15.0938</v>
      </c>
      <c r="I530" s="36" t="str">
        <f>IFERROR(INDEX(zdrovojéúdaje!$A:$G,MATCH(ROW()+593,$A:$A,0),COLUMN()-8),"")</f>
        <v>1123/1494</v>
      </c>
      <c r="J530" s="37">
        <f>IFERROR(INDEX(zdrovojéúdaje!$A:$G,MATCH(ROW()+593,$A:$A,0),COLUMN()-8),"")</f>
        <v>39779</v>
      </c>
      <c r="K530" s="38">
        <f>IFERROR(INDEX(zdrovojéúdaje!$A:$G,MATCH(ROW()+593,$A:$A,0),COLUMN()-8),"")</f>
        <v>0.9375</v>
      </c>
      <c r="L530" s="39">
        <f>IFERROR(VALUE(TRIM(SUBSTITUTE(REPLACE(INDEX(zdrovojéúdaje!$A:$G,MATCH(ROW()+593,$A:$A,0),COLUMN()-8),1,4,""),".",",",1))),"")</f>
        <v>49.127600000000001</v>
      </c>
      <c r="M530" s="39">
        <f>IFERROR(VALUE(TRIM(SUBSTITUTE(REPLACE(INDEX(zdrovojéúdaje!$A:$G,MATCH(ROW()+593,$A:$A,0),COLUMN()-8),1,4,""),".",","))),"")</f>
        <v>14.1136</v>
      </c>
      <c r="N530" s="40">
        <f>IFERROR(VALUE(TRIM(SUBSTITUTE(REPLACE(INDEX(zdrovojéúdaje!$A:$G,MATCH(ROW()+593,$A:$A,0),COLUMN()-8),1,4,""),".",","))),"")</f>
        <v>14.543799999999999</v>
      </c>
    </row>
    <row r="531" spans="1:14" s="29" customFormat="1" ht="13.15" customHeight="1">
      <c r="A531" s="47">
        <f>IF((zdrovojéúdaje!B531&gt;=$C$3)*(zdrovojéúdaje!B531&lt;=$C$4),1+COUNTIF($A$1:$A530,"&gt;0"),0)</f>
        <v>531</v>
      </c>
      <c r="B531" s="28" t="str">
        <f>IFERROR(INDEX(zdrovojéúdaje!$A:$G,MATCH(ROW()+517,$A:$A,0),COLUMN()-1),"")</f>
        <v>1048/1494</v>
      </c>
      <c r="C531" s="14">
        <f>IFERROR(INDEX(zdrovojéúdaje!$A:$G,MATCH(ROW()+517,$A:$A,0),COLUMN()-1),"")</f>
        <v>39778</v>
      </c>
      <c r="D531" s="15">
        <f>IFERROR(INDEX(zdrovojéúdaje!$A:$G,MATCH(ROW()+517,$A:$A,0),COLUMN()-1),"")</f>
        <v>0.375</v>
      </c>
      <c r="E531" s="13">
        <f>IFERROR(VALUE(TRIM(SUBSTITUTE(REPLACE(INDEX(zdrovojéúdaje!$A:$G,MATCH(ROW()+517,$A:$A,0),COLUMN()-1),1,4,""),".",",",1))),"")</f>
        <v>47.514800000000001</v>
      </c>
      <c r="F531" s="13">
        <f>IFERROR(VALUE(TRIM(SUBSTITUTE(REPLACE(INDEX(zdrovojéúdaje!$A:$G,MATCH(ROW()+517,$A:$A,0),COLUMN()-1),1,4,""),".",","))),"")</f>
        <v>15.1091</v>
      </c>
      <c r="G531" s="12">
        <f>IFERROR(VALUE(TRIM(SUBSTITUTE(REPLACE(INDEX(zdrovojéúdaje!$A:$G,MATCH(ROW()+517,$A:$A,0),COLUMN()-1),1,4,""),".",","))),"")</f>
        <v>15.314</v>
      </c>
      <c r="I531" s="36" t="str">
        <f>IFERROR(INDEX(zdrovojéúdaje!$A:$G,MATCH(ROW()+593,$A:$A,0),COLUMN()-8),"")</f>
        <v>1124/1494</v>
      </c>
      <c r="J531" s="37">
        <f>IFERROR(INDEX(zdrovojéúdaje!$A:$G,MATCH(ROW()+593,$A:$A,0),COLUMN()-8),"")</f>
        <v>39779</v>
      </c>
      <c r="K531" s="38">
        <f>IFERROR(INDEX(zdrovojéúdaje!$A:$G,MATCH(ROW()+593,$A:$A,0),COLUMN()-8),"")</f>
        <v>0.95833333333333337</v>
      </c>
      <c r="L531" s="39">
        <f>IFERROR(VALUE(TRIM(SUBSTITUTE(REPLACE(INDEX(zdrovojéúdaje!$A:$G,MATCH(ROW()+593,$A:$A,0),COLUMN()-8),1,4,""),".",",",1))),"")</f>
        <v>49.3598</v>
      </c>
      <c r="M531" s="39">
        <f>IFERROR(VALUE(TRIM(SUBSTITUTE(REPLACE(INDEX(zdrovojéúdaje!$A:$G,MATCH(ROW()+593,$A:$A,0),COLUMN()-8),1,4,""),".",","))),"")</f>
        <v>14.0473</v>
      </c>
      <c r="N531" s="40">
        <f>IFERROR(VALUE(TRIM(SUBSTITUTE(REPLACE(INDEX(zdrovojéúdaje!$A:$G,MATCH(ROW()+593,$A:$A,0),COLUMN()-8),1,4,""),".",","))),"")</f>
        <v>14.3606</v>
      </c>
    </row>
    <row r="532" spans="1:14" s="29" customFormat="1" ht="13.15" customHeight="1">
      <c r="A532" s="47">
        <f>IF((zdrovojéúdaje!B532&gt;=$C$3)*(zdrovojéúdaje!B532&lt;=$C$4),1+COUNTIF($A$1:$A531,"&gt;0"),0)</f>
        <v>532</v>
      </c>
      <c r="B532" s="28" t="str">
        <f>IFERROR(INDEX(zdrovojéúdaje!$A:$G,MATCH(ROW()+517,$A:$A,0),COLUMN()-1),"")</f>
        <v>1049/1494</v>
      </c>
      <c r="C532" s="14">
        <f>IFERROR(INDEX(zdrovojéúdaje!$A:$G,MATCH(ROW()+517,$A:$A,0),COLUMN()-1),"")</f>
        <v>39778</v>
      </c>
      <c r="D532" s="15">
        <f>IFERROR(INDEX(zdrovojéúdaje!$A:$G,MATCH(ROW()+517,$A:$A,0),COLUMN()-1),"")</f>
        <v>0.39583333333333331</v>
      </c>
      <c r="E532" s="13">
        <f>IFERROR(VALUE(TRIM(SUBSTITUTE(REPLACE(INDEX(zdrovojéúdaje!$A:$G,MATCH(ROW()+517,$A:$A,0),COLUMN()-1),1,4,""),".",",",1))),"")</f>
        <v>46.840899999999998</v>
      </c>
      <c r="F532" s="13">
        <f>IFERROR(VALUE(TRIM(SUBSTITUTE(REPLACE(INDEX(zdrovojéúdaje!$A:$G,MATCH(ROW()+517,$A:$A,0),COLUMN()-1),1,4,""),".",","))),"")</f>
        <v>15.441800000000001</v>
      </c>
      <c r="G532" s="12">
        <f>IFERROR(VALUE(TRIM(SUBSTITUTE(REPLACE(INDEX(zdrovojéúdaje!$A:$G,MATCH(ROW()+517,$A:$A,0),COLUMN()-1),1,4,""),".",","))),"")</f>
        <v>15.461</v>
      </c>
      <c r="I532" s="36" t="str">
        <f>IFERROR(INDEX(zdrovojéúdaje!$A:$G,MATCH(ROW()+593,$A:$A,0),COLUMN()-8),"")</f>
        <v>1125/1494</v>
      </c>
      <c r="J532" s="37">
        <f>IFERROR(INDEX(zdrovojéúdaje!$A:$G,MATCH(ROW()+593,$A:$A,0),COLUMN()-8),"")</f>
        <v>39779</v>
      </c>
      <c r="K532" s="38">
        <f>IFERROR(INDEX(zdrovojéúdaje!$A:$G,MATCH(ROW()+593,$A:$A,0),COLUMN()-8),"")</f>
        <v>0.97916666666666663</v>
      </c>
      <c r="L532" s="39">
        <f>IFERROR(VALUE(TRIM(SUBSTITUTE(REPLACE(INDEX(zdrovojéúdaje!$A:$G,MATCH(ROW()+593,$A:$A,0),COLUMN()-8),1,4,""),".",",",1))),"")</f>
        <v>49.3598</v>
      </c>
      <c r="M532" s="39">
        <f>IFERROR(VALUE(TRIM(SUBSTITUTE(REPLACE(INDEX(zdrovojéúdaje!$A:$G,MATCH(ROW()+593,$A:$A,0),COLUMN()-8),1,4,""),".",","))),"")</f>
        <v>14.014200000000001</v>
      </c>
      <c r="N532" s="40">
        <f>IFERROR(VALUE(TRIM(SUBSTITUTE(REPLACE(INDEX(zdrovojéúdaje!$A:$G,MATCH(ROW()+593,$A:$A,0),COLUMN()-8),1,4,""),".",","))),"")</f>
        <v>14.2874</v>
      </c>
    </row>
    <row r="533" spans="1:14" s="29" customFormat="1" ht="13.15" customHeight="1">
      <c r="A533" s="47">
        <f>IF((zdrovojéúdaje!B533&gt;=$C$3)*(zdrovojéúdaje!B533&lt;=$C$4),1+COUNTIF($A$1:$A532,"&gt;0"),0)</f>
        <v>533</v>
      </c>
      <c r="B533" s="28" t="str">
        <f>IFERROR(INDEX(zdrovojéúdaje!$A:$G,MATCH(ROW()+517,$A:$A,0),COLUMN()-1),"")</f>
        <v>1050/1494</v>
      </c>
      <c r="C533" s="14">
        <f>IFERROR(INDEX(zdrovojéúdaje!$A:$G,MATCH(ROW()+517,$A:$A,0),COLUMN()-1),"")</f>
        <v>39778</v>
      </c>
      <c r="D533" s="15">
        <f>IFERROR(INDEX(zdrovojéúdaje!$A:$G,MATCH(ROW()+517,$A:$A,0),COLUMN()-1),"")</f>
        <v>0.41666666666666669</v>
      </c>
      <c r="E533" s="13">
        <f>IFERROR(VALUE(TRIM(SUBSTITUTE(REPLACE(INDEX(zdrovojéúdaje!$A:$G,MATCH(ROW()+517,$A:$A,0),COLUMN()-1),1,4,""),".",",",1))),"")</f>
        <v>46.767699999999998</v>
      </c>
      <c r="F533" s="13">
        <f>IFERROR(VALUE(TRIM(SUBSTITUTE(REPLACE(INDEX(zdrovojéúdaje!$A:$G,MATCH(ROW()+517,$A:$A,0),COLUMN()-1),1,4,""),".",","))),"")</f>
        <v>15.675000000000001</v>
      </c>
      <c r="G533" s="12">
        <f>IFERROR(VALUE(TRIM(SUBSTITUTE(REPLACE(INDEX(zdrovojéúdaje!$A:$G,MATCH(ROW()+517,$A:$A,0),COLUMN()-1),1,4,""),".",","))),"")</f>
        <v>15.6447</v>
      </c>
      <c r="I533" s="36" t="str">
        <f>IFERROR(INDEX(zdrovojéúdaje!$A:$G,MATCH(ROW()+593,$A:$A,0),COLUMN()-8),"")</f>
        <v>1126/1494</v>
      </c>
      <c r="J533" s="37">
        <f>IFERROR(INDEX(zdrovojéúdaje!$A:$G,MATCH(ROW()+593,$A:$A,0),COLUMN()-8),"")</f>
        <v>39780</v>
      </c>
      <c r="K533" s="38">
        <f>IFERROR(INDEX(zdrovojéúdaje!$A:$G,MATCH(ROW()+593,$A:$A,0),COLUMN()-8),"")</f>
        <v>0</v>
      </c>
      <c r="L533" s="39">
        <f>IFERROR(VALUE(TRIM(SUBSTITUTE(REPLACE(INDEX(zdrovojéúdaje!$A:$G,MATCH(ROW()+593,$A:$A,0),COLUMN()-8),1,4,""),".",",",1))),"")</f>
        <v>49.455800000000004</v>
      </c>
      <c r="M533" s="39">
        <f>IFERROR(VALUE(TRIM(SUBSTITUTE(REPLACE(INDEX(zdrovojéúdaje!$A:$G,MATCH(ROW()+593,$A:$A,0),COLUMN()-8),1,4,""),".",","))),"")</f>
        <v>13.948</v>
      </c>
      <c r="N533" s="40">
        <f>IFERROR(VALUE(TRIM(SUBSTITUTE(REPLACE(INDEX(zdrovojéúdaje!$A:$G,MATCH(ROW()+593,$A:$A,0),COLUMN()-8),1,4,""),".",","))),"")</f>
        <v>14.2874</v>
      </c>
    </row>
    <row r="534" spans="1:14" s="29" customFormat="1" ht="13.15" customHeight="1">
      <c r="A534" s="47">
        <f>IF((zdrovojéúdaje!B534&gt;=$C$3)*(zdrovojéúdaje!B534&lt;=$C$4),1+COUNTIF($A$1:$A533,"&gt;0"),0)</f>
        <v>534</v>
      </c>
      <c r="B534" s="28" t="str">
        <f>IFERROR(INDEX(zdrovojéúdaje!$A:$G,MATCH(ROW()+517,$A:$A,0),COLUMN()-1),"")</f>
        <v>1051/1494</v>
      </c>
      <c r="C534" s="14">
        <f>IFERROR(INDEX(zdrovojéúdaje!$A:$G,MATCH(ROW()+517,$A:$A,0),COLUMN()-1),"")</f>
        <v>39778</v>
      </c>
      <c r="D534" s="15">
        <f>IFERROR(INDEX(zdrovojéúdaje!$A:$G,MATCH(ROW()+517,$A:$A,0),COLUMN()-1),"")</f>
        <v>0.4375</v>
      </c>
      <c r="E534" s="13">
        <f>IFERROR(VALUE(TRIM(SUBSTITUTE(REPLACE(INDEX(zdrovojéúdaje!$A:$G,MATCH(ROW()+517,$A:$A,0),COLUMN()-1),1,4,""),".",",",1))),"")</f>
        <v>46.252899999999997</v>
      </c>
      <c r="F534" s="13">
        <f>IFERROR(VALUE(TRIM(SUBSTITUTE(REPLACE(INDEX(zdrovojéúdaje!$A:$G,MATCH(ROW()+517,$A:$A,0),COLUMN()-1),1,4,""),".",","))),"")</f>
        <v>15.841699999999999</v>
      </c>
      <c r="G534" s="12">
        <f>IFERROR(VALUE(TRIM(SUBSTITUTE(REPLACE(INDEX(zdrovojéúdaje!$A:$G,MATCH(ROW()+517,$A:$A,0),COLUMN()-1),1,4,""),".",","))),"")</f>
        <v>15.7182</v>
      </c>
      <c r="I534" s="36" t="str">
        <f>IFERROR(INDEX(zdrovojéúdaje!$A:$G,MATCH(ROW()+593,$A:$A,0),COLUMN()-8),"")</f>
        <v>1127/1494</v>
      </c>
      <c r="J534" s="37">
        <f>IFERROR(INDEX(zdrovojéúdaje!$A:$G,MATCH(ROW()+593,$A:$A,0),COLUMN()-8),"")</f>
        <v>39780</v>
      </c>
      <c r="K534" s="38">
        <f>IFERROR(INDEX(zdrovojéúdaje!$A:$G,MATCH(ROW()+593,$A:$A,0),COLUMN()-8),"")</f>
        <v>2.0833333333333332E-2</v>
      </c>
      <c r="L534" s="39">
        <f>IFERROR(VALUE(TRIM(SUBSTITUTE(REPLACE(INDEX(zdrovojéúdaje!$A:$G,MATCH(ROW()+593,$A:$A,0),COLUMN()-8),1,4,""),".",",",1))),"")</f>
        <v>49.531500000000001</v>
      </c>
      <c r="M534" s="39">
        <f>IFERROR(VALUE(TRIM(SUBSTITUTE(REPLACE(INDEX(zdrovojéúdaje!$A:$G,MATCH(ROW()+593,$A:$A,0),COLUMN()-8),1,4,""),".",","))),"")</f>
        <v>13.914899999999999</v>
      </c>
      <c r="N534" s="40">
        <f>IFERROR(VALUE(TRIM(SUBSTITUTE(REPLACE(INDEX(zdrovojéúdaje!$A:$G,MATCH(ROW()+593,$A:$A,0),COLUMN()-8),1,4,""),".",","))),"")</f>
        <v>14.2142</v>
      </c>
    </row>
    <row r="535" spans="1:14" s="29" customFormat="1" ht="13.15" customHeight="1">
      <c r="A535" s="47">
        <f>IF((zdrovojéúdaje!B535&gt;=$C$3)*(zdrovojéúdaje!B535&lt;=$C$4),1+COUNTIF($A$1:$A534,"&gt;0"),0)</f>
        <v>535</v>
      </c>
      <c r="B535" s="28" t="str">
        <f>IFERROR(INDEX(zdrovojéúdaje!$A:$G,MATCH(ROW()+517,$A:$A,0),COLUMN()-1),"")</f>
        <v>1052/1494</v>
      </c>
      <c r="C535" s="14">
        <f>IFERROR(INDEX(zdrovojéúdaje!$A:$G,MATCH(ROW()+517,$A:$A,0),COLUMN()-1),"")</f>
        <v>39778</v>
      </c>
      <c r="D535" s="15">
        <f>IFERROR(INDEX(zdrovojéúdaje!$A:$G,MATCH(ROW()+517,$A:$A,0),COLUMN()-1),"")</f>
        <v>0.45833333333333331</v>
      </c>
      <c r="E535" s="13">
        <f>IFERROR(VALUE(TRIM(SUBSTITUTE(REPLACE(INDEX(zdrovojéúdaje!$A:$G,MATCH(ROW()+517,$A:$A,0),COLUMN()-1),1,4,""),".",",",1))),"")</f>
        <v>46.101399999999998</v>
      </c>
      <c r="F535" s="13">
        <f>IFERROR(VALUE(TRIM(SUBSTITUTE(REPLACE(INDEX(zdrovojéúdaje!$A:$G,MATCH(ROW()+517,$A:$A,0),COLUMN()-1),1,4,""),".",","))),"")</f>
        <v>16.008500000000002</v>
      </c>
      <c r="G535" s="12">
        <f>IFERROR(VALUE(TRIM(SUBSTITUTE(REPLACE(INDEX(zdrovojéúdaje!$A:$G,MATCH(ROW()+517,$A:$A,0),COLUMN()-1),1,4,""),".",","))),"")</f>
        <v>15.387499999999999</v>
      </c>
      <c r="I535" s="36" t="str">
        <f>IFERROR(INDEX(zdrovojéúdaje!$A:$G,MATCH(ROW()+593,$A:$A,0),COLUMN()-8),"")</f>
        <v>1128/1494</v>
      </c>
      <c r="J535" s="37">
        <f>IFERROR(INDEX(zdrovojéúdaje!$A:$G,MATCH(ROW()+593,$A:$A,0),COLUMN()-8),"")</f>
        <v>39780</v>
      </c>
      <c r="K535" s="38">
        <f>IFERROR(INDEX(zdrovojéúdaje!$A:$G,MATCH(ROW()+593,$A:$A,0),COLUMN()-8),"")</f>
        <v>4.1666666666666664E-2</v>
      </c>
      <c r="L535" s="39">
        <f>IFERROR(VALUE(TRIM(SUBSTITUTE(REPLACE(INDEX(zdrovojéúdaje!$A:$G,MATCH(ROW()+593,$A:$A,0),COLUMN()-8),1,4,""),".",",",1))),"")</f>
        <v>49.5062</v>
      </c>
      <c r="M535" s="39">
        <f>IFERROR(VALUE(TRIM(SUBSTITUTE(REPLACE(INDEX(zdrovojéúdaje!$A:$G,MATCH(ROW()+593,$A:$A,0),COLUMN()-8),1,4,""),".",","))),"")</f>
        <v>13.8819</v>
      </c>
      <c r="N535" s="40">
        <f>IFERROR(VALUE(TRIM(SUBSTITUTE(REPLACE(INDEX(zdrovojéúdaje!$A:$G,MATCH(ROW()+593,$A:$A,0),COLUMN()-8),1,4,""),".",","))),"")</f>
        <v>14.141</v>
      </c>
    </row>
    <row r="536" spans="1:14" s="29" customFormat="1" ht="13.15" customHeight="1">
      <c r="A536" s="47">
        <f>IF((zdrovojéúdaje!B536&gt;=$C$3)*(zdrovojéúdaje!B536&lt;=$C$4),1+COUNTIF($A$1:$A535,"&gt;0"),0)</f>
        <v>536</v>
      </c>
      <c r="B536" s="28" t="str">
        <f>IFERROR(INDEX(zdrovojéúdaje!$A:$G,MATCH(ROW()+517,$A:$A,0),COLUMN()-1),"")</f>
        <v>1053/1494</v>
      </c>
      <c r="C536" s="14">
        <f>IFERROR(INDEX(zdrovojéúdaje!$A:$G,MATCH(ROW()+517,$A:$A,0),COLUMN()-1),"")</f>
        <v>39778</v>
      </c>
      <c r="D536" s="15">
        <f>IFERROR(INDEX(zdrovojéúdaje!$A:$G,MATCH(ROW()+517,$A:$A,0),COLUMN()-1),"")</f>
        <v>0.47916666666666669</v>
      </c>
      <c r="E536" s="13">
        <f>IFERROR(VALUE(TRIM(SUBSTITUTE(REPLACE(INDEX(zdrovojéúdaje!$A:$G,MATCH(ROW()+517,$A:$A,0),COLUMN()-1),1,4,""),".",",",1))),"")</f>
        <v>45.838900000000002</v>
      </c>
      <c r="F536" s="13">
        <f>IFERROR(VALUE(TRIM(SUBSTITUTE(REPLACE(INDEX(zdrovojéúdaje!$A:$G,MATCH(ROW()+517,$A:$A,0),COLUMN()-1),1,4,""),".",","))),"")</f>
        <v>16.6434</v>
      </c>
      <c r="G536" s="12">
        <f>IFERROR(VALUE(TRIM(SUBSTITUTE(REPLACE(INDEX(zdrovojéúdaje!$A:$G,MATCH(ROW()+517,$A:$A,0),COLUMN()-1),1,4,""),".",","))),"")</f>
        <v>16.085999999999999</v>
      </c>
      <c r="I536" s="36" t="str">
        <f>IFERROR(INDEX(zdrovojéúdaje!$A:$G,MATCH(ROW()+593,$A:$A,0),COLUMN()-8),"")</f>
        <v>1129/1494</v>
      </c>
      <c r="J536" s="37">
        <f>IFERROR(INDEX(zdrovojéúdaje!$A:$G,MATCH(ROW()+593,$A:$A,0),COLUMN()-8),"")</f>
        <v>39780</v>
      </c>
      <c r="K536" s="38">
        <f>IFERROR(INDEX(zdrovojéúdaje!$A:$G,MATCH(ROW()+593,$A:$A,0),COLUMN()-8),"")</f>
        <v>6.25E-2</v>
      </c>
      <c r="L536" s="39">
        <f>IFERROR(VALUE(TRIM(SUBSTITUTE(REPLACE(INDEX(zdrovojéúdaje!$A:$G,MATCH(ROW()+593,$A:$A,0),COLUMN()-8),1,4,""),".",",",1))),"")</f>
        <v>49.660200000000003</v>
      </c>
      <c r="M536" s="39">
        <f>IFERROR(VALUE(TRIM(SUBSTITUTE(REPLACE(INDEX(zdrovojéúdaje!$A:$G,MATCH(ROW()+593,$A:$A,0),COLUMN()-8),1,4,""),".",","))),"")</f>
        <v>13.848800000000001</v>
      </c>
      <c r="N536" s="40">
        <f>IFERROR(VALUE(TRIM(SUBSTITUTE(REPLACE(INDEX(zdrovojéúdaje!$A:$G,MATCH(ROW()+593,$A:$A,0),COLUMN()-8),1,4,""),".",","))),"")</f>
        <v>14.141</v>
      </c>
    </row>
    <row r="537" spans="1:14" s="29" customFormat="1" ht="13.15" customHeight="1">
      <c r="A537" s="47">
        <f>IF((zdrovojéúdaje!B537&gt;=$C$3)*(zdrovojéúdaje!B537&lt;=$C$4),1+COUNTIF($A$1:$A536,"&gt;0"),0)</f>
        <v>537</v>
      </c>
      <c r="B537" s="28" t="str">
        <f>IFERROR(INDEX(zdrovojéúdaje!$A:$G,MATCH(ROW()+517,$A:$A,0),COLUMN()-1),"")</f>
        <v>1054/1494</v>
      </c>
      <c r="C537" s="14">
        <f>IFERROR(INDEX(zdrovojéúdaje!$A:$G,MATCH(ROW()+517,$A:$A,0),COLUMN()-1),"")</f>
        <v>39778</v>
      </c>
      <c r="D537" s="15">
        <f>IFERROR(INDEX(zdrovojéúdaje!$A:$G,MATCH(ROW()+517,$A:$A,0),COLUMN()-1),"")</f>
        <v>0.5</v>
      </c>
      <c r="E537" s="13">
        <f>IFERROR(VALUE(TRIM(SUBSTITUTE(REPLACE(INDEX(zdrovojéúdaje!$A:$G,MATCH(ROW()+517,$A:$A,0),COLUMN()-1),1,4,""),".",",",1))),"")</f>
        <v>45.813699999999997</v>
      </c>
      <c r="F537" s="13">
        <f>IFERROR(VALUE(TRIM(SUBSTITUTE(REPLACE(INDEX(zdrovojéúdaje!$A:$G,MATCH(ROW()+517,$A:$A,0),COLUMN()-1),1,4,""),".",","))),"")</f>
        <v>16.911200000000001</v>
      </c>
      <c r="G537" s="12">
        <f>IFERROR(VALUE(TRIM(SUBSTITUTE(REPLACE(INDEX(zdrovojéúdaje!$A:$G,MATCH(ROW()+517,$A:$A,0),COLUMN()-1),1,4,""),".",","))),"")</f>
        <v>16.306899999999999</v>
      </c>
      <c r="I537" s="36" t="str">
        <f>IFERROR(INDEX(zdrovojéúdaje!$A:$G,MATCH(ROW()+593,$A:$A,0),COLUMN()-8),"")</f>
        <v>1130/1494</v>
      </c>
      <c r="J537" s="37">
        <f>IFERROR(INDEX(zdrovojéúdaje!$A:$G,MATCH(ROW()+593,$A:$A,0),COLUMN()-8),"")</f>
        <v>39780</v>
      </c>
      <c r="K537" s="38">
        <f>IFERROR(INDEX(zdrovojéúdaje!$A:$G,MATCH(ROW()+593,$A:$A,0),COLUMN()-8),"")</f>
        <v>8.3333333333333329E-2</v>
      </c>
      <c r="L537" s="39">
        <f>IFERROR(VALUE(TRIM(SUBSTITUTE(REPLACE(INDEX(zdrovojéúdaje!$A:$G,MATCH(ROW()+593,$A:$A,0),COLUMN()-8),1,4,""),".",",",1))),"")</f>
        <v>49.561799999999998</v>
      </c>
      <c r="M537" s="39">
        <f>IFERROR(VALUE(TRIM(SUBSTITUTE(REPLACE(INDEX(zdrovojéúdaje!$A:$G,MATCH(ROW()+593,$A:$A,0),COLUMN()-8),1,4,""),".",","))),"")</f>
        <v>13.848800000000001</v>
      </c>
      <c r="N537" s="40">
        <f>IFERROR(VALUE(TRIM(SUBSTITUTE(REPLACE(INDEX(zdrovojéúdaje!$A:$G,MATCH(ROW()+593,$A:$A,0),COLUMN()-8),1,4,""),".",","))),"")</f>
        <v>14.141</v>
      </c>
    </row>
    <row r="538" spans="1:14" s="29" customFormat="1" ht="13.15" customHeight="1">
      <c r="A538" s="47">
        <f>IF((zdrovojéúdaje!B538&gt;=$C$3)*(zdrovojéúdaje!B538&lt;=$C$4),1+COUNTIF($A$1:$A537,"&gt;0"),0)</f>
        <v>538</v>
      </c>
      <c r="B538" s="28" t="str">
        <f>IFERROR(INDEX(zdrovojéúdaje!$A:$G,MATCH(ROW()+517,$A:$A,0),COLUMN()-1),"")</f>
        <v>1055/1494</v>
      </c>
      <c r="C538" s="14">
        <f>IFERROR(INDEX(zdrovojéúdaje!$A:$G,MATCH(ROW()+517,$A:$A,0),COLUMN()-1),"")</f>
        <v>39778</v>
      </c>
      <c r="D538" s="15">
        <f>IFERROR(INDEX(zdrovojéúdaje!$A:$G,MATCH(ROW()+517,$A:$A,0),COLUMN()-1),"")</f>
        <v>0.52083333333333337</v>
      </c>
      <c r="E538" s="13">
        <f>IFERROR(VALUE(TRIM(SUBSTITUTE(REPLACE(INDEX(zdrovojéúdaje!$A:$G,MATCH(ROW()+517,$A:$A,0),COLUMN()-1),1,4,""),".",",",1))),"")</f>
        <v>45.808599999999998</v>
      </c>
      <c r="F538" s="13">
        <f>IFERROR(VALUE(TRIM(SUBSTITUTE(REPLACE(INDEX(zdrovojéúdaje!$A:$G,MATCH(ROW()+517,$A:$A,0),COLUMN()-1),1,4,""),".",","))),"")</f>
        <v>17.011700000000001</v>
      </c>
      <c r="G538" s="12">
        <f>IFERROR(VALUE(TRIM(SUBSTITUTE(REPLACE(INDEX(zdrovojéúdaje!$A:$G,MATCH(ROW()+517,$A:$A,0),COLUMN()-1),1,4,""),".",","))),"")</f>
        <v>16.2332</v>
      </c>
      <c r="I538" s="36" t="str">
        <f>IFERROR(INDEX(zdrovojéúdaje!$A:$G,MATCH(ROW()+593,$A:$A,0),COLUMN()-8),"")</f>
        <v>1131/1494</v>
      </c>
      <c r="J538" s="37">
        <f>IFERROR(INDEX(zdrovojéúdaje!$A:$G,MATCH(ROW()+593,$A:$A,0),COLUMN()-8),"")</f>
        <v>39780</v>
      </c>
      <c r="K538" s="38">
        <f>IFERROR(INDEX(zdrovojéúdaje!$A:$G,MATCH(ROW()+593,$A:$A,0),COLUMN()-8),"")</f>
        <v>0.10416666666666667</v>
      </c>
      <c r="L538" s="39">
        <f>IFERROR(VALUE(TRIM(SUBSTITUTE(REPLACE(INDEX(zdrovojéúdaje!$A:$G,MATCH(ROW()+593,$A:$A,0),COLUMN()-8),1,4,""),".",",",1))),"")</f>
        <v>49.6526</v>
      </c>
      <c r="M538" s="39">
        <f>IFERROR(VALUE(TRIM(SUBSTITUTE(REPLACE(INDEX(zdrovojéúdaje!$A:$G,MATCH(ROW()+593,$A:$A,0),COLUMN()-8),1,4,""),".",","))),"")</f>
        <v>13.8157</v>
      </c>
      <c r="N538" s="40">
        <f>IFERROR(VALUE(TRIM(SUBSTITUTE(REPLACE(INDEX(zdrovojéúdaje!$A:$G,MATCH(ROW()+593,$A:$A,0),COLUMN()-8),1,4,""),".",","))),"")</f>
        <v>14.1776</v>
      </c>
    </row>
    <row r="539" spans="1:14" s="29" customFormat="1" ht="13.15" customHeight="1">
      <c r="A539" s="47">
        <f>IF((zdrovojéúdaje!B539&gt;=$C$3)*(zdrovojéúdaje!B539&lt;=$C$4),1+COUNTIF($A$1:$A538,"&gt;0"),0)</f>
        <v>539</v>
      </c>
      <c r="B539" s="28" t="str">
        <f>IFERROR(INDEX(zdrovojéúdaje!$A:$G,MATCH(ROW()+517,$A:$A,0),COLUMN()-1),"")</f>
        <v>1056/1494</v>
      </c>
      <c r="C539" s="14">
        <f>IFERROR(INDEX(zdrovojéúdaje!$A:$G,MATCH(ROW()+517,$A:$A,0),COLUMN()-1),"")</f>
        <v>39778</v>
      </c>
      <c r="D539" s="15">
        <f>IFERROR(INDEX(zdrovojéúdaje!$A:$G,MATCH(ROW()+517,$A:$A,0),COLUMN()-1),"")</f>
        <v>0.54166666666666663</v>
      </c>
      <c r="E539" s="13">
        <f>IFERROR(VALUE(TRIM(SUBSTITUTE(REPLACE(INDEX(zdrovojéúdaje!$A:$G,MATCH(ROW()+517,$A:$A,0),COLUMN()-1),1,4,""),".",",",1))),"")</f>
        <v>45.697600000000001</v>
      </c>
      <c r="F539" s="13">
        <f>IFERROR(VALUE(TRIM(SUBSTITUTE(REPLACE(INDEX(zdrovojéúdaje!$A:$G,MATCH(ROW()+517,$A:$A,0),COLUMN()-1),1,4,""),".",","))),"")</f>
        <v>17.212800000000001</v>
      </c>
      <c r="G539" s="12">
        <f>IFERROR(VALUE(TRIM(SUBSTITUTE(REPLACE(INDEX(zdrovojéúdaje!$A:$G,MATCH(ROW()+517,$A:$A,0),COLUMN()-1),1,4,""),".",","))),"")</f>
        <v>16.306899999999999</v>
      </c>
      <c r="I539" s="36" t="str">
        <f>IFERROR(INDEX(zdrovojéúdaje!$A:$G,MATCH(ROW()+593,$A:$A,0),COLUMN()-8),"")</f>
        <v>1132/1494</v>
      </c>
      <c r="J539" s="37">
        <f>IFERROR(INDEX(zdrovojéúdaje!$A:$G,MATCH(ROW()+593,$A:$A,0),COLUMN()-8),"")</f>
        <v>39780</v>
      </c>
      <c r="K539" s="38">
        <f>IFERROR(INDEX(zdrovojéúdaje!$A:$G,MATCH(ROW()+593,$A:$A,0),COLUMN()-8),"")</f>
        <v>0.125</v>
      </c>
      <c r="L539" s="39">
        <f>IFERROR(VALUE(TRIM(SUBSTITUTE(REPLACE(INDEX(zdrovojéúdaje!$A:$G,MATCH(ROW()+593,$A:$A,0),COLUMN()-8),1,4,""),".",",",1))),"")</f>
        <v>49.604700000000001</v>
      </c>
      <c r="M539" s="39">
        <f>IFERROR(VALUE(TRIM(SUBSTITUTE(REPLACE(INDEX(zdrovojéúdaje!$A:$G,MATCH(ROW()+593,$A:$A,0),COLUMN()-8),1,4,""),".",","))),"")</f>
        <v>13.7826</v>
      </c>
      <c r="N539" s="40">
        <f>IFERROR(VALUE(TRIM(SUBSTITUTE(REPLACE(INDEX(zdrovojéúdaje!$A:$G,MATCH(ROW()+593,$A:$A,0),COLUMN()-8),1,4,""),".",","))),"")</f>
        <v>14.0678</v>
      </c>
    </row>
    <row r="540" spans="1:14" s="29" customFormat="1" ht="13.15" customHeight="1">
      <c r="A540" s="47">
        <f>IF((zdrovojéúdaje!B540&gt;=$C$3)*(zdrovojéúdaje!B540&lt;=$C$4),1+COUNTIF($A$1:$A539,"&gt;0"),0)</f>
        <v>540</v>
      </c>
      <c r="B540" s="28" t="str">
        <f>IFERROR(INDEX(zdrovojéúdaje!$A:$G,MATCH(ROW()+517,$A:$A,0),COLUMN()-1),"")</f>
        <v>1057/1494</v>
      </c>
      <c r="C540" s="14">
        <f>IFERROR(INDEX(zdrovojéúdaje!$A:$G,MATCH(ROW()+517,$A:$A,0),COLUMN()-1),"")</f>
        <v>39778</v>
      </c>
      <c r="D540" s="15">
        <f>IFERROR(INDEX(zdrovojéúdaje!$A:$G,MATCH(ROW()+517,$A:$A,0),COLUMN()-1),"")</f>
        <v>0.5625</v>
      </c>
      <c r="E540" s="13">
        <f>IFERROR(VALUE(TRIM(SUBSTITUTE(REPLACE(INDEX(zdrovojéúdaje!$A:$G,MATCH(ROW()+517,$A:$A,0),COLUMN()-1),1,4,""),".",",",1))),"")</f>
        <v>45.811199999999999</v>
      </c>
      <c r="F540" s="13">
        <f>IFERROR(VALUE(TRIM(SUBSTITUTE(REPLACE(INDEX(zdrovojéúdaje!$A:$G,MATCH(ROW()+517,$A:$A,0),COLUMN()-1),1,4,""),".",","))),"")</f>
        <v>17.045200000000001</v>
      </c>
      <c r="G540" s="12">
        <f>IFERROR(VALUE(TRIM(SUBSTITUTE(REPLACE(INDEX(zdrovojéúdaje!$A:$G,MATCH(ROW()+517,$A:$A,0),COLUMN()-1),1,4,""),".",","))),"")</f>
        <v>15.7182</v>
      </c>
      <c r="I540" s="36" t="str">
        <f>IFERROR(INDEX(zdrovojéúdaje!$A:$G,MATCH(ROW()+593,$A:$A,0),COLUMN()-8),"")</f>
        <v>1133/1494</v>
      </c>
      <c r="J540" s="37">
        <f>IFERROR(INDEX(zdrovojéúdaje!$A:$G,MATCH(ROW()+593,$A:$A,0),COLUMN()-8),"")</f>
        <v>39780</v>
      </c>
      <c r="K540" s="38">
        <f>IFERROR(INDEX(zdrovojéúdaje!$A:$G,MATCH(ROW()+593,$A:$A,0),COLUMN()-8),"")</f>
        <v>0.14583333333333334</v>
      </c>
      <c r="L540" s="39">
        <f>IFERROR(VALUE(TRIM(SUBSTITUTE(REPLACE(INDEX(zdrovojéúdaje!$A:$G,MATCH(ROW()+593,$A:$A,0),COLUMN()-8),1,4,""),".",",",1))),"")</f>
        <v>49.627400000000002</v>
      </c>
      <c r="M540" s="39">
        <f>IFERROR(VALUE(TRIM(SUBSTITUTE(REPLACE(INDEX(zdrovojéúdaje!$A:$G,MATCH(ROW()+593,$A:$A,0),COLUMN()-8),1,4,""),".",","))),"")</f>
        <v>13.749599999999999</v>
      </c>
      <c r="N540" s="40">
        <f>IFERROR(VALUE(TRIM(SUBSTITUTE(REPLACE(INDEX(zdrovojéúdaje!$A:$G,MATCH(ROW()+593,$A:$A,0),COLUMN()-8),1,4,""),".",","))),"")</f>
        <v>13.9946</v>
      </c>
    </row>
    <row r="541" spans="1:14" s="29" customFormat="1" ht="13.15" customHeight="1">
      <c r="A541" s="47">
        <f>IF((zdrovojéúdaje!B541&gt;=$C$3)*(zdrovojéúdaje!B541&lt;=$C$4),1+COUNTIF($A$1:$A540,"&gt;0"),0)</f>
        <v>541</v>
      </c>
      <c r="B541" s="28" t="str">
        <f>IFERROR(INDEX(zdrovojéúdaje!$A:$G,MATCH(ROW()+517,$A:$A,0),COLUMN()-1),"")</f>
        <v>1058/1494</v>
      </c>
      <c r="C541" s="14">
        <f>IFERROR(INDEX(zdrovojéúdaje!$A:$G,MATCH(ROW()+517,$A:$A,0),COLUMN()-1),"")</f>
        <v>39778</v>
      </c>
      <c r="D541" s="15">
        <f>IFERROR(INDEX(zdrovojéúdaje!$A:$G,MATCH(ROW()+517,$A:$A,0),COLUMN()-1),"")</f>
        <v>0.58333333333333337</v>
      </c>
      <c r="E541" s="13">
        <f>IFERROR(VALUE(TRIM(SUBSTITUTE(REPLACE(INDEX(zdrovojéúdaje!$A:$G,MATCH(ROW()+517,$A:$A,0),COLUMN()-1),1,4,""),".",",",1))),"")</f>
        <v>45.828800000000001</v>
      </c>
      <c r="F541" s="13">
        <f>IFERROR(VALUE(TRIM(SUBSTITUTE(REPLACE(INDEX(zdrovojéúdaje!$A:$G,MATCH(ROW()+517,$A:$A,0),COLUMN()-1),1,4,""),".",","))),"")</f>
        <v>17.045200000000001</v>
      </c>
      <c r="G541" s="12">
        <f>IFERROR(VALUE(TRIM(SUBSTITUTE(REPLACE(INDEX(zdrovojéúdaje!$A:$G,MATCH(ROW()+517,$A:$A,0),COLUMN()-1),1,4,""),".",","))),"")</f>
        <v>16.122800000000002</v>
      </c>
      <c r="I541" s="36" t="str">
        <f>IFERROR(INDEX(zdrovojéúdaje!$A:$G,MATCH(ROW()+593,$A:$A,0),COLUMN()-8),"")</f>
        <v>1134/1494</v>
      </c>
      <c r="J541" s="37">
        <f>IFERROR(INDEX(zdrovojéúdaje!$A:$G,MATCH(ROW()+593,$A:$A,0),COLUMN()-8),"")</f>
        <v>39780</v>
      </c>
      <c r="K541" s="38">
        <f>IFERROR(INDEX(zdrovojéúdaje!$A:$G,MATCH(ROW()+593,$A:$A,0),COLUMN()-8),"")</f>
        <v>0.16666666666666666</v>
      </c>
      <c r="L541" s="39">
        <f>IFERROR(VALUE(TRIM(SUBSTITUTE(REPLACE(INDEX(zdrovojéúdaje!$A:$G,MATCH(ROW()+593,$A:$A,0),COLUMN()-8),1,4,""),".",",",1))),"")</f>
        <v>49.445700000000002</v>
      </c>
      <c r="M541" s="39">
        <f>IFERROR(VALUE(TRIM(SUBSTITUTE(REPLACE(INDEX(zdrovojéúdaje!$A:$G,MATCH(ROW()+593,$A:$A,0),COLUMN()-8),1,4,""),".",","))),"")</f>
        <v>13.7165</v>
      </c>
      <c r="N541" s="40">
        <f>IFERROR(VALUE(TRIM(SUBSTITUTE(REPLACE(INDEX(zdrovojéúdaje!$A:$G,MATCH(ROW()+593,$A:$A,0),COLUMN()-8),1,4,""),".",","))),"")</f>
        <v>14.1044</v>
      </c>
    </row>
    <row r="542" spans="1:14" s="29" customFormat="1" ht="13.15" customHeight="1">
      <c r="A542" s="47">
        <f>IF((zdrovojéúdaje!B542&gt;=$C$3)*(zdrovojéúdaje!B542&lt;=$C$4),1+COUNTIF($A$1:$A541,"&gt;0"),0)</f>
        <v>542</v>
      </c>
      <c r="B542" s="28" t="str">
        <f>IFERROR(INDEX(zdrovojéúdaje!$A:$G,MATCH(ROW()+517,$A:$A,0),COLUMN()-1),"")</f>
        <v>1059/1494</v>
      </c>
      <c r="C542" s="14">
        <f>IFERROR(INDEX(zdrovojéúdaje!$A:$G,MATCH(ROW()+517,$A:$A,0),COLUMN()-1),"")</f>
        <v>39778</v>
      </c>
      <c r="D542" s="15">
        <f>IFERROR(INDEX(zdrovojéúdaje!$A:$G,MATCH(ROW()+517,$A:$A,0),COLUMN()-1),"")</f>
        <v>0.60416666666666663</v>
      </c>
      <c r="E542" s="13">
        <f>IFERROR(VALUE(TRIM(SUBSTITUTE(REPLACE(INDEX(zdrovojéúdaje!$A:$G,MATCH(ROW()+517,$A:$A,0),COLUMN()-1),1,4,""),".",",",1))),"")</f>
        <v>45.780900000000003</v>
      </c>
      <c r="F542" s="13">
        <f>IFERROR(VALUE(TRIM(SUBSTITUTE(REPLACE(INDEX(zdrovojéúdaje!$A:$G,MATCH(ROW()+517,$A:$A,0),COLUMN()-1),1,4,""),".",","))),"")</f>
        <v>16.911200000000001</v>
      </c>
      <c r="G542" s="12">
        <f>IFERROR(VALUE(TRIM(SUBSTITUTE(REPLACE(INDEX(zdrovojéúdaje!$A:$G,MATCH(ROW()+517,$A:$A,0),COLUMN()-1),1,4,""),".",","))),"")</f>
        <v>16.0124</v>
      </c>
      <c r="I542" s="36" t="str">
        <f>IFERROR(INDEX(zdrovojéúdaje!$A:$G,MATCH(ROW()+593,$A:$A,0),COLUMN()-8),"")</f>
        <v>1135/1494</v>
      </c>
      <c r="J542" s="37">
        <f>IFERROR(INDEX(zdrovojéúdaje!$A:$G,MATCH(ROW()+593,$A:$A,0),COLUMN()-8),"")</f>
        <v>39780</v>
      </c>
      <c r="K542" s="38">
        <f>IFERROR(INDEX(zdrovojéúdaje!$A:$G,MATCH(ROW()+593,$A:$A,0),COLUMN()-8),"")</f>
        <v>0.1875</v>
      </c>
      <c r="L542" s="39">
        <f>IFERROR(VALUE(TRIM(SUBSTITUTE(REPLACE(INDEX(zdrovojéúdaje!$A:$G,MATCH(ROW()+593,$A:$A,0),COLUMN()-8),1,4,""),".",",",1))),"")</f>
        <v>49.079700000000003</v>
      </c>
      <c r="M542" s="39">
        <f>IFERROR(VALUE(TRIM(SUBSTITUTE(REPLACE(INDEX(zdrovojéúdaje!$A:$G,MATCH(ROW()+593,$A:$A,0),COLUMN()-8),1,4,""),".",","))),"")</f>
        <v>13.9811</v>
      </c>
      <c r="N542" s="40">
        <f>IFERROR(VALUE(TRIM(SUBSTITUTE(REPLACE(INDEX(zdrovojéúdaje!$A:$G,MATCH(ROW()+593,$A:$A,0),COLUMN()-8),1,4,""),".",","))),"")</f>
        <v>14.2874</v>
      </c>
    </row>
    <row r="543" spans="1:14" s="29" customFormat="1" ht="13.15" customHeight="1">
      <c r="A543" s="47">
        <f>IF((zdrovojéúdaje!B543&gt;=$C$3)*(zdrovojéúdaje!B543&lt;=$C$4),1+COUNTIF($A$1:$A542,"&gt;0"),0)</f>
        <v>543</v>
      </c>
      <c r="B543" s="28" t="str">
        <f>IFERROR(INDEX(zdrovojéúdaje!$A:$G,MATCH(ROW()+517,$A:$A,0),COLUMN()-1),"")</f>
        <v>1060/1494</v>
      </c>
      <c r="C543" s="14">
        <f>IFERROR(INDEX(zdrovojéúdaje!$A:$G,MATCH(ROW()+517,$A:$A,0),COLUMN()-1),"")</f>
        <v>39778</v>
      </c>
      <c r="D543" s="15">
        <f>IFERROR(INDEX(zdrovojéúdaje!$A:$G,MATCH(ROW()+517,$A:$A,0),COLUMN()-1),"")</f>
        <v>0.625</v>
      </c>
      <c r="E543" s="13">
        <f>IFERROR(VALUE(TRIM(SUBSTITUTE(REPLACE(INDEX(zdrovojéúdaje!$A:$G,MATCH(ROW()+517,$A:$A,0),COLUMN()-1),1,4,""),".",",",1))),"")</f>
        <v>45.828800000000001</v>
      </c>
      <c r="F543" s="13">
        <f>IFERROR(VALUE(TRIM(SUBSTITUTE(REPLACE(INDEX(zdrovojéúdaje!$A:$G,MATCH(ROW()+517,$A:$A,0),COLUMN()-1),1,4,""),".",","))),"")</f>
        <v>16.6434</v>
      </c>
      <c r="G543" s="12">
        <f>IFERROR(VALUE(TRIM(SUBSTITUTE(REPLACE(INDEX(zdrovojéúdaje!$A:$G,MATCH(ROW()+517,$A:$A,0),COLUMN()-1),1,4,""),".",","))),"")</f>
        <v>15.8653</v>
      </c>
      <c r="I543" s="36" t="str">
        <f>IFERROR(INDEX(zdrovojéúdaje!$A:$G,MATCH(ROW()+593,$A:$A,0),COLUMN()-8),"")</f>
        <v>1136/1494</v>
      </c>
      <c r="J543" s="37">
        <f>IFERROR(INDEX(zdrovojéúdaje!$A:$G,MATCH(ROW()+593,$A:$A,0),COLUMN()-8),"")</f>
        <v>39780</v>
      </c>
      <c r="K543" s="38">
        <f>IFERROR(INDEX(zdrovojéúdaje!$A:$G,MATCH(ROW()+593,$A:$A,0),COLUMN()-8),"")</f>
        <v>0.20833333333333334</v>
      </c>
      <c r="L543" s="39">
        <f>IFERROR(VALUE(TRIM(SUBSTITUTE(REPLACE(INDEX(zdrovojéúdaje!$A:$G,MATCH(ROW()+593,$A:$A,0),COLUMN()-8),1,4,""),".",",",1))),"")</f>
        <v>45.8566</v>
      </c>
      <c r="M543" s="39">
        <f>IFERROR(VALUE(TRIM(SUBSTITUTE(REPLACE(INDEX(zdrovojéúdaje!$A:$G,MATCH(ROW()+593,$A:$A,0),COLUMN()-8),1,4,""),".",","))),"")</f>
        <v>15.875</v>
      </c>
      <c r="N543" s="40">
        <f>IFERROR(VALUE(TRIM(SUBSTITUTE(REPLACE(INDEX(zdrovojéúdaje!$A:$G,MATCH(ROW()+593,$A:$A,0),COLUMN()-8),1,4,""),".",","))),"")</f>
        <v>15.1305</v>
      </c>
    </row>
    <row r="544" spans="1:14" s="29" customFormat="1" ht="13.15" customHeight="1">
      <c r="A544" s="47">
        <f>IF((zdrovojéúdaje!B544&gt;=$C$3)*(zdrovojéúdaje!B544&lt;=$C$4),1+COUNTIF($A$1:$A543,"&gt;0"),0)</f>
        <v>544</v>
      </c>
      <c r="B544" s="28" t="str">
        <f>IFERROR(INDEX(zdrovojéúdaje!$A:$G,MATCH(ROW()+517,$A:$A,0),COLUMN()-1),"")</f>
        <v>1061/1494</v>
      </c>
      <c r="C544" s="14">
        <f>IFERROR(INDEX(zdrovojéúdaje!$A:$G,MATCH(ROW()+517,$A:$A,0),COLUMN()-1),"")</f>
        <v>39778</v>
      </c>
      <c r="D544" s="15">
        <f>IFERROR(INDEX(zdrovojéúdaje!$A:$G,MATCH(ROW()+517,$A:$A,0),COLUMN()-1),"")</f>
        <v>0.64583333333333337</v>
      </c>
      <c r="E544" s="13">
        <f>IFERROR(VALUE(TRIM(SUBSTITUTE(REPLACE(INDEX(zdrovojéúdaje!$A:$G,MATCH(ROW()+517,$A:$A,0),COLUMN()-1),1,4,""),".",",",1))),"")</f>
        <v>45.992899999999999</v>
      </c>
      <c r="F544" s="13">
        <f>IFERROR(VALUE(TRIM(SUBSTITUTE(REPLACE(INDEX(zdrovojéúdaje!$A:$G,MATCH(ROW()+517,$A:$A,0),COLUMN()-1),1,4,""),".",","))),"")</f>
        <v>16.476099999999999</v>
      </c>
      <c r="G544" s="12">
        <f>IFERROR(VALUE(TRIM(SUBSTITUTE(REPLACE(INDEX(zdrovojéúdaje!$A:$G,MATCH(ROW()+517,$A:$A,0),COLUMN()-1),1,4,""),".",","))),"")</f>
        <v>16.049199999999999</v>
      </c>
      <c r="I544" s="36" t="str">
        <f>IFERROR(INDEX(zdrovojéúdaje!$A:$G,MATCH(ROW()+593,$A:$A,0),COLUMN()-8),"")</f>
        <v>1137/1494</v>
      </c>
      <c r="J544" s="37">
        <f>IFERROR(INDEX(zdrovojéúdaje!$A:$G,MATCH(ROW()+593,$A:$A,0),COLUMN()-8),"")</f>
        <v>39780</v>
      </c>
      <c r="K544" s="38">
        <f>IFERROR(INDEX(zdrovojéúdaje!$A:$G,MATCH(ROW()+593,$A:$A,0),COLUMN()-8),"")</f>
        <v>0.22916666666666666</v>
      </c>
      <c r="L544" s="39">
        <f>IFERROR(VALUE(TRIM(SUBSTITUTE(REPLACE(INDEX(zdrovojéúdaje!$A:$G,MATCH(ROW()+593,$A:$A,0),COLUMN()-8),1,4,""),".",",",1))),"")</f>
        <v>45.263500000000001</v>
      </c>
      <c r="M544" s="39">
        <f>IFERROR(VALUE(TRIM(SUBSTITUTE(REPLACE(INDEX(zdrovojéúdaje!$A:$G,MATCH(ROW()+593,$A:$A,0),COLUMN()-8),1,4,""),".",","))),"")</f>
        <v>16.978200000000001</v>
      </c>
      <c r="N544" s="40">
        <f>IFERROR(VALUE(TRIM(SUBSTITUTE(REPLACE(INDEX(zdrovojéúdaje!$A:$G,MATCH(ROW()+593,$A:$A,0),COLUMN()-8),1,4,""),".",","))),"")</f>
        <v>15.5344</v>
      </c>
    </row>
    <row r="545" spans="1:14" s="29" customFormat="1" ht="13.15" customHeight="1">
      <c r="A545" s="47">
        <f>IF((zdrovojéúdaje!B545&gt;=$C$3)*(zdrovojéúdaje!B545&lt;=$C$4),1+COUNTIF($A$1:$A544,"&gt;0"),0)</f>
        <v>545</v>
      </c>
      <c r="B545" s="28" t="str">
        <f>IFERROR(INDEX(zdrovojéúdaje!$A:$G,MATCH(ROW()+517,$A:$A,0),COLUMN()-1),"")</f>
        <v>1062/1494</v>
      </c>
      <c r="C545" s="14">
        <f>IFERROR(INDEX(zdrovojéúdaje!$A:$G,MATCH(ROW()+517,$A:$A,0),COLUMN()-1),"")</f>
        <v>39778</v>
      </c>
      <c r="D545" s="15">
        <f>IFERROR(INDEX(zdrovojéúdaje!$A:$G,MATCH(ROW()+517,$A:$A,0),COLUMN()-1),"")</f>
        <v>0.66666666666666663</v>
      </c>
      <c r="E545" s="13">
        <f>IFERROR(VALUE(TRIM(SUBSTITUTE(REPLACE(INDEX(zdrovojéúdaje!$A:$G,MATCH(ROW()+517,$A:$A,0),COLUMN()-1),1,4,""),".",",",1))),"")</f>
        <v>46.1342</v>
      </c>
      <c r="F545" s="13">
        <f>IFERROR(VALUE(TRIM(SUBSTITUTE(REPLACE(INDEX(zdrovojéúdaje!$A:$G,MATCH(ROW()+517,$A:$A,0),COLUMN()-1),1,4,""),".",","))),"")</f>
        <v>16.309000000000001</v>
      </c>
      <c r="G545" s="12">
        <f>IFERROR(VALUE(TRIM(SUBSTITUTE(REPLACE(INDEX(zdrovojéúdaje!$A:$G,MATCH(ROW()+517,$A:$A,0),COLUMN()-1),1,4,""),".",","))),"")</f>
        <v>15.9756</v>
      </c>
      <c r="I545" s="36" t="str">
        <f>IFERROR(INDEX(zdrovojéúdaje!$A:$G,MATCH(ROW()+593,$A:$A,0),COLUMN()-8),"")</f>
        <v>1138/1494</v>
      </c>
      <c r="J545" s="37">
        <f>IFERROR(INDEX(zdrovojéúdaje!$A:$G,MATCH(ROW()+593,$A:$A,0),COLUMN()-8),"")</f>
        <v>39780</v>
      </c>
      <c r="K545" s="38">
        <f>IFERROR(INDEX(zdrovojéúdaje!$A:$G,MATCH(ROW()+593,$A:$A,0),COLUMN()-8),"")</f>
        <v>0.25</v>
      </c>
      <c r="L545" s="39">
        <f>IFERROR(VALUE(TRIM(SUBSTITUTE(REPLACE(INDEX(zdrovojéúdaje!$A:$G,MATCH(ROW()+593,$A:$A,0),COLUMN()-8),1,4,""),".",",",1))),"")</f>
        <v>44.708199999999998</v>
      </c>
      <c r="M545" s="39">
        <f>IFERROR(VALUE(TRIM(SUBSTITUTE(REPLACE(INDEX(zdrovojéúdaje!$A:$G,MATCH(ROW()+593,$A:$A,0),COLUMN()-8),1,4,""),".",","))),"")</f>
        <v>17.6828</v>
      </c>
      <c r="N545" s="40">
        <f>IFERROR(VALUE(TRIM(SUBSTITUTE(REPLACE(INDEX(zdrovojéúdaje!$A:$G,MATCH(ROW()+593,$A:$A,0),COLUMN()-8),1,4,""),".",","))),"")</f>
        <v>15.8285</v>
      </c>
    </row>
    <row r="546" spans="1:14" s="29" customFormat="1" ht="13.15" customHeight="1">
      <c r="A546" s="47">
        <f>IF((zdrovojéúdaje!B546&gt;=$C$3)*(zdrovojéúdaje!B546&lt;=$C$4),1+COUNTIF($A$1:$A545,"&gt;0"),0)</f>
        <v>546</v>
      </c>
      <c r="B546" s="28" t="str">
        <f>IFERROR(INDEX(zdrovojéúdaje!$A:$G,MATCH(ROW()+517,$A:$A,0),COLUMN()-1),"")</f>
        <v>1063/1494</v>
      </c>
      <c r="C546" s="14">
        <f>IFERROR(INDEX(zdrovojéúdaje!$A:$G,MATCH(ROW()+517,$A:$A,0),COLUMN()-1),"")</f>
        <v>39778</v>
      </c>
      <c r="D546" s="15">
        <f>IFERROR(INDEX(zdrovojéúdaje!$A:$G,MATCH(ROW()+517,$A:$A,0),COLUMN()-1),"")</f>
        <v>0.6875</v>
      </c>
      <c r="E546" s="13">
        <f>IFERROR(VALUE(TRIM(SUBSTITUTE(REPLACE(INDEX(zdrovojéúdaje!$A:$G,MATCH(ROW()+517,$A:$A,0),COLUMN()-1),1,4,""),".",",",1))),"")</f>
        <v>46.151899999999998</v>
      </c>
      <c r="F546" s="13">
        <f>IFERROR(VALUE(TRIM(SUBSTITUTE(REPLACE(INDEX(zdrovojéúdaje!$A:$G,MATCH(ROW()+517,$A:$A,0),COLUMN()-1),1,4,""),".",","))),"")</f>
        <v>16.108599999999999</v>
      </c>
      <c r="G546" s="12">
        <f>IFERROR(VALUE(TRIM(SUBSTITUTE(REPLACE(INDEX(zdrovojéúdaje!$A:$G,MATCH(ROW()+517,$A:$A,0),COLUMN()-1),1,4,""),".",","))),"")</f>
        <v>15.8653</v>
      </c>
      <c r="I546" s="36" t="str">
        <f>IFERROR(INDEX(zdrovojéúdaje!$A:$G,MATCH(ROW()+593,$A:$A,0),COLUMN()-8),"")</f>
        <v>1139/1494</v>
      </c>
      <c r="J546" s="37">
        <f>IFERROR(INDEX(zdrovojéúdaje!$A:$G,MATCH(ROW()+593,$A:$A,0),COLUMN()-8),"")</f>
        <v>39780</v>
      </c>
      <c r="K546" s="38">
        <f>IFERROR(INDEX(zdrovojéúdaje!$A:$G,MATCH(ROW()+593,$A:$A,0),COLUMN()-8),"")</f>
        <v>0.27083333333333331</v>
      </c>
      <c r="L546" s="39">
        <f>IFERROR(VALUE(TRIM(SUBSTITUTE(REPLACE(INDEX(zdrovojéúdaje!$A:$G,MATCH(ROW()+593,$A:$A,0),COLUMN()-8),1,4,""),".",",",1))),"")</f>
        <v>43.999000000000002</v>
      </c>
      <c r="M546" s="39">
        <f>IFERROR(VALUE(TRIM(SUBSTITUTE(REPLACE(INDEX(zdrovojéúdaje!$A:$G,MATCH(ROW()+593,$A:$A,0),COLUMN()-8),1,4,""),".",","))),"")</f>
        <v>18.221</v>
      </c>
      <c r="N546" s="40">
        <f>IFERROR(VALUE(TRIM(SUBSTITUTE(REPLACE(INDEX(zdrovojéúdaje!$A:$G,MATCH(ROW()+593,$A:$A,0),COLUMN()-8),1,4,""),".",","))),"")</f>
        <v>16.049199999999999</v>
      </c>
    </row>
    <row r="547" spans="1:14" s="29" customFormat="1" ht="13.15" customHeight="1">
      <c r="A547" s="47">
        <f>IF((zdrovojéúdaje!B547&gt;=$C$3)*(zdrovojéúdaje!B547&lt;=$C$4),1+COUNTIF($A$1:$A546,"&gt;0"),0)</f>
        <v>547</v>
      </c>
      <c r="B547" s="28" t="str">
        <f>IFERROR(INDEX(zdrovojéúdaje!$A:$G,MATCH(ROW()+517,$A:$A,0),COLUMN()-1),"")</f>
        <v>1064/1494</v>
      </c>
      <c r="C547" s="14">
        <f>IFERROR(INDEX(zdrovojéúdaje!$A:$G,MATCH(ROW()+517,$A:$A,0),COLUMN()-1),"")</f>
        <v>39778</v>
      </c>
      <c r="D547" s="15">
        <f>IFERROR(INDEX(zdrovojéúdaje!$A:$G,MATCH(ROW()+517,$A:$A,0),COLUMN()-1),"")</f>
        <v>0.70833333333333337</v>
      </c>
      <c r="E547" s="13">
        <f>IFERROR(VALUE(TRIM(SUBSTITUTE(REPLACE(INDEX(zdrovojéúdaje!$A:$G,MATCH(ROW()+517,$A:$A,0),COLUMN()-1),1,4,""),".",",",1))),"")</f>
        <v>46.757599999999996</v>
      </c>
      <c r="F547" s="13">
        <f>IFERROR(VALUE(TRIM(SUBSTITUTE(REPLACE(INDEX(zdrovojéúdaje!$A:$G,MATCH(ROW()+517,$A:$A,0),COLUMN()-1),1,4,""),".",","))),"")</f>
        <v>15.9084</v>
      </c>
      <c r="G547" s="12">
        <f>IFERROR(VALUE(TRIM(SUBSTITUTE(REPLACE(INDEX(zdrovojéúdaje!$A:$G,MATCH(ROW()+517,$A:$A,0),COLUMN()-1),1,4,""),".",","))),"")</f>
        <v>15.791700000000001</v>
      </c>
      <c r="I547" s="36" t="str">
        <f>IFERROR(INDEX(zdrovojéúdaje!$A:$G,MATCH(ROW()+593,$A:$A,0),COLUMN()-8),"")</f>
        <v>1140/1494</v>
      </c>
      <c r="J547" s="37">
        <f>IFERROR(INDEX(zdrovojéúdaje!$A:$G,MATCH(ROW()+593,$A:$A,0),COLUMN()-8),"")</f>
        <v>39780</v>
      </c>
      <c r="K547" s="38">
        <f>IFERROR(INDEX(zdrovojéúdaje!$A:$G,MATCH(ROW()+593,$A:$A,0),COLUMN()-8),"")</f>
        <v>0.29166666666666669</v>
      </c>
      <c r="L547" s="39">
        <f>IFERROR(VALUE(TRIM(SUBSTITUTE(REPLACE(INDEX(zdrovojéúdaje!$A:$G,MATCH(ROW()+593,$A:$A,0),COLUMN()-8),1,4,""),".",",",1))),"")</f>
        <v>40.735500000000002</v>
      </c>
      <c r="M547" s="39">
        <f>IFERROR(VALUE(TRIM(SUBSTITUTE(REPLACE(INDEX(zdrovojéúdaje!$A:$G,MATCH(ROW()+593,$A:$A,0),COLUMN()-8),1,4,""),".",","))),"")</f>
        <v>18.625399999999999</v>
      </c>
      <c r="N547" s="40">
        <f>IFERROR(VALUE(TRIM(SUBSTITUTE(REPLACE(INDEX(zdrovojéúdaje!$A:$G,MATCH(ROW()+593,$A:$A,0),COLUMN()-8),1,4,""),".",","))),"")</f>
        <v>16.122800000000002</v>
      </c>
    </row>
    <row r="548" spans="1:14" s="29" customFormat="1" ht="13.15" customHeight="1">
      <c r="A548" s="47">
        <f>IF((zdrovojéúdaje!B548&gt;=$C$3)*(zdrovojéúdaje!B548&lt;=$C$4),1+COUNTIF($A$1:$A547,"&gt;0"),0)</f>
        <v>548</v>
      </c>
      <c r="B548" s="28" t="str">
        <f>IFERROR(INDEX(zdrovojéúdaje!$A:$G,MATCH(ROW()+517,$A:$A,0),COLUMN()-1),"")</f>
        <v>1065/1494</v>
      </c>
      <c r="C548" s="14">
        <f>IFERROR(INDEX(zdrovojéúdaje!$A:$G,MATCH(ROW()+517,$A:$A,0),COLUMN()-1),"")</f>
        <v>39778</v>
      </c>
      <c r="D548" s="15">
        <f>IFERROR(INDEX(zdrovojéúdaje!$A:$G,MATCH(ROW()+517,$A:$A,0),COLUMN()-1),"")</f>
        <v>0.72916666666666663</v>
      </c>
      <c r="E548" s="13">
        <f>IFERROR(VALUE(TRIM(SUBSTITUTE(REPLACE(INDEX(zdrovojéúdaje!$A:$G,MATCH(ROW()+517,$A:$A,0),COLUMN()-1),1,4,""),".",",",1))),"")</f>
        <v>46.9848</v>
      </c>
      <c r="F548" s="13">
        <f>IFERROR(VALUE(TRIM(SUBSTITUTE(REPLACE(INDEX(zdrovojéúdaje!$A:$G,MATCH(ROW()+517,$A:$A,0),COLUMN()-1),1,4,""),".",","))),"")</f>
        <v>15.675000000000001</v>
      </c>
      <c r="G548" s="12">
        <f>IFERROR(VALUE(TRIM(SUBSTITUTE(REPLACE(INDEX(zdrovojéúdaje!$A:$G,MATCH(ROW()+517,$A:$A,0),COLUMN()-1),1,4,""),".",","))),"")</f>
        <v>15.6447</v>
      </c>
      <c r="I548" s="36" t="str">
        <f>IFERROR(INDEX(zdrovojéúdaje!$A:$G,MATCH(ROW()+593,$A:$A,0),COLUMN()-8),"")</f>
        <v>1141/1494</v>
      </c>
      <c r="J548" s="37">
        <f>IFERROR(INDEX(zdrovojéúdaje!$A:$G,MATCH(ROW()+593,$A:$A,0),COLUMN()-8),"")</f>
        <v>39780</v>
      </c>
      <c r="K548" s="38">
        <f>IFERROR(INDEX(zdrovojéúdaje!$A:$G,MATCH(ROW()+593,$A:$A,0),COLUMN()-8),"")</f>
        <v>0.3125</v>
      </c>
      <c r="L548" s="39">
        <f>IFERROR(VALUE(TRIM(SUBSTITUTE(REPLACE(INDEX(zdrovojéúdaje!$A:$G,MATCH(ROW()+593,$A:$A,0),COLUMN()-8),1,4,""),".",",",1))),"")</f>
        <v>37.8127</v>
      </c>
      <c r="M548" s="39">
        <f>IFERROR(VALUE(TRIM(SUBSTITUTE(REPLACE(INDEX(zdrovojéúdaje!$A:$G,MATCH(ROW()+593,$A:$A,0),COLUMN()-8),1,4,""),".",","))),"")</f>
        <v>18.929200000000002</v>
      </c>
      <c r="N548" s="40">
        <f>IFERROR(VALUE(TRIM(SUBSTITUTE(REPLACE(INDEX(zdrovojéúdaje!$A:$G,MATCH(ROW()+593,$A:$A,0),COLUMN()-8),1,4,""),".",","))),"")</f>
        <v>16.196400000000001</v>
      </c>
    </row>
    <row r="549" spans="1:14" s="29" customFormat="1" ht="13.15" customHeight="1">
      <c r="A549" s="47">
        <f>IF((zdrovojéúdaje!B549&gt;=$C$3)*(zdrovojéúdaje!B549&lt;=$C$4),1+COUNTIF($A$1:$A548,"&gt;0"),0)</f>
        <v>549</v>
      </c>
      <c r="B549" s="28" t="str">
        <f>IFERROR(INDEX(zdrovojéúdaje!$A:$G,MATCH(ROW()+517,$A:$A,0),COLUMN()-1),"")</f>
        <v>1066/1494</v>
      </c>
      <c r="C549" s="14">
        <f>IFERROR(INDEX(zdrovojéúdaje!$A:$G,MATCH(ROW()+517,$A:$A,0),COLUMN()-1),"")</f>
        <v>39778</v>
      </c>
      <c r="D549" s="15">
        <f>IFERROR(INDEX(zdrovojéúdaje!$A:$G,MATCH(ROW()+517,$A:$A,0),COLUMN()-1),"")</f>
        <v>0.75</v>
      </c>
      <c r="E549" s="13">
        <f>IFERROR(VALUE(TRIM(SUBSTITUTE(REPLACE(INDEX(zdrovojéúdaje!$A:$G,MATCH(ROW()+517,$A:$A,0),COLUMN()-1),1,4,""),".",",",1))),"")</f>
        <v>47.439100000000003</v>
      </c>
      <c r="F549" s="13">
        <f>IFERROR(VALUE(TRIM(SUBSTITUTE(REPLACE(INDEX(zdrovojéúdaje!$A:$G,MATCH(ROW()+517,$A:$A,0),COLUMN()-1),1,4,""),".",","))),"")</f>
        <v>15.475099999999999</v>
      </c>
      <c r="G549" s="12">
        <f>IFERROR(VALUE(TRIM(SUBSTITUTE(REPLACE(INDEX(zdrovojéúdaje!$A:$G,MATCH(ROW()+517,$A:$A,0),COLUMN()-1),1,4,""),".",","))),"")</f>
        <v>15.6447</v>
      </c>
      <c r="I549" s="36" t="str">
        <f>IFERROR(INDEX(zdrovojéúdaje!$A:$G,MATCH(ROW()+593,$A:$A,0),COLUMN()-8),"")</f>
        <v>1142/1494</v>
      </c>
      <c r="J549" s="37">
        <f>IFERROR(INDEX(zdrovojéúdaje!$A:$G,MATCH(ROW()+593,$A:$A,0),COLUMN()-8),"")</f>
        <v>39780</v>
      </c>
      <c r="K549" s="38">
        <f>IFERROR(INDEX(zdrovojéúdaje!$A:$G,MATCH(ROW()+593,$A:$A,0),COLUMN()-8),"")</f>
        <v>0.33333333333333331</v>
      </c>
      <c r="L549" s="39">
        <f>IFERROR(VALUE(TRIM(SUBSTITUTE(REPLACE(INDEX(zdrovojéúdaje!$A:$G,MATCH(ROW()+593,$A:$A,0),COLUMN()-8),1,4,""),".",",",1))),"")</f>
        <v>36.959600000000002</v>
      </c>
      <c r="M549" s="39">
        <f>IFERROR(VALUE(TRIM(SUBSTITUTE(REPLACE(INDEX(zdrovojéúdaje!$A:$G,MATCH(ROW()+593,$A:$A,0),COLUMN()-8),1,4,""),".",","))),"")</f>
        <v>19.098099999999999</v>
      </c>
      <c r="N549" s="40">
        <f>IFERROR(VALUE(TRIM(SUBSTITUTE(REPLACE(INDEX(zdrovojéúdaje!$A:$G,MATCH(ROW()+593,$A:$A,0),COLUMN()-8),1,4,""),".",","))),"")</f>
        <v>16.270099999999999</v>
      </c>
    </row>
    <row r="550" spans="1:14" s="29" customFormat="1" ht="13.15" customHeight="1">
      <c r="A550" s="47">
        <f>IF((zdrovojéúdaje!B550&gt;=$C$3)*(zdrovojéúdaje!B550&lt;=$C$4),1+COUNTIF($A$1:$A549,"&gt;0"),0)</f>
        <v>550</v>
      </c>
      <c r="B550" s="28" t="str">
        <f>IFERROR(INDEX(zdrovojéúdaje!$A:$G,MATCH(ROW()+517,$A:$A,0),COLUMN()-1),"")</f>
        <v>1067/1494</v>
      </c>
      <c r="C550" s="14">
        <f>IFERROR(INDEX(zdrovojéúdaje!$A:$G,MATCH(ROW()+517,$A:$A,0),COLUMN()-1),"")</f>
        <v>39778</v>
      </c>
      <c r="D550" s="15">
        <f>IFERROR(INDEX(zdrovojéúdaje!$A:$G,MATCH(ROW()+517,$A:$A,0),COLUMN()-1),"")</f>
        <v>0.77083333333333337</v>
      </c>
      <c r="E550" s="13">
        <f>IFERROR(VALUE(TRIM(SUBSTITUTE(REPLACE(INDEX(zdrovojéúdaje!$A:$G,MATCH(ROW()+517,$A:$A,0),COLUMN()-1),1,4,""),".",",",1))),"")</f>
        <v>47.868200000000002</v>
      </c>
      <c r="F550" s="13">
        <f>IFERROR(VALUE(TRIM(SUBSTITUTE(REPLACE(INDEX(zdrovojéúdaje!$A:$G,MATCH(ROW()+517,$A:$A,0),COLUMN()-1),1,4,""),".",","))),"")</f>
        <v>15.341900000000001</v>
      </c>
      <c r="G550" s="12">
        <f>IFERROR(VALUE(TRIM(SUBSTITUTE(REPLACE(INDEX(zdrovojéúdaje!$A:$G,MATCH(ROW()+517,$A:$A,0),COLUMN()-1),1,4,""),".",","))),"")</f>
        <v>15.607900000000001</v>
      </c>
      <c r="I550" s="36" t="str">
        <f>IFERROR(INDEX(zdrovojéúdaje!$A:$G,MATCH(ROW()+593,$A:$A,0),COLUMN()-8),"")</f>
        <v>1143/1494</v>
      </c>
      <c r="J550" s="37">
        <f>IFERROR(INDEX(zdrovojéúdaje!$A:$G,MATCH(ROW()+593,$A:$A,0),COLUMN()-8),"")</f>
        <v>39780</v>
      </c>
      <c r="K550" s="38">
        <f>IFERROR(INDEX(zdrovojéúdaje!$A:$G,MATCH(ROW()+593,$A:$A,0),COLUMN()-8),"")</f>
        <v>0.35416666666666669</v>
      </c>
      <c r="L550" s="39">
        <f>IFERROR(VALUE(TRIM(SUBSTITUTE(REPLACE(INDEX(zdrovojéúdaje!$A:$G,MATCH(ROW()+593,$A:$A,0),COLUMN()-8),1,4,""),".",",",1))),"")</f>
        <v>36.353900000000003</v>
      </c>
      <c r="M550" s="39">
        <f>IFERROR(VALUE(TRIM(SUBSTITUTE(REPLACE(INDEX(zdrovojéúdaje!$A:$G,MATCH(ROW()+593,$A:$A,0),COLUMN()-8),1,4,""),".",","))),"")</f>
        <v>19.4024</v>
      </c>
      <c r="N550" s="40">
        <f>IFERROR(VALUE(TRIM(SUBSTITUTE(REPLACE(INDEX(zdrovojéúdaje!$A:$G,MATCH(ROW()+593,$A:$A,0),COLUMN()-8),1,4,""),".",","))),"")</f>
        <v>16.527899999999999</v>
      </c>
    </row>
    <row r="551" spans="1:14" s="29" customFormat="1" ht="13.15" customHeight="1">
      <c r="A551" s="47">
        <f>IF((zdrovojéúdaje!B551&gt;=$C$3)*(zdrovojéúdaje!B551&lt;=$C$4),1+COUNTIF($A$1:$A550,"&gt;0"),0)</f>
        <v>551</v>
      </c>
      <c r="B551" s="28" t="str">
        <f>IFERROR(INDEX(zdrovojéúdaje!$A:$G,MATCH(ROW()+517,$A:$A,0),COLUMN()-1),"")</f>
        <v>1068/1494</v>
      </c>
      <c r="C551" s="14">
        <f>IFERROR(INDEX(zdrovojéúdaje!$A:$G,MATCH(ROW()+517,$A:$A,0),COLUMN()-1),"")</f>
        <v>39778</v>
      </c>
      <c r="D551" s="15">
        <f>IFERROR(INDEX(zdrovojéúdaje!$A:$G,MATCH(ROW()+517,$A:$A,0),COLUMN()-1),"")</f>
        <v>0.79166666666666663</v>
      </c>
      <c r="E551" s="13">
        <f>IFERROR(VALUE(TRIM(SUBSTITUTE(REPLACE(INDEX(zdrovojéúdaje!$A:$G,MATCH(ROW()+517,$A:$A,0),COLUMN()-1),1,4,""),".",",",1))),"")</f>
        <v>48.0398</v>
      </c>
      <c r="F551" s="13">
        <f>IFERROR(VALUE(TRIM(SUBSTITUTE(REPLACE(INDEX(zdrovojéúdaje!$A:$G,MATCH(ROW()+517,$A:$A,0),COLUMN()-1),1,4,""),".",","))),"")</f>
        <v>15.275399999999999</v>
      </c>
      <c r="G551" s="12">
        <f>IFERROR(VALUE(TRIM(SUBSTITUTE(REPLACE(INDEX(zdrovojéúdaje!$A:$G,MATCH(ROW()+517,$A:$A,0),COLUMN()-1),1,4,""),".",","))),"")</f>
        <v>15.571199999999999</v>
      </c>
      <c r="I551" s="36" t="str">
        <f>IFERROR(INDEX(zdrovojéúdaje!$A:$G,MATCH(ROW()+593,$A:$A,0),COLUMN()-8),"")</f>
        <v>1144/1494</v>
      </c>
      <c r="J551" s="37">
        <f>IFERROR(INDEX(zdrovojéúdaje!$A:$G,MATCH(ROW()+593,$A:$A,0),COLUMN()-8),"")</f>
        <v>39780</v>
      </c>
      <c r="K551" s="38">
        <f>IFERROR(INDEX(zdrovojéúdaje!$A:$G,MATCH(ROW()+593,$A:$A,0),COLUMN()-8),"")</f>
        <v>0.375</v>
      </c>
      <c r="L551" s="39">
        <f>IFERROR(VALUE(TRIM(SUBSTITUTE(REPLACE(INDEX(zdrovojéúdaje!$A:$G,MATCH(ROW()+593,$A:$A,0),COLUMN()-8),1,4,""),".",",",1))),"")</f>
        <v>36.646700000000003</v>
      </c>
      <c r="M551" s="39">
        <f>IFERROR(VALUE(TRIM(SUBSTITUTE(REPLACE(INDEX(zdrovojéúdaje!$A:$G,MATCH(ROW()+593,$A:$A,0),COLUMN()-8),1,4,""),".",","))),"")</f>
        <v>18.7941</v>
      </c>
      <c r="N551" s="40">
        <f>IFERROR(VALUE(TRIM(SUBSTITUTE(REPLACE(INDEX(zdrovojéúdaje!$A:$G,MATCH(ROW()+593,$A:$A,0),COLUMN()-8),1,4,""),".",","))),"")</f>
        <v>16.306899999999999</v>
      </c>
    </row>
    <row r="552" spans="1:14" s="29" customFormat="1" ht="13.15" customHeight="1">
      <c r="A552" s="47">
        <f>IF((zdrovojéúdaje!B552&gt;=$C$3)*(zdrovojéúdaje!B552&lt;=$C$4),1+COUNTIF($A$1:$A551,"&gt;0"),0)</f>
        <v>552</v>
      </c>
      <c r="B552" s="28" t="str">
        <f>IFERROR(INDEX(zdrovojéúdaje!$A:$G,MATCH(ROW()+517,$A:$A,0),COLUMN()-1),"")</f>
        <v>1069/1494</v>
      </c>
      <c r="C552" s="14">
        <f>IFERROR(INDEX(zdrovojéúdaje!$A:$G,MATCH(ROW()+517,$A:$A,0),COLUMN()-1),"")</f>
        <v>39778</v>
      </c>
      <c r="D552" s="15">
        <f>IFERROR(INDEX(zdrovojéúdaje!$A:$G,MATCH(ROW()+517,$A:$A,0),COLUMN()-1),"")</f>
        <v>0.8125</v>
      </c>
      <c r="E552" s="13">
        <f>IFERROR(VALUE(TRIM(SUBSTITUTE(REPLACE(INDEX(zdrovojéúdaje!$A:$G,MATCH(ROW()+517,$A:$A,0),COLUMN()-1),1,4,""),".",",",1))),"")</f>
        <v>47.878300000000003</v>
      </c>
      <c r="F552" s="13">
        <f>IFERROR(VALUE(TRIM(SUBSTITUTE(REPLACE(INDEX(zdrovojéúdaje!$A:$G,MATCH(ROW()+517,$A:$A,0),COLUMN()-1),1,4,""),".",","))),"")</f>
        <v>15.2088</v>
      </c>
      <c r="G552" s="12">
        <f>IFERROR(VALUE(TRIM(SUBSTITUTE(REPLACE(INDEX(zdrovojéúdaje!$A:$G,MATCH(ROW()+517,$A:$A,0),COLUMN()-1),1,4,""),".",","))),"")</f>
        <v>15.461</v>
      </c>
      <c r="I552" s="36" t="str">
        <f>IFERROR(INDEX(zdrovojéúdaje!$A:$G,MATCH(ROW()+593,$A:$A,0),COLUMN()-8),"")</f>
        <v>1145/1494</v>
      </c>
      <c r="J552" s="37">
        <f>IFERROR(INDEX(zdrovojéúdaje!$A:$G,MATCH(ROW()+593,$A:$A,0),COLUMN()-8),"")</f>
        <v>39780</v>
      </c>
      <c r="K552" s="38">
        <f>IFERROR(INDEX(zdrovojéúdaje!$A:$G,MATCH(ROW()+593,$A:$A,0),COLUMN()-8),"")</f>
        <v>0.39583333333333331</v>
      </c>
      <c r="L552" s="39">
        <f>IFERROR(VALUE(TRIM(SUBSTITUTE(REPLACE(INDEX(zdrovojéúdaje!$A:$G,MATCH(ROW()+593,$A:$A,0),COLUMN()-8),1,4,""),".",",",1))),"")</f>
        <v>38.322600000000001</v>
      </c>
      <c r="M552" s="39">
        <f>IFERROR(VALUE(TRIM(SUBSTITUTE(REPLACE(INDEX(zdrovojéúdaje!$A:$G,MATCH(ROW()+593,$A:$A,0),COLUMN()-8),1,4,""),".",","))),"")</f>
        <v>18.1873</v>
      </c>
      <c r="N552" s="40">
        <f>IFERROR(VALUE(TRIM(SUBSTITUTE(REPLACE(INDEX(zdrovojéúdaje!$A:$G,MATCH(ROW()+593,$A:$A,0),COLUMN()-8),1,4,""),".",","))),"")</f>
        <v>16.270099999999999</v>
      </c>
    </row>
    <row r="553" spans="1:14" s="29" customFormat="1" ht="13.15" customHeight="1">
      <c r="A553" s="47">
        <f>IF((zdrovojéúdaje!B553&gt;=$C$3)*(zdrovojéúdaje!B553&lt;=$C$4),1+COUNTIF($A$1:$A552,"&gt;0"),0)</f>
        <v>553</v>
      </c>
      <c r="B553" s="28" t="str">
        <f>IFERROR(INDEX(zdrovojéúdaje!$A:$G,MATCH(ROW()+517,$A:$A,0),COLUMN()-1),"")</f>
        <v>1070/1494</v>
      </c>
      <c r="C553" s="14">
        <f>IFERROR(INDEX(zdrovojéúdaje!$A:$G,MATCH(ROW()+517,$A:$A,0),COLUMN()-1),"")</f>
        <v>39778</v>
      </c>
      <c r="D553" s="15">
        <f>IFERROR(INDEX(zdrovojéúdaje!$A:$G,MATCH(ROW()+517,$A:$A,0),COLUMN()-1),"")</f>
        <v>0.83333333333333337</v>
      </c>
      <c r="E553" s="13">
        <f>IFERROR(VALUE(TRIM(SUBSTITUTE(REPLACE(INDEX(zdrovojéúdaje!$A:$G,MATCH(ROW()+517,$A:$A,0),COLUMN()-1),1,4,""),".",",",1))),"")</f>
        <v>48.075200000000002</v>
      </c>
      <c r="F553" s="13">
        <f>IFERROR(VALUE(TRIM(SUBSTITUTE(REPLACE(INDEX(zdrovojéúdaje!$A:$G,MATCH(ROW()+517,$A:$A,0),COLUMN()-1),1,4,""),".",","))),"")</f>
        <v>15.1091</v>
      </c>
      <c r="G553" s="12">
        <f>IFERROR(VALUE(TRIM(SUBSTITUTE(REPLACE(INDEX(zdrovojéúdaje!$A:$G,MATCH(ROW()+517,$A:$A,0),COLUMN()-1),1,4,""),".",","))),"")</f>
        <v>15.424200000000001</v>
      </c>
      <c r="I553" s="36" t="str">
        <f>IFERROR(INDEX(zdrovojéúdaje!$A:$G,MATCH(ROW()+593,$A:$A,0),COLUMN()-8),"")</f>
        <v>1146/1494</v>
      </c>
      <c r="J553" s="37">
        <f>IFERROR(INDEX(zdrovojéúdaje!$A:$G,MATCH(ROW()+593,$A:$A,0),COLUMN()-8),"")</f>
        <v>39780</v>
      </c>
      <c r="K553" s="38">
        <f>IFERROR(INDEX(zdrovojéúdaje!$A:$G,MATCH(ROW()+593,$A:$A,0),COLUMN()-8),"")</f>
        <v>0.41666666666666669</v>
      </c>
      <c r="L553" s="39">
        <f>IFERROR(VALUE(TRIM(SUBSTITUTE(REPLACE(INDEX(zdrovojéúdaje!$A:$G,MATCH(ROW()+593,$A:$A,0),COLUMN()-8),1,4,""),".",",",1))),"")</f>
        <v>40.271099999999997</v>
      </c>
      <c r="M553" s="39">
        <f>IFERROR(VALUE(TRIM(SUBSTITUTE(REPLACE(INDEX(zdrovojéúdaje!$A:$G,MATCH(ROW()+593,$A:$A,0),COLUMN()-8),1,4,""),".",","))),"")</f>
        <v>17.75</v>
      </c>
      <c r="N553" s="40">
        <f>IFERROR(VALUE(TRIM(SUBSTITUTE(REPLACE(INDEX(zdrovojéúdaje!$A:$G,MATCH(ROW()+593,$A:$A,0),COLUMN()-8),1,4,""),".",","))),"")</f>
        <v>16.196400000000001</v>
      </c>
    </row>
    <row r="554" spans="1:14" s="29" customFormat="1" ht="13.15" customHeight="1">
      <c r="A554" s="47">
        <f>IF((zdrovojéúdaje!B554&gt;=$C$3)*(zdrovojéúdaje!B554&lt;=$C$4),1+COUNTIF($A$1:$A553,"&gt;0"),0)</f>
        <v>554</v>
      </c>
      <c r="B554" s="28" t="str">
        <f>IFERROR(INDEX(zdrovojéúdaje!$A:$G,MATCH(ROW()+517,$A:$A,0),COLUMN()-1),"")</f>
        <v>1071/1494</v>
      </c>
      <c r="C554" s="14">
        <f>IFERROR(INDEX(zdrovojéúdaje!$A:$G,MATCH(ROW()+517,$A:$A,0),COLUMN()-1),"")</f>
        <v>39778</v>
      </c>
      <c r="D554" s="15">
        <f>IFERROR(INDEX(zdrovojéúdaje!$A:$G,MATCH(ROW()+517,$A:$A,0),COLUMN()-1),"")</f>
        <v>0.85416666666666663</v>
      </c>
      <c r="E554" s="13">
        <f>IFERROR(VALUE(TRIM(SUBSTITUTE(REPLACE(INDEX(zdrovojéúdaje!$A:$G,MATCH(ROW()+517,$A:$A,0),COLUMN()-1),1,4,""),".",",",1))),"")</f>
        <v>48.521900000000002</v>
      </c>
      <c r="F554" s="13">
        <f>IFERROR(VALUE(TRIM(SUBSTITUTE(REPLACE(INDEX(zdrovojéúdaje!$A:$G,MATCH(ROW()+517,$A:$A,0),COLUMN()-1),1,4,""),".",","))),"")</f>
        <v>14.909599999999999</v>
      </c>
      <c r="G554" s="12">
        <f>IFERROR(VALUE(TRIM(SUBSTITUTE(REPLACE(INDEX(zdrovojéúdaje!$A:$G,MATCH(ROW()+517,$A:$A,0),COLUMN()-1),1,4,""),".",","))),"")</f>
        <v>15.0571</v>
      </c>
      <c r="I554" s="36" t="str">
        <f>IFERROR(INDEX(zdrovojéúdaje!$A:$G,MATCH(ROW()+593,$A:$A,0),COLUMN()-8),"")</f>
        <v>1147/1494</v>
      </c>
      <c r="J554" s="37">
        <f>IFERROR(INDEX(zdrovojéúdaje!$A:$G,MATCH(ROW()+593,$A:$A,0),COLUMN()-8),"")</f>
        <v>39780</v>
      </c>
      <c r="K554" s="38">
        <f>IFERROR(INDEX(zdrovojéúdaje!$A:$G,MATCH(ROW()+593,$A:$A,0),COLUMN()-8),"")</f>
        <v>0.4375</v>
      </c>
      <c r="L554" s="39">
        <f>IFERROR(VALUE(TRIM(SUBSTITUTE(REPLACE(INDEX(zdrovojéúdaje!$A:$G,MATCH(ROW()+593,$A:$A,0),COLUMN()-8),1,4,""),".",",",1))),"")</f>
        <v>43.345300000000002</v>
      </c>
      <c r="M554" s="39">
        <f>IFERROR(VALUE(TRIM(SUBSTITUTE(REPLACE(INDEX(zdrovojéúdaje!$A:$G,MATCH(ROW()+593,$A:$A,0),COLUMN()-8),1,4,""),".",","))),"")</f>
        <v>17.481300000000001</v>
      </c>
      <c r="N554" s="40">
        <f>IFERROR(VALUE(TRIM(SUBSTITUTE(REPLACE(INDEX(zdrovojéúdaje!$A:$G,MATCH(ROW()+593,$A:$A,0),COLUMN()-8),1,4,""),".",","))),"")</f>
        <v>16.049199999999999</v>
      </c>
    </row>
    <row r="555" spans="1:14" s="29" customFormat="1" ht="13.15" customHeight="1">
      <c r="A555" s="47">
        <f>IF((zdrovojéúdaje!B555&gt;=$C$3)*(zdrovojéúdaje!B555&lt;=$C$4),1+COUNTIF($A$1:$A554,"&gt;0"),0)</f>
        <v>555</v>
      </c>
      <c r="B555" s="28" t="str">
        <f>IFERROR(INDEX(zdrovojéúdaje!$A:$G,MATCH(ROW()+517,$A:$A,0),COLUMN()-1),"")</f>
        <v>1072/1494</v>
      </c>
      <c r="C555" s="14">
        <f>IFERROR(INDEX(zdrovojéúdaje!$A:$G,MATCH(ROW()+517,$A:$A,0),COLUMN()-1),"")</f>
        <v>39778</v>
      </c>
      <c r="D555" s="15">
        <f>IFERROR(INDEX(zdrovojéúdaje!$A:$G,MATCH(ROW()+517,$A:$A,0),COLUMN()-1),"")</f>
        <v>0.875</v>
      </c>
      <c r="E555" s="13">
        <f>IFERROR(VALUE(TRIM(SUBSTITUTE(REPLACE(INDEX(zdrovojéúdaje!$A:$G,MATCH(ROW()+517,$A:$A,0),COLUMN()-1),1,4,""),".",",",1))),"")</f>
        <v>48.918199999999999</v>
      </c>
      <c r="F555" s="13">
        <f>IFERROR(VALUE(TRIM(SUBSTITUTE(REPLACE(INDEX(zdrovojéúdaje!$A:$G,MATCH(ROW()+517,$A:$A,0),COLUMN()-1),1,4,""),".",","))),"")</f>
        <v>14.7104</v>
      </c>
      <c r="G555" s="12">
        <f>IFERROR(VALUE(TRIM(SUBSTITUTE(REPLACE(INDEX(zdrovojéúdaje!$A:$G,MATCH(ROW()+517,$A:$A,0),COLUMN()-1),1,4,""),".",","))),"")</f>
        <v>14.910399999999999</v>
      </c>
      <c r="I555" s="36" t="str">
        <f>IFERROR(INDEX(zdrovojéúdaje!$A:$G,MATCH(ROW()+593,$A:$A,0),COLUMN()-8),"")</f>
        <v>1148/1494</v>
      </c>
      <c r="J555" s="37">
        <f>IFERROR(INDEX(zdrovojéúdaje!$A:$G,MATCH(ROW()+593,$A:$A,0),COLUMN()-8),"")</f>
        <v>39780</v>
      </c>
      <c r="K555" s="38">
        <f>IFERROR(INDEX(zdrovojéúdaje!$A:$G,MATCH(ROW()+593,$A:$A,0),COLUMN()-8),"")</f>
        <v>0.45833333333333331</v>
      </c>
      <c r="L555" s="39">
        <f>IFERROR(VALUE(TRIM(SUBSTITUTE(REPLACE(INDEX(zdrovojéúdaje!$A:$G,MATCH(ROW()+593,$A:$A,0),COLUMN()-8),1,4,""),".",",",1))),"")</f>
        <v>44.334600000000002</v>
      </c>
      <c r="M555" s="39">
        <f>IFERROR(VALUE(TRIM(SUBSTITUTE(REPLACE(INDEX(zdrovojéúdaje!$A:$G,MATCH(ROW()+593,$A:$A,0),COLUMN()-8),1,4,""),".",","))),"")</f>
        <v>17.045200000000001</v>
      </c>
      <c r="N555" s="40">
        <f>IFERROR(VALUE(TRIM(SUBSTITUTE(REPLACE(INDEX(zdrovojéúdaje!$A:$G,MATCH(ROW()+593,$A:$A,0),COLUMN()-8),1,4,""),".",","))),"")</f>
        <v>16.049199999999999</v>
      </c>
    </row>
    <row r="556" spans="1:14" s="29" customFormat="1" ht="13.15" customHeight="1">
      <c r="A556" s="47">
        <f>IF((zdrovojéúdaje!B556&gt;=$C$3)*(zdrovojéúdaje!B556&lt;=$C$4),1+COUNTIF($A$1:$A555,"&gt;0"),0)</f>
        <v>556</v>
      </c>
      <c r="B556" s="28" t="str">
        <f>IFERROR(INDEX(zdrovojéúdaje!$A:$G,MATCH(ROW()+517,$A:$A,0),COLUMN()-1),"")</f>
        <v>1073/1494</v>
      </c>
      <c r="C556" s="14">
        <f>IFERROR(INDEX(zdrovojéúdaje!$A:$G,MATCH(ROW()+517,$A:$A,0),COLUMN()-1),"")</f>
        <v>39778</v>
      </c>
      <c r="D556" s="15">
        <f>IFERROR(INDEX(zdrovojéúdaje!$A:$G,MATCH(ROW()+517,$A:$A,0),COLUMN()-1),"")</f>
        <v>0.89583333333333337</v>
      </c>
      <c r="E556" s="13">
        <f>IFERROR(VALUE(TRIM(SUBSTITUTE(REPLACE(INDEX(zdrovojéúdaje!$A:$G,MATCH(ROW()+517,$A:$A,0),COLUMN()-1),1,4,""),".",",",1))),"")</f>
        <v>49.064500000000002</v>
      </c>
      <c r="F556" s="13">
        <f>IFERROR(VALUE(TRIM(SUBSTITUTE(REPLACE(INDEX(zdrovojéúdaje!$A:$G,MATCH(ROW()+517,$A:$A,0),COLUMN()-1),1,4,""),".",","))),"")</f>
        <v>14.644</v>
      </c>
      <c r="G556" s="12">
        <f>IFERROR(VALUE(TRIM(SUBSTITUTE(REPLACE(INDEX(zdrovojéúdaje!$A:$G,MATCH(ROW()+517,$A:$A,0),COLUMN()-1),1,4,""),".",","))),"")</f>
        <v>14.910399999999999</v>
      </c>
      <c r="I556" s="36" t="str">
        <f>IFERROR(INDEX(zdrovojéúdaje!$A:$G,MATCH(ROW()+593,$A:$A,0),COLUMN()-8),"")</f>
        <v>1149/1494</v>
      </c>
      <c r="J556" s="37">
        <f>IFERROR(INDEX(zdrovojéúdaje!$A:$G,MATCH(ROW()+593,$A:$A,0),COLUMN()-8),"")</f>
        <v>39780</v>
      </c>
      <c r="K556" s="38">
        <f>IFERROR(INDEX(zdrovojéúdaje!$A:$G,MATCH(ROW()+593,$A:$A,0),COLUMN()-8),"")</f>
        <v>0.47916666666666669</v>
      </c>
      <c r="L556" s="39">
        <f>IFERROR(VALUE(TRIM(SUBSTITUTE(REPLACE(INDEX(zdrovojéúdaje!$A:$G,MATCH(ROW()+593,$A:$A,0),COLUMN()-8),1,4,""),".",",",1))),"")</f>
        <v>44.322000000000003</v>
      </c>
      <c r="M556" s="39">
        <f>IFERROR(VALUE(TRIM(SUBSTITUTE(REPLACE(INDEX(zdrovojéúdaje!$A:$G,MATCH(ROW()+593,$A:$A,0),COLUMN()-8),1,4,""),".",","))),"")</f>
        <v>16.877700000000001</v>
      </c>
      <c r="N556" s="40">
        <f>IFERROR(VALUE(TRIM(SUBSTITUTE(REPLACE(INDEX(zdrovojéúdaje!$A:$G,MATCH(ROW()+593,$A:$A,0),COLUMN()-8),1,4,""),".",","))),"")</f>
        <v>15.755000000000001</v>
      </c>
    </row>
    <row r="557" spans="1:14" s="29" customFormat="1" ht="13.15" customHeight="1">
      <c r="A557" s="47">
        <f>IF((zdrovojéúdaje!B557&gt;=$C$3)*(zdrovojéúdaje!B557&lt;=$C$4),1+COUNTIF($A$1:$A556,"&gt;0"),0)</f>
        <v>557</v>
      </c>
      <c r="B557" s="28" t="str">
        <f>IFERROR(INDEX(zdrovojéúdaje!$A:$G,MATCH(ROW()+517,$A:$A,0),COLUMN()-1),"")</f>
        <v>1074/1494</v>
      </c>
      <c r="C557" s="14">
        <f>IFERROR(INDEX(zdrovojéúdaje!$A:$G,MATCH(ROW()+517,$A:$A,0),COLUMN()-1),"")</f>
        <v>39778</v>
      </c>
      <c r="D557" s="15">
        <f>IFERROR(INDEX(zdrovojéúdaje!$A:$G,MATCH(ROW()+517,$A:$A,0),COLUMN()-1),"")</f>
        <v>0.91666666666666663</v>
      </c>
      <c r="E557" s="13">
        <f>IFERROR(VALUE(TRIM(SUBSTITUTE(REPLACE(INDEX(zdrovojéúdaje!$A:$G,MATCH(ROW()+517,$A:$A,0),COLUMN()-1),1,4,""),".",",",1))),"")</f>
        <v>49.185699999999997</v>
      </c>
      <c r="F557" s="13">
        <f>IFERROR(VALUE(TRIM(SUBSTITUTE(REPLACE(INDEX(zdrovojéúdaje!$A:$G,MATCH(ROW()+517,$A:$A,0),COLUMN()-1),1,4,""),".",","))),"")</f>
        <v>14.5444</v>
      </c>
      <c r="G557" s="12">
        <f>IFERROR(VALUE(TRIM(SUBSTITUTE(REPLACE(INDEX(zdrovojéúdaje!$A:$G,MATCH(ROW()+517,$A:$A,0),COLUMN()-1),1,4,""),".",","))),"")</f>
        <v>14.837</v>
      </c>
      <c r="I557" s="36" t="str">
        <f>IFERROR(INDEX(zdrovojéúdaje!$A:$G,MATCH(ROW()+593,$A:$A,0),COLUMN()-8),"")</f>
        <v>1150/1494</v>
      </c>
      <c r="J557" s="37">
        <f>IFERROR(INDEX(zdrovojéúdaje!$A:$G,MATCH(ROW()+593,$A:$A,0),COLUMN()-8),"")</f>
        <v>39780</v>
      </c>
      <c r="K557" s="38">
        <f>IFERROR(INDEX(zdrovojéúdaje!$A:$G,MATCH(ROW()+593,$A:$A,0),COLUMN()-8),"")</f>
        <v>0.5</v>
      </c>
      <c r="L557" s="39">
        <f>IFERROR(VALUE(TRIM(SUBSTITUTE(REPLACE(INDEX(zdrovojéúdaje!$A:$G,MATCH(ROW()+593,$A:$A,0),COLUMN()-8),1,4,""),".",",",1))),"")</f>
        <v>44.604700000000001</v>
      </c>
      <c r="M557" s="39">
        <f>IFERROR(VALUE(TRIM(SUBSTITUTE(REPLACE(INDEX(zdrovojéúdaje!$A:$G,MATCH(ROW()+593,$A:$A,0),COLUMN()-8),1,4,""),".",","))),"")</f>
        <v>16.6099</v>
      </c>
      <c r="N557" s="40">
        <f>IFERROR(VALUE(TRIM(SUBSTITUTE(REPLACE(INDEX(zdrovojéúdaje!$A:$G,MATCH(ROW()+593,$A:$A,0),COLUMN()-8),1,4,""),".",","))),"")</f>
        <v>15.387499999999999</v>
      </c>
    </row>
    <row r="558" spans="1:14" s="29" customFormat="1" ht="13.15" customHeight="1">
      <c r="A558" s="47">
        <f>IF((zdrovojéúdaje!B558&gt;=$C$3)*(zdrovojéúdaje!B558&lt;=$C$4),1+COUNTIF($A$1:$A557,"&gt;0"),0)</f>
        <v>558</v>
      </c>
      <c r="B558" s="28" t="str">
        <f>IFERROR(INDEX(zdrovojéúdaje!$A:$G,MATCH(ROW()+517,$A:$A,0),COLUMN()-1),"")</f>
        <v>1075/1494</v>
      </c>
      <c r="C558" s="14">
        <f>IFERROR(INDEX(zdrovojéúdaje!$A:$G,MATCH(ROW()+517,$A:$A,0),COLUMN()-1),"")</f>
        <v>39778</v>
      </c>
      <c r="D558" s="15">
        <f>IFERROR(INDEX(zdrovojéúdaje!$A:$G,MATCH(ROW()+517,$A:$A,0),COLUMN()-1),"")</f>
        <v>0.9375</v>
      </c>
      <c r="E558" s="13">
        <f>IFERROR(VALUE(TRIM(SUBSTITUTE(REPLACE(INDEX(zdrovojéúdaje!$A:$G,MATCH(ROW()+517,$A:$A,0),COLUMN()-1),1,4,""),".",",",1))),"")</f>
        <v>49.256399999999999</v>
      </c>
      <c r="F558" s="13">
        <f>IFERROR(VALUE(TRIM(SUBSTITUTE(REPLACE(INDEX(zdrovojéúdaje!$A:$G,MATCH(ROW()+517,$A:$A,0),COLUMN()-1),1,4,""),".",","))),"")</f>
        <v>14.5113</v>
      </c>
      <c r="G558" s="12">
        <f>IFERROR(VALUE(TRIM(SUBSTITUTE(REPLACE(INDEX(zdrovojéúdaje!$A:$G,MATCH(ROW()+517,$A:$A,0),COLUMN()-1),1,4,""),".",","))),"")</f>
        <v>14.8003</v>
      </c>
      <c r="I558" s="36" t="str">
        <f>IFERROR(INDEX(zdrovojéúdaje!$A:$G,MATCH(ROW()+593,$A:$A,0),COLUMN()-8),"")</f>
        <v>1151/1494</v>
      </c>
      <c r="J558" s="37">
        <f>IFERROR(INDEX(zdrovojéúdaje!$A:$G,MATCH(ROW()+593,$A:$A,0),COLUMN()-8),"")</f>
        <v>39780</v>
      </c>
      <c r="K558" s="38">
        <f>IFERROR(INDEX(zdrovojéúdaje!$A:$G,MATCH(ROW()+593,$A:$A,0),COLUMN()-8),"")</f>
        <v>0.52083333333333337</v>
      </c>
      <c r="L558" s="39">
        <f>IFERROR(VALUE(TRIM(SUBSTITUTE(REPLACE(INDEX(zdrovojéúdaje!$A:$G,MATCH(ROW()+593,$A:$A,0),COLUMN()-8),1,4,""),".",",",1))),"")</f>
        <v>44.751100000000001</v>
      </c>
      <c r="M558" s="39">
        <f>IFERROR(VALUE(TRIM(SUBSTITUTE(REPLACE(INDEX(zdrovojéúdaje!$A:$G,MATCH(ROW()+593,$A:$A,0),COLUMN()-8),1,4,""),".",","))),"")</f>
        <v>16.309000000000001</v>
      </c>
      <c r="N558" s="40">
        <f>IFERROR(VALUE(TRIM(SUBSTITUTE(REPLACE(INDEX(zdrovojéúdaje!$A:$G,MATCH(ROW()+593,$A:$A,0),COLUMN()-8),1,4,""),".",","))),"")</f>
        <v>15.461</v>
      </c>
    </row>
    <row r="559" spans="1:14" s="29" customFormat="1" ht="13.15" customHeight="1">
      <c r="A559" s="47">
        <f>IF((zdrovojéúdaje!B559&gt;=$C$3)*(zdrovojéúdaje!B559&lt;=$C$4),1+COUNTIF($A$1:$A558,"&gt;0"),0)</f>
        <v>559</v>
      </c>
      <c r="B559" s="28" t="str">
        <f>IFERROR(INDEX(zdrovojéúdaje!$A:$G,MATCH(ROW()+517,$A:$A,0),COLUMN()-1),"")</f>
        <v>1076/1494</v>
      </c>
      <c r="C559" s="14">
        <f>IFERROR(INDEX(zdrovojéúdaje!$A:$G,MATCH(ROW()+517,$A:$A,0),COLUMN()-1),"")</f>
        <v>39778</v>
      </c>
      <c r="D559" s="15">
        <f>IFERROR(INDEX(zdrovojéúdaje!$A:$G,MATCH(ROW()+517,$A:$A,0),COLUMN()-1),"")</f>
        <v>0.95833333333333337</v>
      </c>
      <c r="E559" s="13">
        <f>IFERROR(VALUE(TRIM(SUBSTITUTE(REPLACE(INDEX(zdrovojéúdaje!$A:$G,MATCH(ROW()+517,$A:$A,0),COLUMN()-1),1,4,""),".",",",1))),"")</f>
        <v>49.2639</v>
      </c>
      <c r="F559" s="13">
        <f>IFERROR(VALUE(TRIM(SUBSTITUTE(REPLACE(INDEX(zdrovojéúdaje!$A:$G,MATCH(ROW()+517,$A:$A,0),COLUMN()-1),1,4,""),".",","))),"")</f>
        <v>14.444900000000001</v>
      </c>
      <c r="G559" s="12">
        <f>IFERROR(VALUE(TRIM(SUBSTITUTE(REPLACE(INDEX(zdrovojéúdaje!$A:$G,MATCH(ROW()+517,$A:$A,0),COLUMN()-1),1,4,""),".",","))),"")</f>
        <v>14.8003</v>
      </c>
      <c r="I559" s="36" t="str">
        <f>IFERROR(INDEX(zdrovojéúdaje!$A:$G,MATCH(ROW()+593,$A:$A,0),COLUMN()-8),"")</f>
        <v>1152/1494</v>
      </c>
      <c r="J559" s="37">
        <f>IFERROR(INDEX(zdrovojéúdaje!$A:$G,MATCH(ROW()+593,$A:$A,0),COLUMN()-8),"")</f>
        <v>39780</v>
      </c>
      <c r="K559" s="38">
        <f>IFERROR(INDEX(zdrovojéúdaje!$A:$G,MATCH(ROW()+593,$A:$A,0),COLUMN()-8),"")</f>
        <v>0.54166666666666663</v>
      </c>
      <c r="L559" s="39">
        <f>IFERROR(VALUE(TRIM(SUBSTITUTE(REPLACE(INDEX(zdrovojéúdaje!$A:$G,MATCH(ROW()+593,$A:$A,0),COLUMN()-8),1,4,""),".",",",1))),"")</f>
        <v>44.799100000000003</v>
      </c>
      <c r="M559" s="39">
        <f>IFERROR(VALUE(TRIM(SUBSTITUTE(REPLACE(INDEX(zdrovojéúdaje!$A:$G,MATCH(ROW()+593,$A:$A,0),COLUMN()-8),1,4,""),".",","))),"")</f>
        <v>16.275600000000001</v>
      </c>
      <c r="N559" s="40">
        <f>IFERROR(VALUE(TRIM(SUBSTITUTE(REPLACE(INDEX(zdrovojéúdaje!$A:$G,MATCH(ROW()+593,$A:$A,0),COLUMN()-8),1,4,""),".",","))),"")</f>
        <v>15.571199999999999</v>
      </c>
    </row>
    <row r="560" spans="1:14" s="29" customFormat="1" ht="13.15" customHeight="1">
      <c r="A560" s="47">
        <f>IF((zdrovojéúdaje!B560&gt;=$C$3)*(zdrovojéúdaje!B560&lt;=$C$4),1+COUNTIF($A$1:$A559,"&gt;0"),0)</f>
        <v>560</v>
      </c>
      <c r="B560" s="28" t="str">
        <f>IFERROR(INDEX(zdrovojéúdaje!$A:$G,MATCH(ROW()+517,$A:$A,0),COLUMN()-1),"")</f>
        <v>1077/1494</v>
      </c>
      <c r="C560" s="14">
        <f>IFERROR(INDEX(zdrovojéúdaje!$A:$G,MATCH(ROW()+517,$A:$A,0),COLUMN()-1),"")</f>
        <v>39778</v>
      </c>
      <c r="D560" s="15">
        <f>IFERROR(INDEX(zdrovojéúdaje!$A:$G,MATCH(ROW()+517,$A:$A,0),COLUMN()-1),"")</f>
        <v>0.97916666666666663</v>
      </c>
      <c r="E560" s="13">
        <f>IFERROR(VALUE(TRIM(SUBSTITUTE(REPLACE(INDEX(zdrovojéúdaje!$A:$G,MATCH(ROW()+517,$A:$A,0),COLUMN()-1),1,4,""),".",",",1))),"")</f>
        <v>49.258899999999997</v>
      </c>
      <c r="F560" s="13">
        <f>IFERROR(VALUE(TRIM(SUBSTITUTE(REPLACE(INDEX(zdrovojéúdaje!$A:$G,MATCH(ROW()+517,$A:$A,0),COLUMN()-1),1,4,""),".",","))),"")</f>
        <v>14.411799999999999</v>
      </c>
      <c r="G560" s="12">
        <f>IFERROR(VALUE(TRIM(SUBSTITUTE(REPLACE(INDEX(zdrovojéúdaje!$A:$G,MATCH(ROW()+517,$A:$A,0),COLUMN()-1),1,4,""),".",","))),"")</f>
        <v>14.7637</v>
      </c>
      <c r="I560" s="36" t="str">
        <f>IFERROR(INDEX(zdrovojéúdaje!$A:$G,MATCH(ROW()+593,$A:$A,0),COLUMN()-8),"")</f>
        <v>1153/1494</v>
      </c>
      <c r="J560" s="37">
        <f>IFERROR(INDEX(zdrovojéúdaje!$A:$G,MATCH(ROW()+593,$A:$A,0),COLUMN()-8),"")</f>
        <v>39780</v>
      </c>
      <c r="K560" s="38">
        <f>IFERROR(INDEX(zdrovojéúdaje!$A:$G,MATCH(ROW()+593,$A:$A,0),COLUMN()-8),"")</f>
        <v>0.5625</v>
      </c>
      <c r="L560" s="39">
        <f>IFERROR(VALUE(TRIM(SUBSTITUTE(REPLACE(INDEX(zdrovojéúdaje!$A:$G,MATCH(ROW()+593,$A:$A,0),COLUMN()-8),1,4,""),".",",",1))),"")</f>
        <v>44.819200000000002</v>
      </c>
      <c r="M560" s="39">
        <f>IFERROR(VALUE(TRIM(SUBSTITUTE(REPLACE(INDEX(zdrovojéúdaje!$A:$G,MATCH(ROW()+593,$A:$A,0),COLUMN()-8),1,4,""),".",","))),"")</f>
        <v>16.108599999999999</v>
      </c>
      <c r="N560" s="40">
        <f>IFERROR(VALUE(TRIM(SUBSTITUTE(REPLACE(INDEX(zdrovojéúdaje!$A:$G,MATCH(ROW()+593,$A:$A,0),COLUMN()-8),1,4,""),".",","))),"")</f>
        <v>14.873699999999999</v>
      </c>
    </row>
    <row r="561" spans="1:14" s="29" customFormat="1" ht="13.15" customHeight="1">
      <c r="A561" s="47">
        <f>IF((zdrovojéúdaje!B561&gt;=$C$3)*(zdrovojéúdaje!B561&lt;=$C$4),1+COUNTIF($A$1:$A560,"&gt;0"),0)</f>
        <v>561</v>
      </c>
      <c r="B561" s="28" t="str">
        <f>IFERROR(INDEX(zdrovojéúdaje!$A:$G,MATCH(ROW()+517,$A:$A,0),COLUMN()-1),"")</f>
        <v>1078/1494</v>
      </c>
      <c r="C561" s="14">
        <f>IFERROR(INDEX(zdrovojéúdaje!$A:$G,MATCH(ROW()+517,$A:$A,0),COLUMN()-1),"")</f>
        <v>39779</v>
      </c>
      <c r="D561" s="15">
        <f>IFERROR(INDEX(zdrovojéúdaje!$A:$G,MATCH(ROW()+517,$A:$A,0),COLUMN()-1),"")</f>
        <v>0</v>
      </c>
      <c r="E561" s="13">
        <f>IFERROR(VALUE(TRIM(SUBSTITUTE(REPLACE(INDEX(zdrovojéúdaje!$A:$G,MATCH(ROW()+517,$A:$A,0),COLUMN()-1),1,4,""),".",",",1))),"")</f>
        <v>49.208399999999997</v>
      </c>
      <c r="F561" s="13">
        <f>IFERROR(VALUE(TRIM(SUBSTITUTE(REPLACE(INDEX(zdrovojéúdaje!$A:$G,MATCH(ROW()+517,$A:$A,0),COLUMN()-1),1,4,""),".",","))),"")</f>
        <v>14.3786</v>
      </c>
      <c r="G561" s="12">
        <f>IFERROR(VALUE(TRIM(SUBSTITUTE(REPLACE(INDEX(zdrovojéúdaje!$A:$G,MATCH(ROW()+517,$A:$A,0),COLUMN()-1),1,4,""),".",","))),"")</f>
        <v>14.727</v>
      </c>
      <c r="I561" s="36" t="str">
        <f>IFERROR(INDEX(zdrovojéúdaje!$A:$G,MATCH(ROW()+593,$A:$A,0),COLUMN()-8),"")</f>
        <v>1154/1494</v>
      </c>
      <c r="J561" s="37">
        <f>IFERROR(INDEX(zdrovojéúdaje!$A:$G,MATCH(ROW()+593,$A:$A,0),COLUMN()-8),"")</f>
        <v>39780</v>
      </c>
      <c r="K561" s="38">
        <f>IFERROR(INDEX(zdrovojéúdaje!$A:$G,MATCH(ROW()+593,$A:$A,0),COLUMN()-8),"")</f>
        <v>0.58333333333333337</v>
      </c>
      <c r="L561" s="39">
        <f>IFERROR(VALUE(TRIM(SUBSTITUTE(REPLACE(INDEX(zdrovojéúdaje!$A:$G,MATCH(ROW()+593,$A:$A,0),COLUMN()-8),1,4,""),".",",",1))),"")</f>
        <v>44.801600000000001</v>
      </c>
      <c r="M561" s="39">
        <f>IFERROR(VALUE(TRIM(SUBSTITUTE(REPLACE(INDEX(zdrovojéúdaje!$A:$G,MATCH(ROW()+593,$A:$A,0),COLUMN()-8),1,4,""),".",","))),"")</f>
        <v>16.041799999999999</v>
      </c>
      <c r="N561" s="40">
        <f>IFERROR(VALUE(TRIM(SUBSTITUTE(REPLACE(INDEX(zdrovojéúdaje!$A:$G,MATCH(ROW()+593,$A:$A,0),COLUMN()-8),1,4,""),".",","))),"")</f>
        <v>15.314</v>
      </c>
    </row>
    <row r="562" spans="1:14" s="29" customFormat="1" ht="13.15" customHeight="1">
      <c r="A562" s="47">
        <f>IF((zdrovojéúdaje!B562&gt;=$C$3)*(zdrovojéúdaje!B562&lt;=$C$4),1+COUNTIF($A$1:$A561,"&gt;0"),0)</f>
        <v>562</v>
      </c>
      <c r="B562" s="28" t="str">
        <f>IFERROR(INDEX(zdrovojéúdaje!$A:$G,MATCH(ROW()+517,$A:$A,0),COLUMN()-1),"")</f>
        <v>1079/1494</v>
      </c>
      <c r="C562" s="14">
        <f>IFERROR(INDEX(zdrovojéúdaje!$A:$G,MATCH(ROW()+517,$A:$A,0),COLUMN()-1),"")</f>
        <v>39779</v>
      </c>
      <c r="D562" s="15">
        <f>IFERROR(INDEX(zdrovojéúdaje!$A:$G,MATCH(ROW()+517,$A:$A,0),COLUMN()-1),"")</f>
        <v>2.0833333333333332E-2</v>
      </c>
      <c r="E562" s="13">
        <f>IFERROR(VALUE(TRIM(SUBSTITUTE(REPLACE(INDEX(zdrovojéúdaje!$A:$G,MATCH(ROW()+517,$A:$A,0),COLUMN()-1),1,4,""),".",",",1))),"")</f>
        <v>49.1554</v>
      </c>
      <c r="F562" s="13">
        <f>IFERROR(VALUE(TRIM(SUBSTITUTE(REPLACE(INDEX(zdrovojéúdaje!$A:$G,MATCH(ROW()+517,$A:$A,0),COLUMN()-1),1,4,""),".",","))),"")</f>
        <v>14.345499999999999</v>
      </c>
      <c r="G562" s="12">
        <f>IFERROR(VALUE(TRIM(SUBSTITUTE(REPLACE(INDEX(zdrovojéúdaje!$A:$G,MATCH(ROW()+517,$A:$A,0),COLUMN()-1),1,4,""),".",","))),"")</f>
        <v>14.6904</v>
      </c>
      <c r="I562" s="36" t="str">
        <f>IFERROR(INDEX(zdrovojéúdaje!$A:$G,MATCH(ROW()+593,$A:$A,0),COLUMN()-8),"")</f>
        <v>1155/1494</v>
      </c>
      <c r="J562" s="37">
        <f>IFERROR(INDEX(zdrovojéúdaje!$A:$G,MATCH(ROW()+593,$A:$A,0),COLUMN()-8),"")</f>
        <v>39780</v>
      </c>
      <c r="K562" s="38">
        <f>IFERROR(INDEX(zdrovojéúdaje!$A:$G,MATCH(ROW()+593,$A:$A,0),COLUMN()-8),"")</f>
        <v>0.60416666666666663</v>
      </c>
      <c r="L562" s="39">
        <f>IFERROR(VALUE(TRIM(SUBSTITUTE(REPLACE(INDEX(zdrovojéúdaje!$A:$G,MATCH(ROW()+593,$A:$A,0),COLUMN()-8),1,4,""),".",",",1))),"")</f>
        <v>45.1524</v>
      </c>
      <c r="M562" s="39">
        <f>IFERROR(VALUE(TRIM(SUBSTITUTE(REPLACE(INDEX(zdrovojéúdaje!$A:$G,MATCH(ROW()+593,$A:$A,0),COLUMN()-8),1,4,""),".",","))),"")</f>
        <v>16.008500000000002</v>
      </c>
      <c r="N562" s="40">
        <f>IFERROR(VALUE(TRIM(SUBSTITUTE(REPLACE(INDEX(zdrovojéúdaje!$A:$G,MATCH(ROW()+593,$A:$A,0),COLUMN()-8),1,4,""),".",","))),"")</f>
        <v>15.314</v>
      </c>
    </row>
    <row r="563" spans="1:14" s="29" customFormat="1" ht="13.15" customHeight="1">
      <c r="A563" s="47">
        <f>IF((zdrovojéúdaje!B563&gt;=$C$3)*(zdrovojéúdaje!B563&lt;=$C$4),1+COUNTIF($A$1:$A562,"&gt;0"),0)</f>
        <v>563</v>
      </c>
      <c r="B563" s="28" t="str">
        <f>IFERROR(INDEX(zdrovojéúdaje!$A:$G,MATCH(ROW()+517,$A:$A,0),COLUMN()-1),"")</f>
        <v>1080/1494</v>
      </c>
      <c r="C563" s="14">
        <f>IFERROR(INDEX(zdrovojéúdaje!$A:$G,MATCH(ROW()+517,$A:$A,0),COLUMN()-1),"")</f>
        <v>39779</v>
      </c>
      <c r="D563" s="15">
        <f>IFERROR(INDEX(zdrovojéúdaje!$A:$G,MATCH(ROW()+517,$A:$A,0),COLUMN()-1),"")</f>
        <v>4.1666666666666664E-2</v>
      </c>
      <c r="E563" s="13">
        <f>IFERROR(VALUE(TRIM(SUBSTITUTE(REPLACE(INDEX(zdrovojéúdaje!$A:$G,MATCH(ROW()+517,$A:$A,0),COLUMN()-1),1,4,""),".",",",1))),"")</f>
        <v>49.054400000000001</v>
      </c>
      <c r="F563" s="13">
        <f>IFERROR(VALUE(TRIM(SUBSTITUTE(REPLACE(INDEX(zdrovojéúdaje!$A:$G,MATCH(ROW()+517,$A:$A,0),COLUMN()-1),1,4,""),".",","))),"")</f>
        <v>14.3123</v>
      </c>
      <c r="G563" s="12">
        <f>IFERROR(VALUE(TRIM(SUBSTITUTE(REPLACE(INDEX(zdrovojéúdaje!$A:$G,MATCH(ROW()+517,$A:$A,0),COLUMN()-1),1,4,""),".",","))),"")</f>
        <v>14.6904</v>
      </c>
      <c r="I563" s="36" t="str">
        <f>IFERROR(INDEX(zdrovojéúdaje!$A:$G,MATCH(ROW()+593,$A:$A,0),COLUMN()-8),"")</f>
        <v>1156/1494</v>
      </c>
      <c r="J563" s="37">
        <f>IFERROR(INDEX(zdrovojéúdaje!$A:$G,MATCH(ROW()+593,$A:$A,0),COLUMN()-8),"")</f>
        <v>39780</v>
      </c>
      <c r="K563" s="38">
        <f>IFERROR(INDEX(zdrovojéúdaje!$A:$G,MATCH(ROW()+593,$A:$A,0),COLUMN()-8),"")</f>
        <v>0.625</v>
      </c>
      <c r="L563" s="39">
        <f>IFERROR(VALUE(TRIM(SUBSTITUTE(REPLACE(INDEX(zdrovojéúdaje!$A:$G,MATCH(ROW()+593,$A:$A,0),COLUMN()-8),1,4,""),".",",",1))),"")</f>
        <v>45.238199999999999</v>
      </c>
      <c r="M563" s="39">
        <f>IFERROR(VALUE(TRIM(SUBSTITUTE(REPLACE(INDEX(zdrovojéúdaje!$A:$G,MATCH(ROW()+593,$A:$A,0),COLUMN()-8),1,4,""),".",","))),"")</f>
        <v>15.975099999999999</v>
      </c>
      <c r="N563" s="40">
        <f>IFERROR(VALUE(TRIM(SUBSTITUTE(REPLACE(INDEX(zdrovojéúdaje!$A:$G,MATCH(ROW()+593,$A:$A,0),COLUMN()-8),1,4,""),".",","))),"")</f>
        <v>15.607900000000001</v>
      </c>
    </row>
    <row r="564" spans="1:14" s="29" customFormat="1" ht="13.15" customHeight="1">
      <c r="A564" s="47">
        <f>IF((zdrovojéúdaje!B564&gt;=$C$3)*(zdrovojéúdaje!B564&lt;=$C$4),1+COUNTIF($A$1:$A563,"&gt;0"),0)</f>
        <v>564</v>
      </c>
      <c r="B564" s="28" t="str">
        <f>IFERROR(INDEX(zdrovojéúdaje!$A:$G,MATCH(ROW()+517,$A:$A,0),COLUMN()-1),"")</f>
        <v>1081/1494</v>
      </c>
      <c r="C564" s="14">
        <f>IFERROR(INDEX(zdrovojéúdaje!$A:$G,MATCH(ROW()+517,$A:$A,0),COLUMN()-1),"")</f>
        <v>39779</v>
      </c>
      <c r="D564" s="15">
        <f>IFERROR(INDEX(zdrovojéúdaje!$A:$G,MATCH(ROW()+517,$A:$A,0),COLUMN()-1),"")</f>
        <v>6.25E-2</v>
      </c>
      <c r="E564" s="13">
        <f>IFERROR(VALUE(TRIM(SUBSTITUTE(REPLACE(INDEX(zdrovojéúdaje!$A:$G,MATCH(ROW()+517,$A:$A,0),COLUMN()-1),1,4,""),".",",",1))),"")</f>
        <v>48.958500000000001</v>
      </c>
      <c r="F564" s="13">
        <f>IFERROR(VALUE(TRIM(SUBSTITUTE(REPLACE(INDEX(zdrovojéúdaje!$A:$G,MATCH(ROW()+517,$A:$A,0),COLUMN()-1),1,4,""),".",","))),"")</f>
        <v>14.3123</v>
      </c>
      <c r="G564" s="12">
        <f>IFERROR(VALUE(TRIM(SUBSTITUTE(REPLACE(INDEX(zdrovojéúdaje!$A:$G,MATCH(ROW()+517,$A:$A,0),COLUMN()-1),1,4,""),".",","))),"")</f>
        <v>14.6904</v>
      </c>
      <c r="I564" s="36" t="str">
        <f>IFERROR(INDEX(zdrovojéúdaje!$A:$G,MATCH(ROW()+593,$A:$A,0),COLUMN()-8),"")</f>
        <v>1157/1494</v>
      </c>
      <c r="J564" s="37">
        <f>IFERROR(INDEX(zdrovojéúdaje!$A:$G,MATCH(ROW()+593,$A:$A,0),COLUMN()-8),"")</f>
        <v>39780</v>
      </c>
      <c r="K564" s="38">
        <f>IFERROR(INDEX(zdrovojéúdaje!$A:$G,MATCH(ROW()+593,$A:$A,0),COLUMN()-8),"")</f>
        <v>0.64583333333333337</v>
      </c>
      <c r="L564" s="39">
        <f>IFERROR(VALUE(TRIM(SUBSTITUTE(REPLACE(INDEX(zdrovojéúdaje!$A:$G,MATCH(ROW()+593,$A:$A,0),COLUMN()-8),1,4,""),".",",",1))),"")</f>
        <v>45.313899999999997</v>
      </c>
      <c r="M564" s="39">
        <f>IFERROR(VALUE(TRIM(SUBSTITUTE(REPLACE(INDEX(zdrovojéúdaje!$A:$G,MATCH(ROW()+593,$A:$A,0),COLUMN()-8),1,4,""),".",","))),"")</f>
        <v>15.875</v>
      </c>
      <c r="N564" s="40">
        <f>IFERROR(VALUE(TRIM(SUBSTITUTE(REPLACE(INDEX(zdrovojéúdaje!$A:$G,MATCH(ROW()+593,$A:$A,0),COLUMN()-8),1,4,""),".",","))),"")</f>
        <v>15.5344</v>
      </c>
    </row>
    <row r="565" spans="1:14" s="29" customFormat="1" ht="13.15" customHeight="1">
      <c r="A565" s="47">
        <f>IF((zdrovojéúdaje!B565&gt;=$C$3)*(zdrovojéúdaje!B565&lt;=$C$4),1+COUNTIF($A$1:$A564,"&gt;0"),0)</f>
        <v>565</v>
      </c>
      <c r="B565" s="28" t="str">
        <f>IFERROR(INDEX(zdrovojéúdaje!$A:$G,MATCH(ROW()+517,$A:$A,0),COLUMN()-1),"")</f>
        <v>1082/1494</v>
      </c>
      <c r="C565" s="14">
        <f>IFERROR(INDEX(zdrovojéúdaje!$A:$G,MATCH(ROW()+517,$A:$A,0),COLUMN()-1),"")</f>
        <v>39779</v>
      </c>
      <c r="D565" s="15">
        <f>IFERROR(INDEX(zdrovojéúdaje!$A:$G,MATCH(ROW()+517,$A:$A,0),COLUMN()-1),"")</f>
        <v>8.3333333333333329E-2</v>
      </c>
      <c r="E565" s="13">
        <f>IFERROR(VALUE(TRIM(SUBSTITUTE(REPLACE(INDEX(zdrovojéúdaje!$A:$G,MATCH(ROW()+517,$A:$A,0),COLUMN()-1),1,4,""),".",",",1))),"")</f>
        <v>48.910600000000002</v>
      </c>
      <c r="F565" s="13">
        <f>IFERROR(VALUE(TRIM(SUBSTITUTE(REPLACE(INDEX(zdrovojéúdaje!$A:$G,MATCH(ROW()+517,$A:$A,0),COLUMN()-1),1,4,""),".",","))),"")</f>
        <v>14.279199999999999</v>
      </c>
      <c r="G565" s="12">
        <f>IFERROR(VALUE(TRIM(SUBSTITUTE(REPLACE(INDEX(zdrovojéúdaje!$A:$G,MATCH(ROW()+517,$A:$A,0),COLUMN()-1),1,4,""),".",","))),"")</f>
        <v>14.653700000000001</v>
      </c>
      <c r="I565" s="36" t="str">
        <f>IFERROR(INDEX(zdrovojéúdaje!$A:$G,MATCH(ROW()+593,$A:$A,0),COLUMN()-8),"")</f>
        <v>1158/1494</v>
      </c>
      <c r="J565" s="37">
        <f>IFERROR(INDEX(zdrovojéúdaje!$A:$G,MATCH(ROW()+593,$A:$A,0),COLUMN()-8),"")</f>
        <v>39780</v>
      </c>
      <c r="K565" s="38">
        <f>IFERROR(INDEX(zdrovojéúdaje!$A:$G,MATCH(ROW()+593,$A:$A,0),COLUMN()-8),"")</f>
        <v>0.66666666666666663</v>
      </c>
      <c r="L565" s="39">
        <f>IFERROR(VALUE(TRIM(SUBSTITUTE(REPLACE(INDEX(zdrovojéúdaje!$A:$G,MATCH(ROW()+593,$A:$A,0),COLUMN()-8),1,4,""),".",",",1))),"")</f>
        <v>45.366900000000001</v>
      </c>
      <c r="M565" s="39">
        <f>IFERROR(VALUE(TRIM(SUBSTITUTE(REPLACE(INDEX(zdrovojéúdaje!$A:$G,MATCH(ROW()+593,$A:$A,0),COLUMN()-8),1,4,""),".",","))),"")</f>
        <v>15.675000000000001</v>
      </c>
      <c r="N565" s="40">
        <f>IFERROR(VALUE(TRIM(SUBSTITUTE(REPLACE(INDEX(zdrovojéúdaje!$A:$G,MATCH(ROW()+593,$A:$A,0),COLUMN()-8),1,4,""),".",","))),"")</f>
        <v>15.424200000000001</v>
      </c>
    </row>
    <row r="566" spans="1:14" s="29" customFormat="1" ht="13.15" customHeight="1">
      <c r="A566" s="47">
        <f>IF((zdrovojéúdaje!B566&gt;=$C$3)*(zdrovojéúdaje!B566&lt;=$C$4),1+COUNTIF($A$1:$A565,"&gt;0"),0)</f>
        <v>566</v>
      </c>
      <c r="B566" s="28" t="str">
        <f>IFERROR(INDEX(zdrovojéúdaje!$A:$G,MATCH(ROW()+517,$A:$A,0),COLUMN()-1),"")</f>
        <v>1083/1494</v>
      </c>
      <c r="C566" s="14">
        <f>IFERROR(INDEX(zdrovojéúdaje!$A:$G,MATCH(ROW()+517,$A:$A,0),COLUMN()-1),"")</f>
        <v>39779</v>
      </c>
      <c r="D566" s="15">
        <f>IFERROR(INDEX(zdrovojéúdaje!$A:$G,MATCH(ROW()+517,$A:$A,0),COLUMN()-1),"")</f>
        <v>0.10416666666666667</v>
      </c>
      <c r="E566" s="13">
        <f>IFERROR(VALUE(TRIM(SUBSTITUTE(REPLACE(INDEX(zdrovojéúdaje!$A:$G,MATCH(ROW()+517,$A:$A,0),COLUMN()-1),1,4,""),".",",",1))),"")</f>
        <v>48.9863</v>
      </c>
      <c r="F566" s="13">
        <f>IFERROR(VALUE(TRIM(SUBSTITUTE(REPLACE(INDEX(zdrovojéúdaje!$A:$G,MATCH(ROW()+517,$A:$A,0),COLUMN()-1),1,4,""),".",","))),"")</f>
        <v>14.279199999999999</v>
      </c>
      <c r="G566" s="12">
        <f>IFERROR(VALUE(TRIM(SUBSTITUTE(REPLACE(INDEX(zdrovojéúdaje!$A:$G,MATCH(ROW()+517,$A:$A,0),COLUMN()-1),1,4,""),".",","))),"")</f>
        <v>14.617100000000001</v>
      </c>
      <c r="I566" s="36" t="str">
        <f>IFERROR(INDEX(zdrovojéúdaje!$A:$G,MATCH(ROW()+593,$A:$A,0),COLUMN()-8),"")</f>
        <v>1159/1494</v>
      </c>
      <c r="J566" s="37">
        <f>IFERROR(INDEX(zdrovojéúdaje!$A:$G,MATCH(ROW()+593,$A:$A,0),COLUMN()-8),"")</f>
        <v>39780</v>
      </c>
      <c r="K566" s="38">
        <f>IFERROR(INDEX(zdrovojéúdaje!$A:$G,MATCH(ROW()+593,$A:$A,0),COLUMN()-8),"")</f>
        <v>0.6875</v>
      </c>
      <c r="L566" s="39">
        <f>IFERROR(VALUE(TRIM(SUBSTITUTE(REPLACE(INDEX(zdrovojéúdaje!$A:$G,MATCH(ROW()+593,$A:$A,0),COLUMN()-8),1,4,""),".",",",1))),"")</f>
        <v>45.4099</v>
      </c>
      <c r="M566" s="39">
        <f>IFERROR(VALUE(TRIM(SUBSTITUTE(REPLACE(INDEX(zdrovojéúdaje!$A:$G,MATCH(ROW()+593,$A:$A,0),COLUMN()-8),1,4,""),".",","))),"")</f>
        <v>15.475099999999999</v>
      </c>
      <c r="N566" s="40">
        <f>IFERROR(VALUE(TRIM(SUBSTITUTE(REPLACE(INDEX(zdrovojéúdaje!$A:$G,MATCH(ROW()+593,$A:$A,0),COLUMN()-8),1,4,""),".",","))),"")</f>
        <v>15.203900000000001</v>
      </c>
    </row>
    <row r="567" spans="1:14" s="29" customFormat="1" ht="13.15" customHeight="1">
      <c r="A567" s="47">
        <f>IF((zdrovojéúdaje!B567&gt;=$C$3)*(zdrovojéúdaje!B567&lt;=$C$4),1+COUNTIF($A$1:$A566,"&gt;0"),0)</f>
        <v>567</v>
      </c>
      <c r="B567" s="28" t="str">
        <f>IFERROR(INDEX(zdrovojéúdaje!$A:$G,MATCH(ROW()+517,$A:$A,0),COLUMN()-1),"")</f>
        <v>1084/1494</v>
      </c>
      <c r="C567" s="14">
        <f>IFERROR(INDEX(zdrovojéúdaje!$A:$G,MATCH(ROW()+517,$A:$A,0),COLUMN()-1),"")</f>
        <v>39779</v>
      </c>
      <c r="D567" s="15">
        <f>IFERROR(INDEX(zdrovojéúdaje!$A:$G,MATCH(ROW()+517,$A:$A,0),COLUMN()-1),"")</f>
        <v>0.125</v>
      </c>
      <c r="E567" s="13">
        <f>IFERROR(VALUE(TRIM(SUBSTITUTE(REPLACE(INDEX(zdrovojéúdaje!$A:$G,MATCH(ROW()+517,$A:$A,0),COLUMN()-1),1,4,""),".",",",1))),"")</f>
        <v>49.044400000000003</v>
      </c>
      <c r="F567" s="13">
        <f>IFERROR(VALUE(TRIM(SUBSTITUTE(REPLACE(INDEX(zdrovojéúdaje!$A:$G,MATCH(ROW()+517,$A:$A,0),COLUMN()-1),1,4,""),".",","))),"")</f>
        <v>14.2461</v>
      </c>
      <c r="G567" s="12">
        <f>IFERROR(VALUE(TRIM(SUBSTITUTE(REPLACE(INDEX(zdrovojéúdaje!$A:$G,MATCH(ROW()+517,$A:$A,0),COLUMN()-1),1,4,""),".",","))),"")</f>
        <v>14.617100000000001</v>
      </c>
      <c r="I567" s="36" t="str">
        <f>IFERROR(INDEX(zdrovojéúdaje!$A:$G,MATCH(ROW()+593,$A:$A,0),COLUMN()-8),"")</f>
        <v>1160/1494</v>
      </c>
      <c r="J567" s="37">
        <f>IFERROR(INDEX(zdrovojéúdaje!$A:$G,MATCH(ROW()+593,$A:$A,0),COLUMN()-8),"")</f>
        <v>39780</v>
      </c>
      <c r="K567" s="38">
        <f>IFERROR(INDEX(zdrovojéúdaje!$A:$G,MATCH(ROW()+593,$A:$A,0),COLUMN()-8),"")</f>
        <v>0.70833333333333337</v>
      </c>
      <c r="L567" s="39">
        <f>IFERROR(VALUE(TRIM(SUBSTITUTE(REPLACE(INDEX(zdrovojéúdaje!$A:$G,MATCH(ROW()+593,$A:$A,0),COLUMN()-8),1,4,""),".",",",1))),"")</f>
        <v>45.596600000000002</v>
      </c>
      <c r="M567" s="39">
        <f>IFERROR(VALUE(TRIM(SUBSTITUTE(REPLACE(INDEX(zdrovojéúdaje!$A:$G,MATCH(ROW()+593,$A:$A,0),COLUMN()-8),1,4,""),".",","))),"")</f>
        <v>15.341900000000001</v>
      </c>
      <c r="N567" s="40">
        <f>IFERROR(VALUE(TRIM(SUBSTITUTE(REPLACE(INDEX(zdrovojéúdaje!$A:$G,MATCH(ROW()+593,$A:$A,0),COLUMN()-8),1,4,""),".",","))),"")</f>
        <v>15.3508</v>
      </c>
    </row>
    <row r="568" spans="1:14" s="29" customFormat="1" ht="13.15" customHeight="1">
      <c r="A568" s="47">
        <f>IF((zdrovojéúdaje!B568&gt;=$C$3)*(zdrovojéúdaje!B568&lt;=$C$4),1+COUNTIF($A$1:$A567,"&gt;0"),0)</f>
        <v>568</v>
      </c>
      <c r="B568" s="28" t="str">
        <f>IFERROR(INDEX(zdrovojéúdaje!$A:$G,MATCH(ROW()+517,$A:$A,0),COLUMN()-1),"")</f>
        <v>1085/1494</v>
      </c>
      <c r="C568" s="14">
        <f>IFERROR(INDEX(zdrovojéúdaje!$A:$G,MATCH(ROW()+517,$A:$A,0),COLUMN()-1),"")</f>
        <v>39779</v>
      </c>
      <c r="D568" s="15">
        <f>IFERROR(INDEX(zdrovojéúdaje!$A:$G,MATCH(ROW()+517,$A:$A,0),COLUMN()-1),"")</f>
        <v>0.14583333333333334</v>
      </c>
      <c r="E568" s="13">
        <f>IFERROR(VALUE(TRIM(SUBSTITUTE(REPLACE(INDEX(zdrovojéúdaje!$A:$G,MATCH(ROW()+517,$A:$A,0),COLUMN()-1),1,4,""),".",",",1))),"")</f>
        <v>48.852499999999999</v>
      </c>
      <c r="F568" s="13">
        <f>IFERROR(VALUE(TRIM(SUBSTITUTE(REPLACE(INDEX(zdrovojéúdaje!$A:$G,MATCH(ROW()+517,$A:$A,0),COLUMN()-1),1,4,""),".",","))),"")</f>
        <v>14.212899999999999</v>
      </c>
      <c r="G568" s="12">
        <f>IFERROR(VALUE(TRIM(SUBSTITUTE(REPLACE(INDEX(zdrovojéúdaje!$A:$G,MATCH(ROW()+517,$A:$A,0),COLUMN()-1),1,4,""),".",","))),"")</f>
        <v>14.580399999999999</v>
      </c>
      <c r="I568" s="36" t="str">
        <f>IFERROR(INDEX(zdrovojéúdaje!$A:$G,MATCH(ROW()+593,$A:$A,0),COLUMN()-8),"")</f>
        <v>1161/1494</v>
      </c>
      <c r="J568" s="37">
        <f>IFERROR(INDEX(zdrovojéúdaje!$A:$G,MATCH(ROW()+593,$A:$A,0),COLUMN()-8),"")</f>
        <v>39780</v>
      </c>
      <c r="K568" s="38">
        <f>IFERROR(INDEX(zdrovojéúdaje!$A:$G,MATCH(ROW()+593,$A:$A,0),COLUMN()-8),"")</f>
        <v>0.72916666666666663</v>
      </c>
      <c r="L568" s="39">
        <f>IFERROR(VALUE(TRIM(SUBSTITUTE(REPLACE(INDEX(zdrovojéúdaje!$A:$G,MATCH(ROW()+593,$A:$A,0),COLUMN()-8),1,4,""),".",",",1))),"")</f>
        <v>45.69</v>
      </c>
      <c r="M568" s="39">
        <f>IFERROR(VALUE(TRIM(SUBSTITUTE(REPLACE(INDEX(zdrovojéúdaje!$A:$G,MATCH(ROW()+593,$A:$A,0),COLUMN()-8),1,4,""),".",","))),"")</f>
        <v>15.175599999999999</v>
      </c>
      <c r="N568" s="40">
        <f>IFERROR(VALUE(TRIM(SUBSTITUTE(REPLACE(INDEX(zdrovojéúdaje!$A:$G,MATCH(ROW()+593,$A:$A,0),COLUMN()-8),1,4,""),".",","))),"")</f>
        <v>15.314</v>
      </c>
    </row>
    <row r="569" spans="1:14" s="29" customFormat="1" ht="13.15" customHeight="1">
      <c r="A569" s="47">
        <f>IF((zdrovojéúdaje!B569&gt;=$C$3)*(zdrovojéúdaje!B569&lt;=$C$4),1+COUNTIF($A$1:$A568,"&gt;0"),0)</f>
        <v>569</v>
      </c>
      <c r="B569" s="28" t="str">
        <f>IFERROR(INDEX(zdrovojéúdaje!$A:$G,MATCH(ROW()+517,$A:$A,0),COLUMN()-1),"")</f>
        <v>1086/1494</v>
      </c>
      <c r="C569" s="14">
        <f>IFERROR(INDEX(zdrovojéúdaje!$A:$G,MATCH(ROW()+517,$A:$A,0),COLUMN()-1),"")</f>
        <v>39779</v>
      </c>
      <c r="D569" s="15">
        <f>IFERROR(INDEX(zdrovojéúdaje!$A:$G,MATCH(ROW()+517,$A:$A,0),COLUMN()-1),"")</f>
        <v>0.16666666666666666</v>
      </c>
      <c r="E569" s="13">
        <f>IFERROR(VALUE(TRIM(SUBSTITUTE(REPLACE(INDEX(zdrovojéúdaje!$A:$G,MATCH(ROW()+517,$A:$A,0),COLUMN()-1),1,4,""),".",",",1))),"")</f>
        <v>48.824800000000003</v>
      </c>
      <c r="F569" s="13">
        <f>IFERROR(VALUE(TRIM(SUBSTITUTE(REPLACE(INDEX(zdrovojéúdaje!$A:$G,MATCH(ROW()+517,$A:$A,0),COLUMN()-1),1,4,""),".",","))),"")</f>
        <v>14.1798</v>
      </c>
      <c r="G569" s="12">
        <f>IFERROR(VALUE(TRIM(SUBSTITUTE(REPLACE(INDEX(zdrovojéúdaje!$A:$G,MATCH(ROW()+517,$A:$A,0),COLUMN()-1),1,4,""),".",","))),"")</f>
        <v>14.543799999999999</v>
      </c>
      <c r="I569" s="36" t="str">
        <f>IFERROR(INDEX(zdrovojéúdaje!$A:$G,MATCH(ROW()+593,$A:$A,0),COLUMN()-8),"")</f>
        <v>1162/1494</v>
      </c>
      <c r="J569" s="37">
        <f>IFERROR(INDEX(zdrovojéúdaje!$A:$G,MATCH(ROW()+593,$A:$A,0),COLUMN()-8),"")</f>
        <v>39780</v>
      </c>
      <c r="K569" s="38">
        <f>IFERROR(INDEX(zdrovojéúdaje!$A:$G,MATCH(ROW()+593,$A:$A,0),COLUMN()-8),"")</f>
        <v>0.75</v>
      </c>
      <c r="L569" s="39">
        <f>IFERROR(VALUE(TRIM(SUBSTITUTE(REPLACE(INDEX(zdrovojéúdaje!$A:$G,MATCH(ROW()+593,$A:$A,0),COLUMN()-8),1,4,""),".",",",1))),"")</f>
        <v>45.785899999999998</v>
      </c>
      <c r="M569" s="39">
        <f>IFERROR(VALUE(TRIM(SUBSTITUTE(REPLACE(INDEX(zdrovojéúdaje!$A:$G,MATCH(ROW()+593,$A:$A,0),COLUMN()-8),1,4,""),".",","))),"")</f>
        <v>15.075799999999999</v>
      </c>
      <c r="N569" s="40">
        <f>IFERROR(VALUE(TRIM(SUBSTITUTE(REPLACE(INDEX(zdrovojéúdaje!$A:$G,MATCH(ROW()+593,$A:$A,0),COLUMN()-8),1,4,""),".",","))),"")</f>
        <v>15.3508</v>
      </c>
    </row>
    <row r="570" spans="1:14" s="29" customFormat="1" ht="13.15" customHeight="1">
      <c r="A570" s="47">
        <f>IF((zdrovojéúdaje!B570&gt;=$C$3)*(zdrovojéúdaje!B570&lt;=$C$4),1+COUNTIF($A$1:$A569,"&gt;0"),0)</f>
        <v>570</v>
      </c>
      <c r="B570" s="28" t="str">
        <f>IFERROR(INDEX(zdrovojéúdaje!$A:$G,MATCH(ROW()+517,$A:$A,0),COLUMN()-1),"")</f>
        <v>1087/1494</v>
      </c>
      <c r="C570" s="14">
        <f>IFERROR(INDEX(zdrovojéúdaje!$A:$G,MATCH(ROW()+517,$A:$A,0),COLUMN()-1),"")</f>
        <v>39779</v>
      </c>
      <c r="D570" s="15">
        <f>IFERROR(INDEX(zdrovojéúdaje!$A:$G,MATCH(ROW()+517,$A:$A,0),COLUMN()-1),"")</f>
        <v>0.1875</v>
      </c>
      <c r="E570" s="13">
        <f>IFERROR(VALUE(TRIM(SUBSTITUTE(REPLACE(INDEX(zdrovojéúdaje!$A:$G,MATCH(ROW()+517,$A:$A,0),COLUMN()-1),1,4,""),".",",",1))),"")</f>
        <v>48.983800000000002</v>
      </c>
      <c r="F570" s="13">
        <f>IFERROR(VALUE(TRIM(SUBSTITUTE(REPLACE(INDEX(zdrovojéúdaje!$A:$G,MATCH(ROW()+517,$A:$A,0),COLUMN()-1),1,4,""),".",","))),"")</f>
        <v>14.1798</v>
      </c>
      <c r="G570" s="12">
        <f>IFERROR(VALUE(TRIM(SUBSTITUTE(REPLACE(INDEX(zdrovojéúdaje!$A:$G,MATCH(ROW()+517,$A:$A,0),COLUMN()-1),1,4,""),".",","))),"")</f>
        <v>14.543799999999999</v>
      </c>
      <c r="I570" s="36" t="str">
        <f>IFERROR(INDEX(zdrovojéúdaje!$A:$G,MATCH(ROW()+593,$A:$A,0),COLUMN()-8),"")</f>
        <v>1163/1494</v>
      </c>
      <c r="J570" s="37">
        <f>IFERROR(INDEX(zdrovojéúdaje!$A:$G,MATCH(ROW()+593,$A:$A,0),COLUMN()-8),"")</f>
        <v>39780</v>
      </c>
      <c r="K570" s="38">
        <f>IFERROR(INDEX(zdrovojéúdaje!$A:$G,MATCH(ROW()+593,$A:$A,0),COLUMN()-8),"")</f>
        <v>0.77083333333333337</v>
      </c>
      <c r="L570" s="39">
        <f>IFERROR(VALUE(TRIM(SUBSTITUTE(REPLACE(INDEX(zdrovojéúdaje!$A:$G,MATCH(ROW()+593,$A:$A,0),COLUMN()-8),1,4,""),".",",",1))),"")</f>
        <v>45.8339</v>
      </c>
      <c r="M570" s="39">
        <f>IFERROR(VALUE(TRIM(SUBSTITUTE(REPLACE(INDEX(zdrovojéúdaje!$A:$G,MATCH(ROW()+593,$A:$A,0),COLUMN()-8),1,4,""),".",","))),"")</f>
        <v>15.0093</v>
      </c>
      <c r="N570" s="40">
        <f>IFERROR(VALUE(TRIM(SUBSTITUTE(REPLACE(INDEX(zdrovojéúdaje!$A:$G,MATCH(ROW()+593,$A:$A,0),COLUMN()-8),1,4,""),".",","))),"")</f>
        <v>15.314</v>
      </c>
    </row>
    <row r="571" spans="1:14" s="29" customFormat="1" ht="13.15" customHeight="1">
      <c r="A571" s="47">
        <f>IF((zdrovojéúdaje!B571&gt;=$C$3)*(zdrovojéúdaje!B571&lt;=$C$4),1+COUNTIF($A$1:$A570,"&gt;0"),0)</f>
        <v>571</v>
      </c>
      <c r="B571" s="28" t="str">
        <f>IFERROR(INDEX(zdrovojéúdaje!$A:$G,MATCH(ROW()+517,$A:$A,0),COLUMN()-1),"")</f>
        <v>1088/1494</v>
      </c>
      <c r="C571" s="14">
        <f>IFERROR(INDEX(zdrovojéúdaje!$A:$G,MATCH(ROW()+517,$A:$A,0),COLUMN()-1),"")</f>
        <v>39779</v>
      </c>
      <c r="D571" s="15">
        <f>IFERROR(INDEX(zdrovojéúdaje!$A:$G,MATCH(ROW()+517,$A:$A,0),COLUMN()-1),"")</f>
        <v>0.20833333333333334</v>
      </c>
      <c r="E571" s="13">
        <f>IFERROR(VALUE(TRIM(SUBSTITUTE(REPLACE(INDEX(zdrovojéúdaje!$A:$G,MATCH(ROW()+517,$A:$A,0),COLUMN()-1),1,4,""),".",",",1))),"")</f>
        <v>48.865200000000002</v>
      </c>
      <c r="F571" s="13">
        <f>IFERROR(VALUE(TRIM(SUBSTITUTE(REPLACE(INDEX(zdrovojéúdaje!$A:$G,MATCH(ROW()+517,$A:$A,0),COLUMN()-1),1,4,""),".",","))),"")</f>
        <v>14.1798</v>
      </c>
      <c r="G571" s="12">
        <f>IFERROR(VALUE(TRIM(SUBSTITUTE(REPLACE(INDEX(zdrovojéúdaje!$A:$G,MATCH(ROW()+517,$A:$A,0),COLUMN()-1),1,4,""),".",","))),"")</f>
        <v>14.543799999999999</v>
      </c>
      <c r="I571" s="36" t="str">
        <f>IFERROR(INDEX(zdrovojéúdaje!$A:$G,MATCH(ROW()+593,$A:$A,0),COLUMN()-8),"")</f>
        <v>1164/1494</v>
      </c>
      <c r="J571" s="37">
        <f>IFERROR(INDEX(zdrovojéúdaje!$A:$G,MATCH(ROW()+593,$A:$A,0),COLUMN()-8),"")</f>
        <v>39780</v>
      </c>
      <c r="K571" s="38">
        <f>IFERROR(INDEX(zdrovojéúdaje!$A:$G,MATCH(ROW()+593,$A:$A,0),COLUMN()-8),"")</f>
        <v>0.79166666666666663</v>
      </c>
      <c r="L571" s="39">
        <f>IFERROR(VALUE(TRIM(SUBSTITUTE(REPLACE(INDEX(zdrovojéúdaje!$A:$G,MATCH(ROW()+593,$A:$A,0),COLUMN()-8),1,4,""),".",",",1))),"")</f>
        <v>45.848999999999997</v>
      </c>
      <c r="M571" s="39">
        <f>IFERROR(VALUE(TRIM(SUBSTITUTE(REPLACE(INDEX(zdrovojéúdaje!$A:$G,MATCH(ROW()+593,$A:$A,0),COLUMN()-8),1,4,""),".",","))),"")</f>
        <v>14.976100000000001</v>
      </c>
      <c r="N571" s="40">
        <f>IFERROR(VALUE(TRIM(SUBSTITUTE(REPLACE(INDEX(zdrovojéúdaje!$A:$G,MATCH(ROW()+593,$A:$A,0),COLUMN()-8),1,4,""),".",","))),"")</f>
        <v>15.240600000000001</v>
      </c>
    </row>
    <row r="572" spans="1:14" s="29" customFormat="1" ht="13.15" customHeight="1">
      <c r="A572" s="47">
        <f>IF((zdrovojéúdaje!B572&gt;=$C$3)*(zdrovojéúdaje!B572&lt;=$C$4),1+COUNTIF($A$1:$A571,"&gt;0"),0)</f>
        <v>572</v>
      </c>
      <c r="B572" s="28" t="str">
        <f>IFERROR(INDEX(zdrovojéúdaje!$A:$G,MATCH(ROW()+517,$A:$A,0),COLUMN()-1),"")</f>
        <v>1089/1494</v>
      </c>
      <c r="C572" s="14">
        <f>IFERROR(INDEX(zdrovojéúdaje!$A:$G,MATCH(ROW()+517,$A:$A,0),COLUMN()-1),"")</f>
        <v>39779</v>
      </c>
      <c r="D572" s="15">
        <f>IFERROR(INDEX(zdrovojéúdaje!$A:$G,MATCH(ROW()+517,$A:$A,0),COLUMN()-1),"")</f>
        <v>0.22916666666666666</v>
      </c>
      <c r="E572" s="13">
        <f>IFERROR(VALUE(TRIM(SUBSTITUTE(REPLACE(INDEX(zdrovojéúdaje!$A:$G,MATCH(ROW()+517,$A:$A,0),COLUMN()-1),1,4,""),".",",",1))),"")</f>
        <v>48.898000000000003</v>
      </c>
      <c r="F572" s="13">
        <f>IFERROR(VALUE(TRIM(SUBSTITUTE(REPLACE(INDEX(zdrovojéúdaje!$A:$G,MATCH(ROW()+517,$A:$A,0),COLUMN()-1),1,4,""),".",","))),"")</f>
        <v>14.146699999999999</v>
      </c>
      <c r="G572" s="12">
        <f>IFERROR(VALUE(TRIM(SUBSTITUTE(REPLACE(INDEX(zdrovojéúdaje!$A:$G,MATCH(ROW()+517,$A:$A,0),COLUMN()-1),1,4,""),".",","))),"")</f>
        <v>14.543799999999999</v>
      </c>
      <c r="I572" s="36" t="str">
        <f>IFERROR(INDEX(zdrovojéúdaje!$A:$G,MATCH(ROW()+593,$A:$A,0),COLUMN()-8),"")</f>
        <v>1165/1494</v>
      </c>
      <c r="J572" s="37">
        <f>IFERROR(INDEX(zdrovojéúdaje!$A:$G,MATCH(ROW()+593,$A:$A,0),COLUMN()-8),"")</f>
        <v>39780</v>
      </c>
      <c r="K572" s="38">
        <f>IFERROR(INDEX(zdrovojéúdaje!$A:$G,MATCH(ROW()+593,$A:$A,0),COLUMN()-8),"")</f>
        <v>0.8125</v>
      </c>
      <c r="L572" s="39">
        <f>IFERROR(VALUE(TRIM(SUBSTITUTE(REPLACE(INDEX(zdrovojéúdaje!$A:$G,MATCH(ROW()+593,$A:$A,0),COLUMN()-8),1,4,""),".",",",1))),"")</f>
        <v>45.9071</v>
      </c>
      <c r="M572" s="39">
        <f>IFERROR(VALUE(TRIM(SUBSTITUTE(REPLACE(INDEX(zdrovojéúdaje!$A:$G,MATCH(ROW()+593,$A:$A,0),COLUMN()-8),1,4,""),".",","))),"")</f>
        <v>14.909599999999999</v>
      </c>
      <c r="N572" s="40">
        <f>IFERROR(VALUE(TRIM(SUBSTITUTE(REPLACE(INDEX(zdrovojéúdaje!$A:$G,MATCH(ROW()+593,$A:$A,0),COLUMN()-8),1,4,""),".",","))),"")</f>
        <v>15.240600000000001</v>
      </c>
    </row>
    <row r="573" spans="1:14" s="29" customFormat="1" ht="13.15" customHeight="1">
      <c r="A573" s="47">
        <f>IF((zdrovojéúdaje!B573&gt;=$C$3)*(zdrovojéúdaje!B573&lt;=$C$4),1+COUNTIF($A$1:$A572,"&gt;0"),0)</f>
        <v>573</v>
      </c>
      <c r="B573" s="28" t="str">
        <f>IFERROR(INDEX(zdrovojéúdaje!$A:$G,MATCH(ROW()+517,$A:$A,0),COLUMN()-1),"")</f>
        <v>1090/1494</v>
      </c>
      <c r="C573" s="14">
        <f>IFERROR(INDEX(zdrovojéúdaje!$A:$G,MATCH(ROW()+517,$A:$A,0),COLUMN()-1),"")</f>
        <v>39779</v>
      </c>
      <c r="D573" s="15">
        <f>IFERROR(INDEX(zdrovojéúdaje!$A:$G,MATCH(ROW()+517,$A:$A,0),COLUMN()-1),"")</f>
        <v>0.25</v>
      </c>
      <c r="E573" s="13">
        <f>IFERROR(VALUE(TRIM(SUBSTITUTE(REPLACE(INDEX(zdrovojéúdaje!$A:$G,MATCH(ROW()+517,$A:$A,0),COLUMN()-1),1,4,""),".",",",1))),"")</f>
        <v>48.867699999999999</v>
      </c>
      <c r="F573" s="13">
        <f>IFERROR(VALUE(TRIM(SUBSTITUTE(REPLACE(INDEX(zdrovojéúdaje!$A:$G,MATCH(ROW()+517,$A:$A,0),COLUMN()-1),1,4,""),".",","))),"")</f>
        <v>14.146699999999999</v>
      </c>
      <c r="G573" s="12">
        <f>IFERROR(VALUE(TRIM(SUBSTITUTE(REPLACE(INDEX(zdrovojéúdaje!$A:$G,MATCH(ROW()+517,$A:$A,0),COLUMN()-1),1,4,""),".",","))),"")</f>
        <v>14.507099999999999</v>
      </c>
      <c r="I573" s="36" t="str">
        <f>IFERROR(INDEX(zdrovojéúdaje!$A:$G,MATCH(ROW()+593,$A:$A,0),COLUMN()-8),"")</f>
        <v>1166/1494</v>
      </c>
      <c r="J573" s="37">
        <f>IFERROR(INDEX(zdrovojéúdaje!$A:$G,MATCH(ROW()+593,$A:$A,0),COLUMN()-8),"")</f>
        <v>39780</v>
      </c>
      <c r="K573" s="38">
        <f>IFERROR(INDEX(zdrovojéúdaje!$A:$G,MATCH(ROW()+593,$A:$A,0),COLUMN()-8),"")</f>
        <v>0.83333333333333337</v>
      </c>
      <c r="L573" s="39">
        <f>IFERROR(VALUE(TRIM(SUBSTITUTE(REPLACE(INDEX(zdrovojéúdaje!$A:$G,MATCH(ROW()+593,$A:$A,0),COLUMN()-8),1,4,""),".",",",1))),"")</f>
        <v>45.912100000000002</v>
      </c>
      <c r="M573" s="39">
        <f>IFERROR(VALUE(TRIM(SUBSTITUTE(REPLACE(INDEX(zdrovojéúdaje!$A:$G,MATCH(ROW()+593,$A:$A,0),COLUMN()-8),1,4,""),".",","))),"")</f>
        <v>14.8432</v>
      </c>
      <c r="N573" s="40">
        <f>IFERROR(VALUE(TRIM(SUBSTITUTE(REPLACE(INDEX(zdrovojéúdaje!$A:$G,MATCH(ROW()+593,$A:$A,0),COLUMN()-8),1,4,""),".",","))),"")</f>
        <v>15.167199999999999</v>
      </c>
    </row>
    <row r="574" spans="1:14" s="29" customFormat="1" ht="13.15" customHeight="1">
      <c r="A574" s="47">
        <f>IF((zdrovojéúdaje!B574&gt;=$C$3)*(zdrovojéúdaje!B574&lt;=$C$4),1+COUNTIF($A$1:$A573,"&gt;0"),0)</f>
        <v>574</v>
      </c>
      <c r="B574" s="28" t="str">
        <f>IFERROR(INDEX(zdrovojéúdaje!$A:$G,MATCH(ROW()+517,$A:$A,0),COLUMN()-1),"")</f>
        <v>1091/1494</v>
      </c>
      <c r="C574" s="14">
        <f>IFERROR(INDEX(zdrovojéúdaje!$A:$G,MATCH(ROW()+517,$A:$A,0),COLUMN()-1),"")</f>
        <v>39779</v>
      </c>
      <c r="D574" s="15">
        <f>IFERROR(INDEX(zdrovojéúdaje!$A:$G,MATCH(ROW()+517,$A:$A,0),COLUMN()-1),"")</f>
        <v>0.27083333333333331</v>
      </c>
      <c r="E574" s="13">
        <f>IFERROR(VALUE(TRIM(SUBSTITUTE(REPLACE(INDEX(zdrovojéúdaje!$A:$G,MATCH(ROW()+517,$A:$A,0),COLUMN()-1),1,4,""),".",",",1))),"")</f>
        <v>48.908099999999997</v>
      </c>
      <c r="F574" s="13">
        <f>IFERROR(VALUE(TRIM(SUBSTITUTE(REPLACE(INDEX(zdrovojéúdaje!$A:$G,MATCH(ROW()+517,$A:$A,0),COLUMN()-1),1,4,""),".",","))),"")</f>
        <v>14.146699999999999</v>
      </c>
      <c r="G574" s="12">
        <f>IFERROR(VALUE(TRIM(SUBSTITUTE(REPLACE(INDEX(zdrovojéúdaje!$A:$G,MATCH(ROW()+517,$A:$A,0),COLUMN()-1),1,4,""),".",","))),"")</f>
        <v>14.507099999999999</v>
      </c>
      <c r="I574" s="36" t="str">
        <f>IFERROR(INDEX(zdrovojéúdaje!$A:$G,MATCH(ROW()+593,$A:$A,0),COLUMN()-8),"")</f>
        <v>1167/1494</v>
      </c>
      <c r="J574" s="37">
        <f>IFERROR(INDEX(zdrovojéúdaje!$A:$G,MATCH(ROW()+593,$A:$A,0),COLUMN()-8),"")</f>
        <v>39780</v>
      </c>
      <c r="K574" s="38">
        <f>IFERROR(INDEX(zdrovojéúdaje!$A:$G,MATCH(ROW()+593,$A:$A,0),COLUMN()-8),"")</f>
        <v>0.85416666666666663</v>
      </c>
      <c r="L574" s="39">
        <f>IFERROR(VALUE(TRIM(SUBSTITUTE(REPLACE(INDEX(zdrovojéúdaje!$A:$G,MATCH(ROW()+593,$A:$A,0),COLUMN()-8),1,4,""),".",",",1))),"")</f>
        <v>45.942399999999999</v>
      </c>
      <c r="M574" s="39">
        <f>IFERROR(VALUE(TRIM(SUBSTITUTE(REPLACE(INDEX(zdrovojéúdaje!$A:$G,MATCH(ROW()+593,$A:$A,0),COLUMN()-8),1,4,""),".",","))),"")</f>
        <v>14.743600000000001</v>
      </c>
      <c r="N574" s="40">
        <f>IFERROR(VALUE(TRIM(SUBSTITUTE(REPLACE(INDEX(zdrovojéúdaje!$A:$G,MATCH(ROW()+593,$A:$A,0),COLUMN()-8),1,4,""),".",","))),"")</f>
        <v>15.0204</v>
      </c>
    </row>
    <row r="575" spans="1:14" s="29" customFormat="1" ht="13.15" customHeight="1">
      <c r="A575" s="47">
        <f>IF((zdrovojéúdaje!B575&gt;=$C$3)*(zdrovojéúdaje!B575&lt;=$C$4),1+COUNTIF($A$1:$A574,"&gt;0"),0)</f>
        <v>575</v>
      </c>
      <c r="B575" s="28" t="str">
        <f>IFERROR(INDEX(zdrovojéúdaje!$A:$G,MATCH(ROW()+517,$A:$A,0),COLUMN()-1),"")</f>
        <v>1092/1494</v>
      </c>
      <c r="C575" s="14">
        <f>IFERROR(INDEX(zdrovojéúdaje!$A:$G,MATCH(ROW()+517,$A:$A,0),COLUMN()-1),"")</f>
        <v>39779</v>
      </c>
      <c r="D575" s="15">
        <f>IFERROR(INDEX(zdrovojéúdaje!$A:$G,MATCH(ROW()+517,$A:$A,0),COLUMN()-1),"")</f>
        <v>0.29166666666666669</v>
      </c>
      <c r="E575" s="13">
        <f>IFERROR(VALUE(TRIM(SUBSTITUTE(REPLACE(INDEX(zdrovojéúdaje!$A:$G,MATCH(ROW()+517,$A:$A,0),COLUMN()-1),1,4,""),".",",",1))),"")</f>
        <v>48.905500000000004</v>
      </c>
      <c r="F575" s="13">
        <f>IFERROR(VALUE(TRIM(SUBSTITUTE(REPLACE(INDEX(zdrovojéúdaje!$A:$G,MATCH(ROW()+517,$A:$A,0),COLUMN()-1),1,4,""),".",","))),"")</f>
        <v>14.1136</v>
      </c>
      <c r="G575" s="12">
        <f>IFERROR(VALUE(TRIM(SUBSTITUTE(REPLACE(INDEX(zdrovojéúdaje!$A:$G,MATCH(ROW()+517,$A:$A,0),COLUMN()-1),1,4,""),".",","))),"")</f>
        <v>14.507099999999999</v>
      </c>
      <c r="I575" s="36" t="str">
        <f>IFERROR(INDEX(zdrovojéúdaje!$A:$G,MATCH(ROW()+593,$A:$A,0),COLUMN()-8),"")</f>
        <v>1168/1494</v>
      </c>
      <c r="J575" s="37">
        <f>IFERROR(INDEX(zdrovojéúdaje!$A:$G,MATCH(ROW()+593,$A:$A,0),COLUMN()-8),"")</f>
        <v>39780</v>
      </c>
      <c r="K575" s="38">
        <f>IFERROR(INDEX(zdrovojéúdaje!$A:$G,MATCH(ROW()+593,$A:$A,0),COLUMN()-8),"")</f>
        <v>0.875</v>
      </c>
      <c r="L575" s="39">
        <f>IFERROR(VALUE(TRIM(SUBSTITUTE(REPLACE(INDEX(zdrovojéúdaje!$A:$G,MATCH(ROW()+593,$A:$A,0),COLUMN()-8),1,4,""),".",",",1))),"")</f>
        <v>45.997900000000001</v>
      </c>
      <c r="M575" s="39">
        <f>IFERROR(VALUE(TRIM(SUBSTITUTE(REPLACE(INDEX(zdrovojéúdaje!$A:$G,MATCH(ROW()+593,$A:$A,0),COLUMN()-8),1,4,""),".",","))),"")</f>
        <v>14.7104</v>
      </c>
      <c r="N575" s="40">
        <f>IFERROR(VALUE(TRIM(SUBSTITUTE(REPLACE(INDEX(zdrovojéúdaje!$A:$G,MATCH(ROW()+593,$A:$A,0),COLUMN()-8),1,4,""),".",","))),"")</f>
        <v>15.0204</v>
      </c>
    </row>
    <row r="576" spans="1:14" s="29" customFormat="1" ht="13.15" customHeight="1">
      <c r="A576" s="47">
        <f>IF((zdrovojéúdaje!B576&gt;=$C$3)*(zdrovojéúdaje!B576&lt;=$C$4),1+COUNTIF($A$1:$A575,"&gt;0"),0)</f>
        <v>576</v>
      </c>
      <c r="B576" s="28" t="str">
        <f>IFERROR(INDEX(zdrovojéúdaje!$A:$G,MATCH(ROW()+517,$A:$A,0),COLUMN()-1),"")</f>
        <v>1093/1494</v>
      </c>
      <c r="C576" s="14">
        <f>IFERROR(INDEX(zdrovojéúdaje!$A:$G,MATCH(ROW()+517,$A:$A,0),COLUMN()-1),"")</f>
        <v>39779</v>
      </c>
      <c r="D576" s="15">
        <f>IFERROR(INDEX(zdrovojéúdaje!$A:$G,MATCH(ROW()+517,$A:$A,0),COLUMN()-1),"")</f>
        <v>0.3125</v>
      </c>
      <c r="E576" s="13">
        <f>IFERROR(VALUE(TRIM(SUBSTITUTE(REPLACE(INDEX(zdrovojéúdaje!$A:$G,MATCH(ROW()+517,$A:$A,0),COLUMN()-1),1,4,""),".",",",1))),"")</f>
        <v>48.958500000000001</v>
      </c>
      <c r="F576" s="13">
        <f>IFERROR(VALUE(TRIM(SUBSTITUTE(REPLACE(INDEX(zdrovojéúdaje!$A:$G,MATCH(ROW()+517,$A:$A,0),COLUMN()-1),1,4,""),".",","))),"")</f>
        <v>14.1136</v>
      </c>
      <c r="G576" s="12">
        <f>IFERROR(VALUE(TRIM(SUBSTITUTE(REPLACE(INDEX(zdrovojéúdaje!$A:$G,MATCH(ROW()+517,$A:$A,0),COLUMN()-1),1,4,""),".",","))),"")</f>
        <v>14.507099999999999</v>
      </c>
      <c r="I576" s="36" t="str">
        <f>IFERROR(INDEX(zdrovojéúdaje!$A:$G,MATCH(ROW()+593,$A:$A,0),COLUMN()-8),"")</f>
        <v>1169/1494</v>
      </c>
      <c r="J576" s="37">
        <f>IFERROR(INDEX(zdrovojéúdaje!$A:$G,MATCH(ROW()+593,$A:$A,0),COLUMN()-8),"")</f>
        <v>39780</v>
      </c>
      <c r="K576" s="38">
        <f>IFERROR(INDEX(zdrovojéúdaje!$A:$G,MATCH(ROW()+593,$A:$A,0),COLUMN()-8),"")</f>
        <v>0.89583333333333337</v>
      </c>
      <c r="L576" s="39">
        <f>IFERROR(VALUE(TRIM(SUBSTITUTE(REPLACE(INDEX(zdrovojéúdaje!$A:$G,MATCH(ROW()+593,$A:$A,0),COLUMN()-8),1,4,""),".",",",1))),"")</f>
        <v>46.025700000000001</v>
      </c>
      <c r="M576" s="39">
        <f>IFERROR(VALUE(TRIM(SUBSTITUTE(REPLACE(INDEX(zdrovojéúdaje!$A:$G,MATCH(ROW()+593,$A:$A,0),COLUMN()-8),1,4,""),".",","))),"")</f>
        <v>14.677199999999999</v>
      </c>
      <c r="N576" s="40">
        <f>IFERROR(VALUE(TRIM(SUBSTITUTE(REPLACE(INDEX(zdrovojéúdaje!$A:$G,MATCH(ROW()+593,$A:$A,0),COLUMN()-8),1,4,""),".",","))),"")</f>
        <v>15.0938</v>
      </c>
    </row>
    <row r="577" spans="1:14" s="29" customFormat="1" ht="13.15" customHeight="1">
      <c r="A577" s="47">
        <f>IF((zdrovojéúdaje!B577&gt;=$C$3)*(zdrovojéúdaje!B577&lt;=$C$4),1+COUNTIF($A$1:$A576,"&gt;0"),0)</f>
        <v>577</v>
      </c>
      <c r="B577" s="28" t="str">
        <f>IFERROR(INDEX(zdrovojéúdaje!$A:$G,MATCH(ROW()+517,$A:$A,0),COLUMN()-1),"")</f>
        <v>1094/1494</v>
      </c>
      <c r="C577" s="14">
        <f>IFERROR(INDEX(zdrovojéúdaje!$A:$G,MATCH(ROW()+517,$A:$A,0),COLUMN()-1),"")</f>
        <v>39779</v>
      </c>
      <c r="D577" s="15">
        <f>IFERROR(INDEX(zdrovojéúdaje!$A:$G,MATCH(ROW()+517,$A:$A,0),COLUMN()-1),"")</f>
        <v>0.33333333333333331</v>
      </c>
      <c r="E577" s="13">
        <f>IFERROR(VALUE(TRIM(SUBSTITUTE(REPLACE(INDEX(zdrovojéúdaje!$A:$G,MATCH(ROW()+517,$A:$A,0),COLUMN()-1),1,4,""),".",",",1))),"")</f>
        <v>49.031700000000001</v>
      </c>
      <c r="F577" s="13">
        <f>IFERROR(VALUE(TRIM(SUBSTITUTE(REPLACE(INDEX(zdrovojéúdaje!$A:$G,MATCH(ROW()+517,$A:$A,0),COLUMN()-1),1,4,""),".",","))),"")</f>
        <v>14.1136</v>
      </c>
      <c r="G577" s="12">
        <f>IFERROR(VALUE(TRIM(SUBSTITUTE(REPLACE(INDEX(zdrovojéúdaje!$A:$G,MATCH(ROW()+517,$A:$A,0),COLUMN()-1),1,4,""),".",","))),"")</f>
        <v>14.507099999999999</v>
      </c>
      <c r="I577" s="36" t="str">
        <f>IFERROR(INDEX(zdrovojéúdaje!$A:$G,MATCH(ROW()+593,$A:$A,0),COLUMN()-8),"")</f>
        <v>1170/1494</v>
      </c>
      <c r="J577" s="37">
        <f>IFERROR(INDEX(zdrovojéúdaje!$A:$G,MATCH(ROW()+593,$A:$A,0),COLUMN()-8),"")</f>
        <v>39780</v>
      </c>
      <c r="K577" s="38">
        <f>IFERROR(INDEX(zdrovojéúdaje!$A:$G,MATCH(ROW()+593,$A:$A,0),COLUMN()-8),"")</f>
        <v>0.91666666666666663</v>
      </c>
      <c r="L577" s="39">
        <f>IFERROR(VALUE(TRIM(SUBSTITUTE(REPLACE(INDEX(zdrovojéúdaje!$A:$G,MATCH(ROW()+593,$A:$A,0),COLUMN()-8),1,4,""),".",",",1))),"")</f>
        <v>46.113999999999997</v>
      </c>
      <c r="M577" s="39">
        <f>IFERROR(VALUE(TRIM(SUBSTITUTE(REPLACE(INDEX(zdrovojéúdaje!$A:$G,MATCH(ROW()+593,$A:$A,0),COLUMN()-8),1,4,""),".",","))),"")</f>
        <v>14.610799999999999</v>
      </c>
      <c r="N577" s="40">
        <f>IFERROR(VALUE(TRIM(SUBSTITUTE(REPLACE(INDEX(zdrovojéúdaje!$A:$G,MATCH(ROW()+593,$A:$A,0),COLUMN()-8),1,4,""),".",","))),"")</f>
        <v>15.0204</v>
      </c>
    </row>
    <row r="578" spans="1:14" s="29" customFormat="1" ht="13.15" customHeight="1">
      <c r="A578" s="47">
        <f>IF((zdrovojéúdaje!B578&gt;=$C$3)*(zdrovojéúdaje!B578&lt;=$C$4),1+COUNTIF($A$1:$A577,"&gt;0"),0)</f>
        <v>578</v>
      </c>
      <c r="B578" s="28" t="str">
        <f>IFERROR(INDEX(zdrovojéúdaje!$A:$G,MATCH(ROW()+517,$A:$A,0),COLUMN()-1),"")</f>
        <v>1095/1494</v>
      </c>
      <c r="C578" s="14">
        <f>IFERROR(INDEX(zdrovojéúdaje!$A:$G,MATCH(ROW()+517,$A:$A,0),COLUMN()-1),"")</f>
        <v>39779</v>
      </c>
      <c r="D578" s="15">
        <f>IFERROR(INDEX(zdrovojéúdaje!$A:$G,MATCH(ROW()+517,$A:$A,0),COLUMN()-1),"")</f>
        <v>0.35416666666666669</v>
      </c>
      <c r="E578" s="13">
        <f>IFERROR(VALUE(TRIM(SUBSTITUTE(REPLACE(INDEX(zdrovojéúdaje!$A:$G,MATCH(ROW()+517,$A:$A,0),COLUMN()-1),1,4,""),".",",",1))),"")</f>
        <v>48.930799999999998</v>
      </c>
      <c r="F578" s="13">
        <f>IFERROR(VALUE(TRIM(SUBSTITUTE(REPLACE(INDEX(zdrovojéúdaje!$A:$G,MATCH(ROW()+517,$A:$A,0),COLUMN()-1),1,4,""),".",","))),"")</f>
        <v>14.146699999999999</v>
      </c>
      <c r="G578" s="12">
        <f>IFERROR(VALUE(TRIM(SUBSTITUTE(REPLACE(INDEX(zdrovojéúdaje!$A:$G,MATCH(ROW()+517,$A:$A,0),COLUMN()-1),1,4,""),".",","))),"")</f>
        <v>14.543799999999999</v>
      </c>
      <c r="I578" s="36" t="str">
        <f>IFERROR(INDEX(zdrovojéúdaje!$A:$G,MATCH(ROW()+593,$A:$A,0),COLUMN()-8),"")</f>
        <v>1171/1494</v>
      </c>
      <c r="J578" s="37">
        <f>IFERROR(INDEX(zdrovojéúdaje!$A:$G,MATCH(ROW()+593,$A:$A,0),COLUMN()-8),"")</f>
        <v>39780</v>
      </c>
      <c r="K578" s="38">
        <f>IFERROR(INDEX(zdrovojéúdaje!$A:$G,MATCH(ROW()+593,$A:$A,0),COLUMN()-8),"")</f>
        <v>0.9375</v>
      </c>
      <c r="L578" s="39">
        <f>IFERROR(VALUE(TRIM(SUBSTITUTE(REPLACE(INDEX(zdrovojéúdaje!$A:$G,MATCH(ROW()+593,$A:$A,0),COLUMN()-8),1,4,""),".",",",1))),"")</f>
        <v>46.081200000000003</v>
      </c>
      <c r="M578" s="39">
        <f>IFERROR(VALUE(TRIM(SUBSTITUTE(REPLACE(INDEX(zdrovojéúdaje!$A:$G,MATCH(ROW()+593,$A:$A,0),COLUMN()-8),1,4,""),".",","))),"")</f>
        <v>14.610799999999999</v>
      </c>
      <c r="N578" s="40">
        <f>IFERROR(VALUE(TRIM(SUBSTITUTE(REPLACE(INDEX(zdrovojéúdaje!$A:$G,MATCH(ROW()+593,$A:$A,0),COLUMN()-8),1,4,""),".",","))),"")</f>
        <v>14.910399999999999</v>
      </c>
    </row>
    <row r="579" spans="1:14" s="29" customFormat="1" ht="13.15" customHeight="1">
      <c r="A579" s="47">
        <f>IF((zdrovojéúdaje!B579&gt;=$C$3)*(zdrovojéúdaje!B579&lt;=$C$4),1+COUNTIF($A$1:$A578,"&gt;0"),0)</f>
        <v>579</v>
      </c>
      <c r="B579" s="28" t="str">
        <f>IFERROR(INDEX(zdrovojéúdaje!$A:$G,MATCH(ROW()+517,$A:$A,0),COLUMN()-1),"")</f>
        <v>1096/1494</v>
      </c>
      <c r="C579" s="14">
        <f>IFERROR(INDEX(zdrovojéúdaje!$A:$G,MATCH(ROW()+517,$A:$A,0),COLUMN()-1),"")</f>
        <v>39779</v>
      </c>
      <c r="D579" s="15">
        <f>IFERROR(INDEX(zdrovojéúdaje!$A:$G,MATCH(ROW()+517,$A:$A,0),COLUMN()-1),"")</f>
        <v>0.375</v>
      </c>
      <c r="E579" s="13">
        <f>IFERROR(VALUE(TRIM(SUBSTITUTE(REPLACE(INDEX(zdrovojéúdaje!$A:$G,MATCH(ROW()+517,$A:$A,0),COLUMN()-1),1,4,""),".",",",1))),"")</f>
        <v>48.622900000000001</v>
      </c>
      <c r="F579" s="13">
        <f>IFERROR(VALUE(TRIM(SUBSTITUTE(REPLACE(INDEX(zdrovojéúdaje!$A:$G,MATCH(ROW()+517,$A:$A,0),COLUMN()-1),1,4,""),".",","))),"")</f>
        <v>14.279199999999999</v>
      </c>
      <c r="G579" s="12">
        <f>IFERROR(VALUE(TRIM(SUBSTITUTE(REPLACE(INDEX(zdrovojéúdaje!$A:$G,MATCH(ROW()+517,$A:$A,0),COLUMN()-1),1,4,""),".",","))),"")</f>
        <v>14.653700000000001</v>
      </c>
      <c r="I579" s="36" t="str">
        <f>IFERROR(INDEX(zdrovojéúdaje!$A:$G,MATCH(ROW()+593,$A:$A,0),COLUMN()-8),"")</f>
        <v>1172/1494</v>
      </c>
      <c r="J579" s="37">
        <f>IFERROR(INDEX(zdrovojéúdaje!$A:$G,MATCH(ROW()+593,$A:$A,0),COLUMN()-8),"")</f>
        <v>39780</v>
      </c>
      <c r="K579" s="38">
        <f>IFERROR(INDEX(zdrovojéúdaje!$A:$G,MATCH(ROW()+593,$A:$A,0),COLUMN()-8),"")</f>
        <v>0.95833333333333337</v>
      </c>
      <c r="L579" s="39">
        <f>IFERROR(VALUE(TRIM(SUBSTITUTE(REPLACE(INDEX(zdrovojéúdaje!$A:$G,MATCH(ROW()+593,$A:$A,0),COLUMN()-8),1,4,""),".",",",1))),"")</f>
        <v>46.111499999999999</v>
      </c>
      <c r="M579" s="39">
        <f>IFERROR(VALUE(TRIM(SUBSTITUTE(REPLACE(INDEX(zdrovojéúdaje!$A:$G,MATCH(ROW()+593,$A:$A,0),COLUMN()-8),1,4,""),".",","))),"")</f>
        <v>14.5444</v>
      </c>
      <c r="N579" s="40">
        <f>IFERROR(VALUE(TRIM(SUBSTITUTE(REPLACE(INDEX(zdrovojéúdaje!$A:$G,MATCH(ROW()+593,$A:$A,0),COLUMN()-8),1,4,""),".",","))),"")</f>
        <v>14.8003</v>
      </c>
    </row>
    <row r="580" spans="1:14" s="29" customFormat="1" ht="13.15" customHeight="1">
      <c r="A580" s="47">
        <f>IF((zdrovojéúdaje!B580&gt;=$C$3)*(zdrovojéúdaje!B580&lt;=$C$4),1+COUNTIF($A$1:$A579,"&gt;0"),0)</f>
        <v>580</v>
      </c>
      <c r="B580" s="28" t="str">
        <f>IFERROR(INDEX(zdrovojéúdaje!$A:$G,MATCH(ROW()+517,$A:$A,0),COLUMN()-1),"")</f>
        <v>1097/1494</v>
      </c>
      <c r="C580" s="14">
        <f>IFERROR(INDEX(zdrovojéúdaje!$A:$G,MATCH(ROW()+517,$A:$A,0),COLUMN()-1),"")</f>
        <v>39779</v>
      </c>
      <c r="D580" s="15">
        <f>IFERROR(INDEX(zdrovojéúdaje!$A:$G,MATCH(ROW()+517,$A:$A,0),COLUMN()-1),"")</f>
        <v>0.39583333333333331</v>
      </c>
      <c r="E580" s="13">
        <f>IFERROR(VALUE(TRIM(SUBSTITUTE(REPLACE(INDEX(zdrovojéúdaje!$A:$G,MATCH(ROW()+517,$A:$A,0),COLUMN()-1),1,4,""),".",",",1))),"")</f>
        <v>48.267000000000003</v>
      </c>
      <c r="F580" s="13">
        <f>IFERROR(VALUE(TRIM(SUBSTITUTE(REPLACE(INDEX(zdrovojéúdaje!$A:$G,MATCH(ROW()+517,$A:$A,0),COLUMN()-1),1,4,""),".",","))),"")</f>
        <v>14.411799999999999</v>
      </c>
      <c r="G580" s="12">
        <f>IFERROR(VALUE(TRIM(SUBSTITUTE(REPLACE(INDEX(zdrovojéúdaje!$A:$G,MATCH(ROW()+517,$A:$A,0),COLUMN()-1),1,4,""),".",","))),"")</f>
        <v>14.727</v>
      </c>
      <c r="I580" s="36" t="str">
        <f>IFERROR(INDEX(zdrovojéúdaje!$A:$G,MATCH(ROW()+593,$A:$A,0),COLUMN()-8),"")</f>
        <v>1173/1494</v>
      </c>
      <c r="J580" s="37">
        <f>IFERROR(INDEX(zdrovojéúdaje!$A:$G,MATCH(ROW()+593,$A:$A,0),COLUMN()-8),"")</f>
        <v>39780</v>
      </c>
      <c r="K580" s="38">
        <f>IFERROR(INDEX(zdrovojéúdaje!$A:$G,MATCH(ROW()+593,$A:$A,0),COLUMN()-8),"")</f>
        <v>0.97916666666666663</v>
      </c>
      <c r="L580" s="39">
        <f>IFERROR(VALUE(TRIM(SUBSTITUTE(REPLACE(INDEX(zdrovojéúdaje!$A:$G,MATCH(ROW()+593,$A:$A,0),COLUMN()-8),1,4,""),".",",",1))),"")</f>
        <v>46.0989</v>
      </c>
      <c r="M580" s="39">
        <f>IFERROR(VALUE(TRIM(SUBSTITUTE(REPLACE(INDEX(zdrovojéúdaje!$A:$G,MATCH(ROW()+593,$A:$A,0),COLUMN()-8),1,4,""),".",","))),"")</f>
        <v>14.5444</v>
      </c>
      <c r="N580" s="40">
        <f>IFERROR(VALUE(TRIM(SUBSTITUTE(REPLACE(INDEX(zdrovojéúdaje!$A:$G,MATCH(ROW()+593,$A:$A,0),COLUMN()-8),1,4,""),".",","))),"")</f>
        <v>14.837</v>
      </c>
    </row>
    <row r="581" spans="1:14" s="29" customFormat="1" ht="13.15" customHeight="1">
      <c r="A581" s="47">
        <f>IF((zdrovojéúdaje!B581&gt;=$C$3)*(zdrovojéúdaje!B581&lt;=$C$4),1+COUNTIF($A$1:$A580,"&gt;0"),0)</f>
        <v>581</v>
      </c>
      <c r="B581" s="28" t="str">
        <f>IFERROR(INDEX(zdrovojéúdaje!$A:$G,MATCH(ROW()+517,$A:$A,0),COLUMN()-1),"")</f>
        <v>1098/1494</v>
      </c>
      <c r="C581" s="14">
        <f>IFERROR(INDEX(zdrovojéúdaje!$A:$G,MATCH(ROW()+517,$A:$A,0),COLUMN()-1),"")</f>
        <v>39779</v>
      </c>
      <c r="D581" s="15">
        <f>IFERROR(INDEX(zdrovojéúdaje!$A:$G,MATCH(ROW()+517,$A:$A,0),COLUMN()-1),"")</f>
        <v>0.41666666666666669</v>
      </c>
      <c r="E581" s="13">
        <f>IFERROR(VALUE(TRIM(SUBSTITUTE(REPLACE(INDEX(zdrovojéúdaje!$A:$G,MATCH(ROW()+517,$A:$A,0),COLUMN()-1),1,4,""),".",",",1))),"")</f>
        <v>48.095300000000002</v>
      </c>
      <c r="F581" s="13">
        <f>IFERROR(VALUE(TRIM(SUBSTITUTE(REPLACE(INDEX(zdrovojéúdaje!$A:$G,MATCH(ROW()+517,$A:$A,0),COLUMN()-1),1,4,""),".",","))),"")</f>
        <v>14.5444</v>
      </c>
      <c r="G581" s="12">
        <f>IFERROR(VALUE(TRIM(SUBSTITUTE(REPLACE(INDEX(zdrovojéúdaje!$A:$G,MATCH(ROW()+517,$A:$A,0),COLUMN()-1),1,4,""),".",","))),"")</f>
        <v>14.837</v>
      </c>
      <c r="I581" s="36" t="str">
        <f>IFERROR(INDEX(zdrovojéúdaje!$A:$G,MATCH(ROW()+593,$A:$A,0),COLUMN()-8),"")</f>
        <v>1174/1494</v>
      </c>
      <c r="J581" s="37">
        <f>IFERROR(INDEX(zdrovojéúdaje!$A:$G,MATCH(ROW()+593,$A:$A,0),COLUMN()-8),"")</f>
        <v>39781</v>
      </c>
      <c r="K581" s="38">
        <f>IFERROR(INDEX(zdrovojéúdaje!$A:$G,MATCH(ROW()+593,$A:$A,0),COLUMN()-8),"")</f>
        <v>0</v>
      </c>
      <c r="L581" s="39">
        <f>IFERROR(VALUE(TRIM(SUBSTITUTE(REPLACE(INDEX(zdrovojéúdaje!$A:$G,MATCH(ROW()+593,$A:$A,0),COLUMN()-8),1,4,""),".",",",1))),"")</f>
        <v>46.091299999999997</v>
      </c>
      <c r="M581" s="39">
        <f>IFERROR(VALUE(TRIM(SUBSTITUTE(REPLACE(INDEX(zdrovojéúdaje!$A:$G,MATCH(ROW()+593,$A:$A,0),COLUMN()-8),1,4,""),".",","))),"")</f>
        <v>14.4781</v>
      </c>
      <c r="N581" s="40">
        <f>IFERROR(VALUE(TRIM(SUBSTITUTE(REPLACE(INDEX(zdrovojéúdaje!$A:$G,MATCH(ROW()+593,$A:$A,0),COLUMN()-8),1,4,""),".",","))),"")</f>
        <v>14.7637</v>
      </c>
    </row>
    <row r="582" spans="1:14" s="29" customFormat="1" ht="13.15" customHeight="1">
      <c r="A582" s="47">
        <f>IF((zdrovojéúdaje!B582&gt;=$C$3)*(zdrovojéúdaje!B582&lt;=$C$4),1+COUNTIF($A$1:$A581,"&gt;0"),0)</f>
        <v>582</v>
      </c>
      <c r="B582" s="28" t="str">
        <f>IFERROR(INDEX(zdrovojéúdaje!$A:$G,MATCH(ROW()+517,$A:$A,0),COLUMN()-1),"")</f>
        <v>1099/1494</v>
      </c>
      <c r="C582" s="14">
        <f>IFERROR(INDEX(zdrovojéúdaje!$A:$G,MATCH(ROW()+517,$A:$A,0),COLUMN()-1),"")</f>
        <v>39779</v>
      </c>
      <c r="D582" s="15">
        <f>IFERROR(INDEX(zdrovojéúdaje!$A:$G,MATCH(ROW()+517,$A:$A,0),COLUMN()-1),"")</f>
        <v>0.4375</v>
      </c>
      <c r="E582" s="13">
        <f>IFERROR(VALUE(TRIM(SUBSTITUTE(REPLACE(INDEX(zdrovojéúdaje!$A:$G,MATCH(ROW()+517,$A:$A,0),COLUMN()-1),1,4,""),".",",",1))),"")</f>
        <v>47.943899999999999</v>
      </c>
      <c r="F582" s="13">
        <f>IFERROR(VALUE(TRIM(SUBSTITUTE(REPLACE(INDEX(zdrovojéúdaje!$A:$G,MATCH(ROW()+517,$A:$A,0),COLUMN()-1),1,4,""),".",","))),"")</f>
        <v>14.644</v>
      </c>
      <c r="G582" s="12">
        <f>IFERROR(VALUE(TRIM(SUBSTITUTE(REPLACE(INDEX(zdrovojéúdaje!$A:$G,MATCH(ROW()+517,$A:$A,0),COLUMN()-1),1,4,""),".",","))),"")</f>
        <v>14.910399999999999</v>
      </c>
      <c r="I582" s="36" t="str">
        <f>IFERROR(INDEX(zdrovojéúdaje!$A:$G,MATCH(ROW()+593,$A:$A,0),COLUMN()-8),"")</f>
        <v>1175/1494</v>
      </c>
      <c r="J582" s="37">
        <f>IFERROR(INDEX(zdrovojéúdaje!$A:$G,MATCH(ROW()+593,$A:$A,0),COLUMN()-8),"")</f>
        <v>39781</v>
      </c>
      <c r="K582" s="38">
        <f>IFERROR(INDEX(zdrovojéúdaje!$A:$G,MATCH(ROW()+593,$A:$A,0),COLUMN()-8),"")</f>
        <v>2.0833333333333332E-2</v>
      </c>
      <c r="L582" s="39">
        <f>IFERROR(VALUE(TRIM(SUBSTITUTE(REPLACE(INDEX(zdrovojéúdaje!$A:$G,MATCH(ROW()+593,$A:$A,0),COLUMN()-8),1,4,""),".",",",1))),"")</f>
        <v>46.096400000000003</v>
      </c>
      <c r="M582" s="39">
        <f>IFERROR(VALUE(TRIM(SUBSTITUTE(REPLACE(INDEX(zdrovojéúdaje!$A:$G,MATCH(ROW()+593,$A:$A,0),COLUMN()-8),1,4,""),".",","))),"")</f>
        <v>14.411799999999999</v>
      </c>
      <c r="N582" s="40">
        <f>IFERROR(VALUE(TRIM(SUBSTITUTE(REPLACE(INDEX(zdrovojéúdaje!$A:$G,MATCH(ROW()+593,$A:$A,0),COLUMN()-8),1,4,""),".",","))),"")</f>
        <v>14.6904</v>
      </c>
    </row>
    <row r="583" spans="1:14" s="29" customFormat="1" ht="13.15" customHeight="1">
      <c r="A583" s="47">
        <f>IF((zdrovojéúdaje!B583&gt;=$C$3)*(zdrovojéúdaje!B583&lt;=$C$4),1+COUNTIF($A$1:$A582,"&gt;0"),0)</f>
        <v>583</v>
      </c>
      <c r="B583" s="28" t="str">
        <f>IFERROR(INDEX(zdrovojéúdaje!$A:$G,MATCH(ROW()+517,$A:$A,0),COLUMN()-1),"")</f>
        <v>1100/1494</v>
      </c>
      <c r="C583" s="14">
        <f>IFERROR(INDEX(zdrovojéúdaje!$A:$G,MATCH(ROW()+517,$A:$A,0),COLUMN()-1),"")</f>
        <v>39779</v>
      </c>
      <c r="D583" s="15">
        <f>IFERROR(INDEX(zdrovojéúdaje!$A:$G,MATCH(ROW()+517,$A:$A,0),COLUMN()-1),"")</f>
        <v>0.45833333333333331</v>
      </c>
      <c r="E583" s="13">
        <f>IFERROR(VALUE(TRIM(SUBSTITUTE(REPLACE(INDEX(zdrovojéúdaje!$A:$G,MATCH(ROW()+517,$A:$A,0),COLUMN()-1),1,4,""),".",",",1))),"")</f>
        <v>47.6738</v>
      </c>
      <c r="F583" s="13">
        <f>IFERROR(VALUE(TRIM(SUBSTITUTE(REPLACE(INDEX(zdrovojéúdaje!$A:$G,MATCH(ROW()+517,$A:$A,0),COLUMN()-1),1,4,""),".",","))),"")</f>
        <v>14.7768</v>
      </c>
      <c r="G583" s="12">
        <f>IFERROR(VALUE(TRIM(SUBSTITUTE(REPLACE(INDEX(zdrovojéúdaje!$A:$G,MATCH(ROW()+517,$A:$A,0),COLUMN()-1),1,4,""),".",","))),"")</f>
        <v>15.0571</v>
      </c>
      <c r="I583" s="36" t="str">
        <f>IFERROR(INDEX(zdrovojéúdaje!$A:$G,MATCH(ROW()+593,$A:$A,0),COLUMN()-8),"")</f>
        <v>1176/1494</v>
      </c>
      <c r="J583" s="37">
        <f>IFERROR(INDEX(zdrovojéúdaje!$A:$G,MATCH(ROW()+593,$A:$A,0),COLUMN()-8),"")</f>
        <v>39781</v>
      </c>
      <c r="K583" s="38">
        <f>IFERROR(INDEX(zdrovojéúdaje!$A:$G,MATCH(ROW()+593,$A:$A,0),COLUMN()-8),"")</f>
        <v>4.1666666666666664E-2</v>
      </c>
      <c r="L583" s="39">
        <f>IFERROR(VALUE(TRIM(SUBSTITUTE(REPLACE(INDEX(zdrovojéúdaje!$A:$G,MATCH(ROW()+593,$A:$A,0),COLUMN()-8),1,4,""),".",",",1))),"")</f>
        <v>46.091299999999997</v>
      </c>
      <c r="M583" s="39">
        <f>IFERROR(VALUE(TRIM(SUBSTITUTE(REPLACE(INDEX(zdrovojéúdaje!$A:$G,MATCH(ROW()+593,$A:$A,0),COLUMN()-8),1,4,""),".",","))),"")</f>
        <v>14.444900000000001</v>
      </c>
      <c r="N583" s="40">
        <f>IFERROR(VALUE(TRIM(SUBSTITUTE(REPLACE(INDEX(zdrovojéúdaje!$A:$G,MATCH(ROW()+593,$A:$A,0),COLUMN()-8),1,4,""),".",","))),"")</f>
        <v>14.6904</v>
      </c>
    </row>
    <row r="584" spans="1:14" s="29" customFormat="1" ht="13.15" customHeight="1">
      <c r="A584" s="47">
        <f>IF((zdrovojéúdaje!B584&gt;=$C$3)*(zdrovojéúdaje!B584&lt;=$C$4),1+COUNTIF($A$1:$A583,"&gt;0"),0)</f>
        <v>584</v>
      </c>
      <c r="B584" s="28" t="str">
        <f>IFERROR(INDEX(zdrovojéúdaje!$A:$G,MATCH(ROW()+517,$A:$A,0),COLUMN()-1),"")</f>
        <v>1101/1494</v>
      </c>
      <c r="C584" s="14">
        <f>IFERROR(INDEX(zdrovojéúdaje!$A:$G,MATCH(ROW()+517,$A:$A,0),COLUMN()-1),"")</f>
        <v>39779</v>
      </c>
      <c r="D584" s="15">
        <f>IFERROR(INDEX(zdrovojéúdaje!$A:$G,MATCH(ROW()+517,$A:$A,0),COLUMN()-1),"")</f>
        <v>0.47916666666666669</v>
      </c>
      <c r="E584" s="13">
        <f>IFERROR(VALUE(TRIM(SUBSTITUTE(REPLACE(INDEX(zdrovojéúdaje!$A:$G,MATCH(ROW()+517,$A:$A,0),COLUMN()-1),1,4,""),".",",",1))),"")</f>
        <v>48.097900000000003</v>
      </c>
      <c r="F584" s="13">
        <f>IFERROR(VALUE(TRIM(SUBSTITUTE(REPLACE(INDEX(zdrovojéúdaje!$A:$G,MATCH(ROW()+517,$A:$A,0),COLUMN()-1),1,4,""),".",","))),"")</f>
        <v>14.8764</v>
      </c>
      <c r="G584" s="12">
        <f>IFERROR(VALUE(TRIM(SUBSTITUTE(REPLACE(INDEX(zdrovojéúdaje!$A:$G,MATCH(ROW()+517,$A:$A,0),COLUMN()-1),1,4,""),".",","))),"")</f>
        <v>15.0938</v>
      </c>
      <c r="I584" s="36" t="str">
        <f>IFERROR(INDEX(zdrovojéúdaje!$A:$G,MATCH(ROW()+593,$A:$A,0),COLUMN()-8),"")</f>
        <v>1177/1494</v>
      </c>
      <c r="J584" s="37">
        <f>IFERROR(INDEX(zdrovojéúdaje!$A:$G,MATCH(ROW()+593,$A:$A,0),COLUMN()-8),"")</f>
        <v>39781</v>
      </c>
      <c r="K584" s="38">
        <f>IFERROR(INDEX(zdrovojéúdaje!$A:$G,MATCH(ROW()+593,$A:$A,0),COLUMN()-8),"")</f>
        <v>6.25E-2</v>
      </c>
      <c r="L584" s="39">
        <f>IFERROR(VALUE(TRIM(SUBSTITUTE(REPLACE(INDEX(zdrovojéúdaje!$A:$G,MATCH(ROW()+593,$A:$A,0),COLUMN()-8),1,4,""),".",",",1))),"")</f>
        <v>46.071100000000001</v>
      </c>
      <c r="M584" s="39">
        <f>IFERROR(VALUE(TRIM(SUBSTITUTE(REPLACE(INDEX(zdrovojéúdaje!$A:$G,MATCH(ROW()+593,$A:$A,0),COLUMN()-8),1,4,""),".",","))),"")</f>
        <v>14.444900000000001</v>
      </c>
      <c r="N584" s="40">
        <f>IFERROR(VALUE(TRIM(SUBSTITUTE(REPLACE(INDEX(zdrovojéúdaje!$A:$G,MATCH(ROW()+593,$A:$A,0),COLUMN()-8),1,4,""),".",","))),"")</f>
        <v>14.7637</v>
      </c>
    </row>
    <row r="585" spans="1:14" s="29" customFormat="1" ht="13.15" customHeight="1">
      <c r="A585" s="47">
        <f>IF((zdrovojéúdaje!B585&gt;=$C$3)*(zdrovojéúdaje!B585&lt;=$C$4),1+COUNTIF($A$1:$A584,"&gt;0"),0)</f>
        <v>585</v>
      </c>
      <c r="B585" s="28" t="str">
        <f>IFERROR(INDEX(zdrovojéúdaje!$A:$G,MATCH(ROW()+517,$A:$A,0),COLUMN()-1),"")</f>
        <v>1102/1494</v>
      </c>
      <c r="C585" s="14">
        <f>IFERROR(INDEX(zdrovojéúdaje!$A:$G,MATCH(ROW()+517,$A:$A,0),COLUMN()-1),"")</f>
        <v>39779</v>
      </c>
      <c r="D585" s="15">
        <f>IFERROR(INDEX(zdrovojéúdaje!$A:$G,MATCH(ROW()+517,$A:$A,0),COLUMN()-1),"")</f>
        <v>0.5</v>
      </c>
      <c r="E585" s="13">
        <f>IFERROR(VALUE(TRIM(SUBSTITUTE(REPLACE(INDEX(zdrovojéúdaje!$A:$G,MATCH(ROW()+517,$A:$A,0),COLUMN()-1),1,4,""),".",",",1))),"")</f>
        <v>47.926200000000001</v>
      </c>
      <c r="F585" s="13">
        <f>IFERROR(VALUE(TRIM(SUBSTITUTE(REPLACE(INDEX(zdrovojéúdaje!$A:$G,MATCH(ROW()+517,$A:$A,0),COLUMN()-1),1,4,""),".",","))),"")</f>
        <v>14.909599999999999</v>
      </c>
      <c r="G585" s="12">
        <f>IFERROR(VALUE(TRIM(SUBSTITUTE(REPLACE(INDEX(zdrovojéúdaje!$A:$G,MATCH(ROW()+517,$A:$A,0),COLUMN()-1),1,4,""),".",","))),"")</f>
        <v>15.167199999999999</v>
      </c>
      <c r="I585" s="36" t="str">
        <f>IFERROR(INDEX(zdrovojéúdaje!$A:$G,MATCH(ROW()+593,$A:$A,0),COLUMN()-8),"")</f>
        <v>1178/1494</v>
      </c>
      <c r="J585" s="37">
        <f>IFERROR(INDEX(zdrovojéúdaje!$A:$G,MATCH(ROW()+593,$A:$A,0),COLUMN()-8),"")</f>
        <v>39781</v>
      </c>
      <c r="K585" s="38">
        <f>IFERROR(INDEX(zdrovojéúdaje!$A:$G,MATCH(ROW()+593,$A:$A,0),COLUMN()-8),"")</f>
        <v>8.3333333333333329E-2</v>
      </c>
      <c r="L585" s="39">
        <f>IFERROR(VALUE(TRIM(SUBSTITUTE(REPLACE(INDEX(zdrovojéúdaje!$A:$G,MATCH(ROW()+593,$A:$A,0),COLUMN()-8),1,4,""),".",",",1))),"")</f>
        <v>46.083799999999997</v>
      </c>
      <c r="M585" s="39">
        <f>IFERROR(VALUE(TRIM(SUBSTITUTE(REPLACE(INDEX(zdrovojéúdaje!$A:$G,MATCH(ROW()+593,$A:$A,0),COLUMN()-8),1,4,""),".",","))),"")</f>
        <v>14.444900000000001</v>
      </c>
      <c r="N585" s="40">
        <f>IFERROR(VALUE(TRIM(SUBSTITUTE(REPLACE(INDEX(zdrovojéúdaje!$A:$G,MATCH(ROW()+593,$A:$A,0),COLUMN()-8),1,4,""),".",","))),"")</f>
        <v>14.727</v>
      </c>
    </row>
    <row r="586" spans="1:14" s="29" customFormat="1" ht="13.15" customHeight="1">
      <c r="A586" s="47">
        <f>IF((zdrovojéúdaje!B586&gt;=$C$3)*(zdrovojéúdaje!B586&lt;=$C$4),1+COUNTIF($A$1:$A585,"&gt;0"),0)</f>
        <v>586</v>
      </c>
      <c r="B586" s="28" t="str">
        <f>IFERROR(INDEX(zdrovojéúdaje!$A:$G,MATCH(ROW()+517,$A:$A,0),COLUMN()-1),"")</f>
        <v>1103/1494</v>
      </c>
      <c r="C586" s="14">
        <f>IFERROR(INDEX(zdrovojéúdaje!$A:$G,MATCH(ROW()+517,$A:$A,0),COLUMN()-1),"")</f>
        <v>39779</v>
      </c>
      <c r="D586" s="15">
        <f>IFERROR(INDEX(zdrovojéúdaje!$A:$G,MATCH(ROW()+517,$A:$A,0),COLUMN()-1),"")</f>
        <v>0.52083333333333337</v>
      </c>
      <c r="E586" s="13">
        <f>IFERROR(VALUE(TRIM(SUBSTITUTE(REPLACE(INDEX(zdrovojéúdaje!$A:$G,MATCH(ROW()+517,$A:$A,0),COLUMN()-1),1,4,""),".",",",1))),"")</f>
        <v>47.752099999999999</v>
      </c>
      <c r="F586" s="13">
        <f>IFERROR(VALUE(TRIM(SUBSTITUTE(REPLACE(INDEX(zdrovojéúdaje!$A:$G,MATCH(ROW()+517,$A:$A,0),COLUMN()-1),1,4,""),".",","))),"")</f>
        <v>15.0093</v>
      </c>
      <c r="G586" s="12">
        <f>IFERROR(VALUE(TRIM(SUBSTITUTE(REPLACE(INDEX(zdrovojéúdaje!$A:$G,MATCH(ROW()+517,$A:$A,0),COLUMN()-1),1,4,""),".",","))),"")</f>
        <v>14.873699999999999</v>
      </c>
      <c r="I586" s="36" t="str">
        <f>IFERROR(INDEX(zdrovojéúdaje!$A:$G,MATCH(ROW()+593,$A:$A,0),COLUMN()-8),"")</f>
        <v>1179/1494</v>
      </c>
      <c r="J586" s="37">
        <f>IFERROR(INDEX(zdrovojéúdaje!$A:$G,MATCH(ROW()+593,$A:$A,0),COLUMN()-8),"")</f>
        <v>39781</v>
      </c>
      <c r="K586" s="38">
        <f>IFERROR(INDEX(zdrovojéúdaje!$A:$G,MATCH(ROW()+593,$A:$A,0),COLUMN()-8),"")</f>
        <v>0.10416666666666667</v>
      </c>
      <c r="L586" s="39">
        <f>IFERROR(VALUE(TRIM(SUBSTITUTE(REPLACE(INDEX(zdrovojéúdaje!$A:$G,MATCH(ROW()+593,$A:$A,0),COLUMN()-8),1,4,""),".",",",1))),"")</f>
        <v>46.061</v>
      </c>
      <c r="M586" s="39">
        <f>IFERROR(VALUE(TRIM(SUBSTITUTE(REPLACE(INDEX(zdrovojéúdaje!$A:$G,MATCH(ROW()+593,$A:$A,0),COLUMN()-8),1,4,""),".",","))),"")</f>
        <v>14.411799999999999</v>
      </c>
      <c r="N586" s="40">
        <f>IFERROR(VALUE(TRIM(SUBSTITUTE(REPLACE(INDEX(zdrovojéúdaje!$A:$G,MATCH(ROW()+593,$A:$A,0),COLUMN()-8),1,4,""),".",","))),"")</f>
        <v>14.6904</v>
      </c>
    </row>
    <row r="587" spans="1:14" s="29" customFormat="1" ht="13.15" customHeight="1">
      <c r="A587" s="47">
        <f>IF((zdrovojéúdaje!B587&gt;=$C$3)*(zdrovojéúdaje!B587&lt;=$C$4),1+COUNTIF($A$1:$A586,"&gt;0"),0)</f>
        <v>587</v>
      </c>
      <c r="B587" s="28" t="str">
        <f>IFERROR(INDEX(zdrovojéúdaje!$A:$G,MATCH(ROW()+517,$A:$A,0),COLUMN()-1),"")</f>
        <v>1104/1494</v>
      </c>
      <c r="C587" s="14">
        <f>IFERROR(INDEX(zdrovojéúdaje!$A:$G,MATCH(ROW()+517,$A:$A,0),COLUMN()-1),"")</f>
        <v>39779</v>
      </c>
      <c r="D587" s="15">
        <f>IFERROR(INDEX(zdrovojéúdaje!$A:$G,MATCH(ROW()+517,$A:$A,0),COLUMN()-1),"")</f>
        <v>0.54166666666666663</v>
      </c>
      <c r="E587" s="13">
        <f>IFERROR(VALUE(TRIM(SUBSTITUTE(REPLACE(INDEX(zdrovojéúdaje!$A:$G,MATCH(ROW()+517,$A:$A,0),COLUMN()-1),1,4,""),".",",",1))),"")</f>
        <v>46.6188</v>
      </c>
      <c r="F587" s="13">
        <f>IFERROR(VALUE(TRIM(SUBSTITUTE(REPLACE(INDEX(zdrovojéúdaje!$A:$G,MATCH(ROW()+517,$A:$A,0),COLUMN()-1),1,4,""),".",","))),"")</f>
        <v>15.142300000000001</v>
      </c>
      <c r="G587" s="12">
        <f>IFERROR(VALUE(TRIM(SUBSTITUTE(REPLACE(INDEX(zdrovojéúdaje!$A:$G,MATCH(ROW()+517,$A:$A,0),COLUMN()-1),1,4,""),".",","))),"")</f>
        <v>14.983700000000001</v>
      </c>
      <c r="I587" s="36" t="str">
        <f>IFERROR(INDEX(zdrovojéúdaje!$A:$G,MATCH(ROW()+593,$A:$A,0),COLUMN()-8),"")</f>
        <v>1180/1494</v>
      </c>
      <c r="J587" s="37">
        <f>IFERROR(INDEX(zdrovojéúdaje!$A:$G,MATCH(ROW()+593,$A:$A,0),COLUMN()-8),"")</f>
        <v>39781</v>
      </c>
      <c r="K587" s="38">
        <f>IFERROR(INDEX(zdrovojéúdaje!$A:$G,MATCH(ROW()+593,$A:$A,0),COLUMN()-8),"")</f>
        <v>0.125</v>
      </c>
      <c r="L587" s="39">
        <f>IFERROR(VALUE(TRIM(SUBSTITUTE(REPLACE(INDEX(zdrovojéúdaje!$A:$G,MATCH(ROW()+593,$A:$A,0),COLUMN()-8),1,4,""),".",",",1))),"")</f>
        <v>46.096400000000003</v>
      </c>
      <c r="M587" s="39">
        <f>IFERROR(VALUE(TRIM(SUBSTITUTE(REPLACE(INDEX(zdrovojéúdaje!$A:$G,MATCH(ROW()+593,$A:$A,0),COLUMN()-8),1,4,""),".",","))),"")</f>
        <v>14.345499999999999</v>
      </c>
      <c r="N587" s="40">
        <f>IFERROR(VALUE(TRIM(SUBSTITUTE(REPLACE(INDEX(zdrovojéúdaje!$A:$G,MATCH(ROW()+593,$A:$A,0),COLUMN()-8),1,4,""),".",","))),"")</f>
        <v>14.580399999999999</v>
      </c>
    </row>
    <row r="588" spans="1:14" s="29" customFormat="1" ht="13.15" customHeight="1">
      <c r="A588" s="47">
        <f>IF((zdrovojéúdaje!B588&gt;=$C$3)*(zdrovojéúdaje!B588&lt;=$C$4),1+COUNTIF($A$1:$A587,"&gt;0"),0)</f>
        <v>588</v>
      </c>
      <c r="B588" s="28" t="str">
        <f>IFERROR(INDEX(zdrovojéúdaje!$A:$G,MATCH(ROW()+517,$A:$A,0),COLUMN()-1),"")</f>
        <v>1105/1494</v>
      </c>
      <c r="C588" s="14">
        <f>IFERROR(INDEX(zdrovojéúdaje!$A:$G,MATCH(ROW()+517,$A:$A,0),COLUMN()-1),"")</f>
        <v>39779</v>
      </c>
      <c r="D588" s="15">
        <f>IFERROR(INDEX(zdrovojéúdaje!$A:$G,MATCH(ROW()+517,$A:$A,0),COLUMN()-1),"")</f>
        <v>0.5625</v>
      </c>
      <c r="E588" s="13">
        <f>IFERROR(VALUE(TRIM(SUBSTITUTE(REPLACE(INDEX(zdrovojéúdaje!$A:$G,MATCH(ROW()+517,$A:$A,0),COLUMN()-1),1,4,""),".",",",1))),"")</f>
        <v>46.416899999999998</v>
      </c>
      <c r="F588" s="13">
        <f>IFERROR(VALUE(TRIM(SUBSTITUTE(REPLACE(INDEX(zdrovojéúdaje!$A:$G,MATCH(ROW()+517,$A:$A,0),COLUMN()-1),1,4,""),".",","))),"")</f>
        <v>15.242100000000001</v>
      </c>
      <c r="G588" s="12">
        <f>IFERROR(VALUE(TRIM(SUBSTITUTE(REPLACE(INDEX(zdrovojéúdaje!$A:$G,MATCH(ROW()+517,$A:$A,0),COLUMN()-1),1,4,""),".",","))),"")</f>
        <v>15.203900000000001</v>
      </c>
      <c r="I588" s="36" t="str">
        <f>IFERROR(INDEX(zdrovojéúdaje!$A:$G,MATCH(ROW()+593,$A:$A,0),COLUMN()-8),"")</f>
        <v>1181/1494</v>
      </c>
      <c r="J588" s="37">
        <f>IFERROR(INDEX(zdrovojéúdaje!$A:$G,MATCH(ROW()+593,$A:$A,0),COLUMN()-8),"")</f>
        <v>39781</v>
      </c>
      <c r="K588" s="38">
        <f>IFERROR(INDEX(zdrovojéúdaje!$A:$G,MATCH(ROW()+593,$A:$A,0),COLUMN()-8),"")</f>
        <v>0.14583333333333334</v>
      </c>
      <c r="L588" s="39">
        <f>IFERROR(VALUE(TRIM(SUBSTITUTE(REPLACE(INDEX(zdrovojéúdaje!$A:$G,MATCH(ROW()+593,$A:$A,0),COLUMN()-8),1,4,""),".",",",1))),"")</f>
        <v>46.182200000000002</v>
      </c>
      <c r="M588" s="39">
        <f>IFERROR(VALUE(TRIM(SUBSTITUTE(REPLACE(INDEX(zdrovojéúdaje!$A:$G,MATCH(ROW()+593,$A:$A,0),COLUMN()-8),1,4,""),".",","))),"")</f>
        <v>14.279199999999999</v>
      </c>
      <c r="N588" s="40">
        <f>IFERROR(VALUE(TRIM(SUBSTITUTE(REPLACE(INDEX(zdrovojéúdaje!$A:$G,MATCH(ROW()+593,$A:$A,0),COLUMN()-8),1,4,""),".",","))),"")</f>
        <v>14.580399999999999</v>
      </c>
    </row>
    <row r="589" spans="1:14" s="29" customFormat="1" ht="13.15" customHeight="1">
      <c r="A589" s="47">
        <f>IF((zdrovojéúdaje!B589&gt;=$C$3)*(zdrovojéúdaje!B589&lt;=$C$4),1+COUNTIF($A$1:$A588,"&gt;0"),0)</f>
        <v>589</v>
      </c>
      <c r="B589" s="28" t="str">
        <f>IFERROR(INDEX(zdrovojéúdaje!$A:$G,MATCH(ROW()+517,$A:$A,0),COLUMN()-1),"")</f>
        <v>1106/1494</v>
      </c>
      <c r="C589" s="14">
        <f>IFERROR(INDEX(zdrovojéúdaje!$A:$G,MATCH(ROW()+517,$A:$A,0),COLUMN()-1),"")</f>
        <v>39779</v>
      </c>
      <c r="D589" s="15">
        <f>IFERROR(INDEX(zdrovojéúdaje!$A:$G,MATCH(ROW()+517,$A:$A,0),COLUMN()-1),"")</f>
        <v>0.58333333333333337</v>
      </c>
      <c r="E589" s="13">
        <f>IFERROR(VALUE(TRIM(SUBSTITUTE(REPLACE(INDEX(zdrovojéúdaje!$A:$G,MATCH(ROW()+517,$A:$A,0),COLUMN()-1),1,4,""),".",",",1))),"")</f>
        <v>46.563299999999998</v>
      </c>
      <c r="F589" s="13">
        <f>IFERROR(VALUE(TRIM(SUBSTITUTE(REPLACE(INDEX(zdrovojéúdaje!$A:$G,MATCH(ROW()+517,$A:$A,0),COLUMN()-1),1,4,""),".",","))),"")</f>
        <v>15.275399999999999</v>
      </c>
      <c r="G589" s="12">
        <f>IFERROR(VALUE(TRIM(SUBSTITUTE(REPLACE(INDEX(zdrovojéúdaje!$A:$G,MATCH(ROW()+517,$A:$A,0),COLUMN()-1),1,4,""),".",","))),"")</f>
        <v>15.2773</v>
      </c>
      <c r="I589" s="36" t="str">
        <f>IFERROR(INDEX(zdrovojéúdaje!$A:$G,MATCH(ROW()+593,$A:$A,0),COLUMN()-8),"")</f>
        <v>1182/1494</v>
      </c>
      <c r="J589" s="37">
        <f>IFERROR(INDEX(zdrovojéúdaje!$A:$G,MATCH(ROW()+593,$A:$A,0),COLUMN()-8),"")</f>
        <v>39781</v>
      </c>
      <c r="K589" s="38">
        <f>IFERROR(INDEX(zdrovojéúdaje!$A:$G,MATCH(ROW()+593,$A:$A,0),COLUMN()-8),"")</f>
        <v>0.16666666666666666</v>
      </c>
      <c r="L589" s="39">
        <f>IFERROR(VALUE(TRIM(SUBSTITUTE(REPLACE(INDEX(zdrovojéúdaje!$A:$G,MATCH(ROW()+593,$A:$A,0),COLUMN()-8),1,4,""),".",",",1))),"")</f>
        <v>46.182200000000002</v>
      </c>
      <c r="M589" s="39">
        <f>IFERROR(VALUE(TRIM(SUBSTITUTE(REPLACE(INDEX(zdrovojéúdaje!$A:$G,MATCH(ROW()+593,$A:$A,0),COLUMN()-8),1,4,""),".",","))),"")</f>
        <v>14.1798</v>
      </c>
      <c r="N589" s="40">
        <f>IFERROR(VALUE(TRIM(SUBSTITUTE(REPLACE(INDEX(zdrovojéúdaje!$A:$G,MATCH(ROW()+593,$A:$A,0),COLUMN()-8),1,4,""),".",","))),"")</f>
        <v>14.507099999999999</v>
      </c>
    </row>
    <row r="590" spans="1:14" s="29" customFormat="1" ht="13.15" customHeight="1">
      <c r="A590" s="47">
        <f>IF((zdrovojéúdaje!B590&gt;=$C$3)*(zdrovojéúdaje!B590&lt;=$C$4),1+COUNTIF($A$1:$A589,"&gt;0"),0)</f>
        <v>590</v>
      </c>
      <c r="B590" s="28" t="str">
        <f>IFERROR(INDEX(zdrovojéúdaje!$A:$G,MATCH(ROW()+517,$A:$A,0),COLUMN()-1),"")</f>
        <v>1107/1494</v>
      </c>
      <c r="C590" s="14">
        <f>IFERROR(INDEX(zdrovojéúdaje!$A:$G,MATCH(ROW()+517,$A:$A,0),COLUMN()-1),"")</f>
        <v>39779</v>
      </c>
      <c r="D590" s="15">
        <f>IFERROR(INDEX(zdrovojéúdaje!$A:$G,MATCH(ROW()+517,$A:$A,0),COLUMN()-1),"")</f>
        <v>0.60416666666666663</v>
      </c>
      <c r="E590" s="13">
        <f>IFERROR(VALUE(TRIM(SUBSTITUTE(REPLACE(INDEX(zdrovojéúdaje!$A:$G,MATCH(ROW()+517,$A:$A,0),COLUMN()-1),1,4,""),".",",",1))),"")</f>
        <v>46.616300000000003</v>
      </c>
      <c r="F590" s="13">
        <f>IFERROR(VALUE(TRIM(SUBSTITUTE(REPLACE(INDEX(zdrovojéúdaje!$A:$G,MATCH(ROW()+517,$A:$A,0),COLUMN()-1),1,4,""),".",","))),"")</f>
        <v>15.275399999999999</v>
      </c>
      <c r="G590" s="12">
        <f>IFERROR(VALUE(TRIM(SUBSTITUTE(REPLACE(INDEX(zdrovojéúdaje!$A:$G,MATCH(ROW()+517,$A:$A,0),COLUMN()-1),1,4,""),".",","))),"")</f>
        <v>15.3508</v>
      </c>
      <c r="I590" s="36" t="str">
        <f>IFERROR(INDEX(zdrovojéúdaje!$A:$G,MATCH(ROW()+593,$A:$A,0),COLUMN()-8),"")</f>
        <v>1183/1494</v>
      </c>
      <c r="J590" s="37">
        <f>IFERROR(INDEX(zdrovojéúdaje!$A:$G,MATCH(ROW()+593,$A:$A,0),COLUMN()-8),"")</f>
        <v>39781</v>
      </c>
      <c r="K590" s="38">
        <f>IFERROR(INDEX(zdrovojéúdaje!$A:$G,MATCH(ROW()+593,$A:$A,0),COLUMN()-8),"")</f>
        <v>0.1875</v>
      </c>
      <c r="L590" s="39">
        <f>IFERROR(VALUE(TRIM(SUBSTITUTE(REPLACE(INDEX(zdrovojéúdaje!$A:$G,MATCH(ROW()+593,$A:$A,0),COLUMN()-8),1,4,""),".",",",1))),"")</f>
        <v>46.2074</v>
      </c>
      <c r="M590" s="39">
        <f>IFERROR(VALUE(TRIM(SUBSTITUTE(REPLACE(INDEX(zdrovojéúdaje!$A:$G,MATCH(ROW()+593,$A:$A,0),COLUMN()-8),1,4,""),".",","))),"")</f>
        <v>14.1136</v>
      </c>
      <c r="N590" s="40">
        <f>IFERROR(VALUE(TRIM(SUBSTITUTE(REPLACE(INDEX(zdrovojéúdaje!$A:$G,MATCH(ROW()+593,$A:$A,0),COLUMN()-8),1,4,""),".",","))),"")</f>
        <v>14.4339</v>
      </c>
    </row>
    <row r="591" spans="1:14" s="29" customFormat="1" ht="13.15" customHeight="1">
      <c r="A591" s="47">
        <f>IF((zdrovojéúdaje!B591&gt;=$C$3)*(zdrovojéúdaje!B591&lt;=$C$4),1+COUNTIF($A$1:$A590,"&gt;0"),0)</f>
        <v>591</v>
      </c>
      <c r="B591" s="28" t="str">
        <f>IFERROR(INDEX(zdrovojéúdaje!$A:$G,MATCH(ROW()+517,$A:$A,0),COLUMN()-1),"")</f>
        <v>1108/1494</v>
      </c>
      <c r="C591" s="14">
        <f>IFERROR(INDEX(zdrovojéúdaje!$A:$G,MATCH(ROW()+517,$A:$A,0),COLUMN()-1),"")</f>
        <v>39779</v>
      </c>
      <c r="D591" s="15">
        <f>IFERROR(INDEX(zdrovojéúdaje!$A:$G,MATCH(ROW()+517,$A:$A,0),COLUMN()-1),"")</f>
        <v>0.625</v>
      </c>
      <c r="E591" s="13">
        <f>IFERROR(VALUE(TRIM(SUBSTITUTE(REPLACE(INDEX(zdrovojéúdaje!$A:$G,MATCH(ROW()+517,$A:$A,0),COLUMN()-1),1,4,""),".",",",1))),"")</f>
        <v>46.818199999999997</v>
      </c>
      <c r="F591" s="13">
        <f>IFERROR(VALUE(TRIM(SUBSTITUTE(REPLACE(INDEX(zdrovojéúdaje!$A:$G,MATCH(ROW()+517,$A:$A,0),COLUMN()-1),1,4,""),".",","))),"")</f>
        <v>15.3086</v>
      </c>
      <c r="G591" s="12">
        <f>IFERROR(VALUE(TRIM(SUBSTITUTE(REPLACE(INDEX(zdrovojéúdaje!$A:$G,MATCH(ROW()+517,$A:$A,0),COLUMN()-1),1,4,""),".",","))),"")</f>
        <v>15.387499999999999</v>
      </c>
      <c r="I591" s="36" t="str">
        <f>IFERROR(INDEX(zdrovojéúdaje!$A:$G,MATCH(ROW()+593,$A:$A,0),COLUMN()-8),"")</f>
        <v>1184/1494</v>
      </c>
      <c r="J591" s="37">
        <f>IFERROR(INDEX(zdrovojéúdaje!$A:$G,MATCH(ROW()+593,$A:$A,0),COLUMN()-8),"")</f>
        <v>39781</v>
      </c>
      <c r="K591" s="38">
        <f>IFERROR(INDEX(zdrovojéúdaje!$A:$G,MATCH(ROW()+593,$A:$A,0),COLUMN()-8),"")</f>
        <v>0.20833333333333334</v>
      </c>
      <c r="L591" s="39">
        <f>IFERROR(VALUE(TRIM(SUBSTITUTE(REPLACE(INDEX(zdrovojéúdaje!$A:$G,MATCH(ROW()+593,$A:$A,0),COLUMN()-8),1,4,""),".",",",1))),"")</f>
        <v>46.240200000000002</v>
      </c>
      <c r="M591" s="39">
        <f>IFERROR(VALUE(TRIM(SUBSTITUTE(REPLACE(INDEX(zdrovojéúdaje!$A:$G,MATCH(ROW()+593,$A:$A,0),COLUMN()-8),1,4,""),".",","))),"")</f>
        <v>14.0473</v>
      </c>
      <c r="N591" s="40">
        <f>IFERROR(VALUE(TRIM(SUBSTITUTE(REPLACE(INDEX(zdrovojéúdaje!$A:$G,MATCH(ROW()+593,$A:$A,0),COLUMN()-8),1,4,""),".",","))),"")</f>
        <v>14.3972</v>
      </c>
    </row>
    <row r="592" spans="1:14" s="29" customFormat="1" ht="13.15" customHeight="1">
      <c r="A592" s="47">
        <f>IF((zdrovojéúdaje!B592&gt;=$C$3)*(zdrovojéúdaje!B592&lt;=$C$4),1+COUNTIF($A$1:$A591,"&gt;0"),0)</f>
        <v>592</v>
      </c>
      <c r="B592" s="28" t="str">
        <f>IFERROR(INDEX(zdrovojéúdaje!$A:$G,MATCH(ROW()+517,$A:$A,0),COLUMN()-1),"")</f>
        <v>1109/1494</v>
      </c>
      <c r="C592" s="14">
        <f>IFERROR(INDEX(zdrovojéúdaje!$A:$G,MATCH(ROW()+517,$A:$A,0),COLUMN()-1),"")</f>
        <v>39779</v>
      </c>
      <c r="D592" s="15">
        <f>IFERROR(INDEX(zdrovojéúdaje!$A:$G,MATCH(ROW()+517,$A:$A,0),COLUMN()-1),"")</f>
        <v>0.64583333333333337</v>
      </c>
      <c r="E592" s="13">
        <f>IFERROR(VALUE(TRIM(SUBSTITUTE(REPLACE(INDEX(zdrovojéúdaje!$A:$G,MATCH(ROW()+517,$A:$A,0),COLUMN()-1),1,4,""),".",",",1))),"")</f>
        <v>46.850999999999999</v>
      </c>
      <c r="F592" s="13">
        <f>IFERROR(VALUE(TRIM(SUBSTITUTE(REPLACE(INDEX(zdrovojéúdaje!$A:$G,MATCH(ROW()+517,$A:$A,0),COLUMN()-1),1,4,""),".",","))),"")</f>
        <v>15.3086</v>
      </c>
      <c r="G592" s="12">
        <f>IFERROR(VALUE(TRIM(SUBSTITUTE(REPLACE(INDEX(zdrovojéúdaje!$A:$G,MATCH(ROW()+517,$A:$A,0),COLUMN()-1),1,4,""),".",","))),"")</f>
        <v>15.387499999999999</v>
      </c>
      <c r="I592" s="36" t="str">
        <f>IFERROR(INDEX(zdrovojéúdaje!$A:$G,MATCH(ROW()+593,$A:$A,0),COLUMN()-8),"")</f>
        <v>1185/1494</v>
      </c>
      <c r="J592" s="37">
        <f>IFERROR(INDEX(zdrovojéúdaje!$A:$G,MATCH(ROW()+593,$A:$A,0),COLUMN()-8),"")</f>
        <v>39781</v>
      </c>
      <c r="K592" s="38">
        <f>IFERROR(INDEX(zdrovojéúdaje!$A:$G,MATCH(ROW()+593,$A:$A,0),COLUMN()-8),"")</f>
        <v>0.22916666666666666</v>
      </c>
      <c r="L592" s="39">
        <f>IFERROR(VALUE(TRIM(SUBSTITUTE(REPLACE(INDEX(zdrovojéúdaje!$A:$G,MATCH(ROW()+593,$A:$A,0),COLUMN()-8),1,4,""),".",",",1))),"")</f>
        <v>46.348799999999997</v>
      </c>
      <c r="M592" s="39">
        <f>IFERROR(VALUE(TRIM(SUBSTITUTE(REPLACE(INDEX(zdrovojéúdaje!$A:$G,MATCH(ROW()+593,$A:$A,0),COLUMN()-8),1,4,""),".",","))),"")</f>
        <v>14.014200000000001</v>
      </c>
      <c r="N592" s="40">
        <f>IFERROR(VALUE(TRIM(SUBSTITUTE(REPLACE(INDEX(zdrovojéúdaje!$A:$G,MATCH(ROW()+593,$A:$A,0),COLUMN()-8),1,4,""),".",","))),"")</f>
        <v>14.3606</v>
      </c>
    </row>
    <row r="593" spans="1:14" s="29" customFormat="1" ht="13.15" customHeight="1">
      <c r="A593" s="47">
        <f>IF((zdrovojéúdaje!B593&gt;=$C$3)*(zdrovojéúdaje!B593&lt;=$C$4),1+COUNTIF($A$1:$A592,"&gt;0"),0)</f>
        <v>593</v>
      </c>
      <c r="B593" s="28" t="str">
        <f>IFERROR(INDEX(zdrovojéúdaje!$A:$G,MATCH(ROW()+517,$A:$A,0),COLUMN()-1),"")</f>
        <v>1110/1494</v>
      </c>
      <c r="C593" s="14">
        <f>IFERROR(INDEX(zdrovojéúdaje!$A:$G,MATCH(ROW()+517,$A:$A,0),COLUMN()-1),"")</f>
        <v>39779</v>
      </c>
      <c r="D593" s="15">
        <f>IFERROR(INDEX(zdrovojéúdaje!$A:$G,MATCH(ROW()+517,$A:$A,0),COLUMN()-1),"")</f>
        <v>0.66666666666666663</v>
      </c>
      <c r="E593" s="13">
        <f>IFERROR(VALUE(TRIM(SUBSTITUTE(REPLACE(INDEX(zdrovojéúdaje!$A:$G,MATCH(ROW()+517,$A:$A,0),COLUMN()-1),1,4,""),".",",",1))),"")</f>
        <v>47.037799999999997</v>
      </c>
      <c r="F593" s="13">
        <f>IFERROR(VALUE(TRIM(SUBSTITUTE(REPLACE(INDEX(zdrovojéúdaje!$A:$G,MATCH(ROW()+517,$A:$A,0),COLUMN()-1),1,4,""),".",","))),"")</f>
        <v>15.242100000000001</v>
      </c>
      <c r="G593" s="12">
        <f>IFERROR(VALUE(TRIM(SUBSTITUTE(REPLACE(INDEX(zdrovojéúdaje!$A:$G,MATCH(ROW()+517,$A:$A,0),COLUMN()-1),1,4,""),".",","))),"")</f>
        <v>15.461</v>
      </c>
      <c r="I593" s="36" t="str">
        <f>IFERROR(INDEX(zdrovojéúdaje!$A:$G,MATCH(ROW()+593,$A:$A,0),COLUMN()-8),"")</f>
        <v>1186/1494</v>
      </c>
      <c r="J593" s="37">
        <f>IFERROR(INDEX(zdrovojéúdaje!$A:$G,MATCH(ROW()+593,$A:$A,0),COLUMN()-8),"")</f>
        <v>39781</v>
      </c>
      <c r="K593" s="38">
        <f>IFERROR(INDEX(zdrovojéúdaje!$A:$G,MATCH(ROW()+593,$A:$A,0),COLUMN()-8),"")</f>
        <v>0.25</v>
      </c>
      <c r="L593" s="39">
        <f>IFERROR(VALUE(TRIM(SUBSTITUTE(REPLACE(INDEX(zdrovojéúdaje!$A:$G,MATCH(ROW()+593,$A:$A,0),COLUMN()-8),1,4,""),".",",",1))),"")</f>
        <v>46.414400000000001</v>
      </c>
      <c r="M593" s="39">
        <f>IFERROR(VALUE(TRIM(SUBSTITUTE(REPLACE(INDEX(zdrovojéúdaje!$A:$G,MATCH(ROW()+593,$A:$A,0),COLUMN()-8),1,4,""),".",","))),"")</f>
        <v>13.9811</v>
      </c>
      <c r="N593" s="40">
        <f>IFERROR(VALUE(TRIM(SUBSTITUTE(REPLACE(INDEX(zdrovojéúdaje!$A:$G,MATCH(ROW()+593,$A:$A,0),COLUMN()-8),1,4,""),".",","))),"")</f>
        <v>14.3606</v>
      </c>
    </row>
    <row r="594" spans="1:14" s="29" customFormat="1" ht="13.15" customHeight="1">
      <c r="A594" s="47">
        <f>IF((zdrovojéúdaje!B594&gt;=$C$3)*(zdrovojéúdaje!B594&lt;=$C$4),1+COUNTIF($A$1:$A593,"&gt;0"),0)</f>
        <v>594</v>
      </c>
      <c r="B594" s="28" t="str">
        <f>IFERROR(INDEX(zdrovojéúdaje!$A:$G,MATCH(ROW()+517,$A:$A,0),COLUMN()-1),"")</f>
        <v>1111/1494</v>
      </c>
      <c r="C594" s="14">
        <f>IFERROR(INDEX(zdrovojéúdaje!$A:$G,MATCH(ROW()+517,$A:$A,0),COLUMN()-1),"")</f>
        <v>39779</v>
      </c>
      <c r="D594" s="15">
        <f>IFERROR(INDEX(zdrovojéúdaje!$A:$G,MATCH(ROW()+517,$A:$A,0),COLUMN()-1),"")</f>
        <v>0.6875</v>
      </c>
      <c r="E594" s="13">
        <f>IFERROR(VALUE(TRIM(SUBSTITUTE(REPLACE(INDEX(zdrovojéúdaje!$A:$G,MATCH(ROW()+517,$A:$A,0),COLUMN()-1),1,4,""),".",",",1))),"")</f>
        <v>46.681899999999999</v>
      </c>
      <c r="F594" s="13">
        <f>IFERROR(VALUE(TRIM(SUBSTITUTE(REPLACE(INDEX(zdrovojéúdaje!$A:$G,MATCH(ROW()+517,$A:$A,0),COLUMN()-1),1,4,""),".",","))),"")</f>
        <v>15.142300000000001</v>
      </c>
      <c r="G594" s="12">
        <f>IFERROR(VALUE(TRIM(SUBSTITUTE(REPLACE(INDEX(zdrovojéúdaje!$A:$G,MATCH(ROW()+517,$A:$A,0),COLUMN()-1),1,4,""),".",","))),"")</f>
        <v>14.617100000000001</v>
      </c>
      <c r="I594" s="36" t="str">
        <f>IFERROR(INDEX(zdrovojéúdaje!$A:$G,MATCH(ROW()+593,$A:$A,0),COLUMN()-8),"")</f>
        <v>1187/1494</v>
      </c>
      <c r="J594" s="37">
        <f>IFERROR(INDEX(zdrovojéúdaje!$A:$G,MATCH(ROW()+593,$A:$A,0),COLUMN()-8),"")</f>
        <v>39781</v>
      </c>
      <c r="K594" s="38">
        <f>IFERROR(INDEX(zdrovojéúdaje!$A:$G,MATCH(ROW()+593,$A:$A,0),COLUMN()-8),"")</f>
        <v>0.27083333333333331</v>
      </c>
      <c r="L594" s="39">
        <f>IFERROR(VALUE(TRIM(SUBSTITUTE(REPLACE(INDEX(zdrovojéúdaje!$A:$G,MATCH(ROW()+593,$A:$A,0),COLUMN()-8),1,4,""),".",",",1))),"")</f>
        <v>46.5229</v>
      </c>
      <c r="M594" s="39">
        <f>IFERROR(VALUE(TRIM(SUBSTITUTE(REPLACE(INDEX(zdrovojéúdaje!$A:$G,MATCH(ROW()+593,$A:$A,0),COLUMN()-8),1,4,""),".",","))),"")</f>
        <v>13.8819</v>
      </c>
      <c r="N594" s="40">
        <f>IFERROR(VALUE(TRIM(SUBSTITUTE(REPLACE(INDEX(zdrovojéúdaje!$A:$G,MATCH(ROW()+593,$A:$A,0),COLUMN()-8),1,4,""),".",","))),"")</f>
        <v>14.2508</v>
      </c>
    </row>
    <row r="595" spans="1:14" s="29" customFormat="1" ht="13.15" customHeight="1">
      <c r="A595" s="47">
        <f>IF((zdrovojéúdaje!B595&gt;=$C$3)*(zdrovojéúdaje!B595&lt;=$C$4),1+COUNTIF($A$1:$A594,"&gt;0"),0)</f>
        <v>595</v>
      </c>
      <c r="B595" s="28" t="str">
        <f>IFERROR(INDEX(zdrovojéúdaje!$A:$G,MATCH(ROW()+517,$A:$A,0),COLUMN()-1),"")</f>
        <v>1112/1494</v>
      </c>
      <c r="C595" s="14">
        <f>IFERROR(INDEX(zdrovojéúdaje!$A:$G,MATCH(ROW()+517,$A:$A,0),COLUMN()-1),"")</f>
        <v>39779</v>
      </c>
      <c r="D595" s="15">
        <f>IFERROR(INDEX(zdrovojéúdaje!$A:$G,MATCH(ROW()+517,$A:$A,0),COLUMN()-1),"")</f>
        <v>0.70833333333333337</v>
      </c>
      <c r="E595" s="13">
        <f>IFERROR(VALUE(TRIM(SUBSTITUTE(REPLACE(INDEX(zdrovojéúdaje!$A:$G,MATCH(ROW()+517,$A:$A,0),COLUMN()-1),1,4,""),".",",",1))),"")</f>
        <v>46.593600000000002</v>
      </c>
      <c r="F595" s="13">
        <f>IFERROR(VALUE(TRIM(SUBSTITUTE(REPLACE(INDEX(zdrovojéúdaje!$A:$G,MATCH(ROW()+517,$A:$A,0),COLUMN()-1),1,4,""),".",","))),"")</f>
        <v>15.0426</v>
      </c>
      <c r="G595" s="12">
        <f>IFERROR(VALUE(TRIM(SUBSTITUTE(REPLACE(INDEX(zdrovojéúdaje!$A:$G,MATCH(ROW()+517,$A:$A,0),COLUMN()-1),1,4,""),".",","))),"")</f>
        <v>14.983700000000001</v>
      </c>
      <c r="I595" s="36" t="str">
        <f>IFERROR(INDEX(zdrovojéúdaje!$A:$G,MATCH(ROW()+593,$A:$A,0),COLUMN()-8),"")</f>
        <v>1188/1494</v>
      </c>
      <c r="J595" s="37">
        <f>IFERROR(INDEX(zdrovojéúdaje!$A:$G,MATCH(ROW()+593,$A:$A,0),COLUMN()-8),"")</f>
        <v>39781</v>
      </c>
      <c r="K595" s="38">
        <f>IFERROR(INDEX(zdrovojéúdaje!$A:$G,MATCH(ROW()+593,$A:$A,0),COLUMN()-8),"")</f>
        <v>0.29166666666666669</v>
      </c>
      <c r="L595" s="39">
        <f>IFERROR(VALUE(TRIM(SUBSTITUTE(REPLACE(INDEX(zdrovojéúdaje!$A:$G,MATCH(ROW()+593,$A:$A,0),COLUMN()-8),1,4,""),".",",",1))),"")</f>
        <v>46.681899999999999</v>
      </c>
      <c r="M595" s="39">
        <f>IFERROR(VALUE(TRIM(SUBSTITUTE(REPLACE(INDEX(zdrovojéúdaje!$A:$G,MATCH(ROW()+593,$A:$A,0),COLUMN()-8),1,4,""),".",","))),"")</f>
        <v>13.7826</v>
      </c>
      <c r="N595" s="40">
        <f>IFERROR(VALUE(TRIM(SUBSTITUTE(REPLACE(INDEX(zdrovojéúdaje!$A:$G,MATCH(ROW()+593,$A:$A,0),COLUMN()-8),1,4,""),".",","))),"")</f>
        <v>14.141</v>
      </c>
    </row>
    <row r="596" spans="1:14" s="29" customFormat="1" ht="13.15" customHeight="1">
      <c r="A596" s="47">
        <f>IF((zdrovojéúdaje!B596&gt;=$C$3)*(zdrovojéúdaje!B596&lt;=$C$4),1+COUNTIF($A$1:$A595,"&gt;0"),0)</f>
        <v>596</v>
      </c>
      <c r="B596" s="28" t="str">
        <f>IFERROR(INDEX(zdrovojéúdaje!$A:$G,MATCH(ROW()+517,$A:$A,0),COLUMN()-1),"")</f>
        <v>1113/1494</v>
      </c>
      <c r="C596" s="14">
        <f>IFERROR(INDEX(zdrovojéúdaje!$A:$G,MATCH(ROW()+517,$A:$A,0),COLUMN()-1),"")</f>
        <v>39779</v>
      </c>
      <c r="D596" s="15">
        <f>IFERROR(INDEX(zdrovojéúdaje!$A:$G,MATCH(ROW()+517,$A:$A,0),COLUMN()-1),"")</f>
        <v>0.72916666666666663</v>
      </c>
      <c r="E596" s="13">
        <f>IFERROR(VALUE(TRIM(SUBSTITUTE(REPLACE(INDEX(zdrovojéúdaje!$A:$G,MATCH(ROW()+517,$A:$A,0),COLUMN()-1),1,4,""),".",",",1))),"")</f>
        <v>46.636499999999998</v>
      </c>
      <c r="F596" s="13">
        <f>IFERROR(VALUE(TRIM(SUBSTITUTE(REPLACE(INDEX(zdrovojéúdaje!$A:$G,MATCH(ROW()+517,$A:$A,0),COLUMN()-1),1,4,""),".",","))),"")</f>
        <v>14.909599999999999</v>
      </c>
      <c r="G596" s="12">
        <f>IFERROR(VALUE(TRIM(SUBSTITUTE(REPLACE(INDEX(zdrovojéúdaje!$A:$G,MATCH(ROW()+517,$A:$A,0),COLUMN()-1),1,4,""),".",","))),"")</f>
        <v>15.0204</v>
      </c>
      <c r="I596" s="36" t="str">
        <f>IFERROR(INDEX(zdrovojéúdaje!$A:$G,MATCH(ROW()+593,$A:$A,0),COLUMN()-8),"")</f>
        <v>1189/1494</v>
      </c>
      <c r="J596" s="37">
        <f>IFERROR(INDEX(zdrovojéúdaje!$A:$G,MATCH(ROW()+593,$A:$A,0),COLUMN()-8),"")</f>
        <v>39781</v>
      </c>
      <c r="K596" s="38">
        <f>IFERROR(INDEX(zdrovojéúdaje!$A:$G,MATCH(ROW()+593,$A:$A,0),COLUMN()-8),"")</f>
        <v>0.3125</v>
      </c>
      <c r="L596" s="39">
        <f>IFERROR(VALUE(TRIM(SUBSTITUTE(REPLACE(INDEX(zdrovojéúdaje!$A:$G,MATCH(ROW()+593,$A:$A,0),COLUMN()-8),1,4,""),".",",",1))),"")</f>
        <v>46.914099999999998</v>
      </c>
      <c r="M596" s="39">
        <f>IFERROR(VALUE(TRIM(SUBSTITUTE(REPLACE(INDEX(zdrovojéúdaje!$A:$G,MATCH(ROW()+593,$A:$A,0),COLUMN()-8),1,4,""),".",","))),"")</f>
        <v>13.749599999999999</v>
      </c>
      <c r="N596" s="40">
        <f>IFERROR(VALUE(TRIM(SUBSTITUTE(REPLACE(INDEX(zdrovojéúdaje!$A:$G,MATCH(ROW()+593,$A:$A,0),COLUMN()-8),1,4,""),".",","))),"")</f>
        <v>14.141</v>
      </c>
    </row>
    <row r="597" spans="1:14" s="29" customFormat="1" ht="13.15" customHeight="1">
      <c r="A597" s="47">
        <f>IF((zdrovojéúdaje!B597&gt;=$C$3)*(zdrovojéúdaje!B597&lt;=$C$4),1+COUNTIF($A$1:$A596,"&gt;0"),0)</f>
        <v>597</v>
      </c>
      <c r="B597" s="28" t="str">
        <f>IFERROR(INDEX(zdrovojéúdaje!$A:$G,MATCH(ROW()+517,$A:$A,0),COLUMN()-1),"")</f>
        <v>1114/1494</v>
      </c>
      <c r="C597" s="14">
        <f>IFERROR(INDEX(zdrovojéúdaje!$A:$G,MATCH(ROW()+517,$A:$A,0),COLUMN()-1),"")</f>
        <v>39779</v>
      </c>
      <c r="D597" s="15">
        <f>IFERROR(INDEX(zdrovojéúdaje!$A:$G,MATCH(ROW()+517,$A:$A,0),COLUMN()-1),"")</f>
        <v>0.75</v>
      </c>
      <c r="E597" s="13">
        <f>IFERROR(VALUE(TRIM(SUBSTITUTE(REPLACE(INDEX(zdrovojéúdaje!$A:$G,MATCH(ROW()+517,$A:$A,0),COLUMN()-1),1,4,""),".",",",1))),"")</f>
        <v>46.866199999999999</v>
      </c>
      <c r="F597" s="13">
        <f>IFERROR(VALUE(TRIM(SUBSTITUTE(REPLACE(INDEX(zdrovojéúdaje!$A:$G,MATCH(ROW()+517,$A:$A,0),COLUMN()-1),1,4,""),".",","))),"")</f>
        <v>14.8432</v>
      </c>
      <c r="G597" s="12">
        <f>IFERROR(VALUE(TRIM(SUBSTITUTE(REPLACE(INDEX(zdrovojéúdaje!$A:$G,MATCH(ROW()+517,$A:$A,0),COLUMN()-1),1,4,""),".",","))),"")</f>
        <v>15.0204</v>
      </c>
      <c r="I597" s="36" t="str">
        <f>IFERROR(INDEX(zdrovojéúdaje!$A:$G,MATCH(ROW()+593,$A:$A,0),COLUMN()-8),"")</f>
        <v>1190/1494</v>
      </c>
      <c r="J597" s="37">
        <f>IFERROR(INDEX(zdrovojéúdaje!$A:$G,MATCH(ROW()+593,$A:$A,0),COLUMN()-8),"")</f>
        <v>39781</v>
      </c>
      <c r="K597" s="38">
        <f>IFERROR(INDEX(zdrovojéúdaje!$A:$G,MATCH(ROW()+593,$A:$A,0),COLUMN()-8),"")</f>
        <v>0.33333333333333331</v>
      </c>
      <c r="L597" s="39">
        <f>IFERROR(VALUE(TRIM(SUBSTITUTE(REPLACE(INDEX(zdrovojéúdaje!$A:$G,MATCH(ROW()+593,$A:$A,0),COLUMN()-8),1,4,""),".",",",1))),"")</f>
        <v>47.090800000000002</v>
      </c>
      <c r="M597" s="39">
        <f>IFERROR(VALUE(TRIM(SUBSTITUTE(REPLACE(INDEX(zdrovojéúdaje!$A:$G,MATCH(ROW()+593,$A:$A,0),COLUMN()-8),1,4,""),".",","))),"")</f>
        <v>13.749599999999999</v>
      </c>
      <c r="N597" s="40">
        <f>IFERROR(VALUE(TRIM(SUBSTITUTE(REPLACE(INDEX(zdrovojéúdaje!$A:$G,MATCH(ROW()+593,$A:$A,0),COLUMN()-8),1,4,""),".",","))),"")</f>
        <v>14.0678</v>
      </c>
    </row>
    <row r="598" spans="1:14" s="29" customFormat="1" ht="13.15" customHeight="1">
      <c r="A598" s="47">
        <f>IF((zdrovojéúdaje!B598&gt;=$C$3)*(zdrovojéúdaje!B598&lt;=$C$4),1+COUNTIF($A$1:$A597,"&gt;0"),0)</f>
        <v>598</v>
      </c>
      <c r="B598" s="28" t="str">
        <f>IFERROR(INDEX(zdrovojéúdaje!$A:$G,MATCH(ROW()+517,$A:$A,0),COLUMN()-1),"")</f>
        <v>1115/1494</v>
      </c>
      <c r="C598" s="14">
        <f>IFERROR(INDEX(zdrovojéúdaje!$A:$G,MATCH(ROW()+517,$A:$A,0),COLUMN()-1),"")</f>
        <v>39779</v>
      </c>
      <c r="D598" s="15">
        <f>IFERROR(INDEX(zdrovojéúdaje!$A:$G,MATCH(ROW()+517,$A:$A,0),COLUMN()-1),"")</f>
        <v>0.77083333333333337</v>
      </c>
      <c r="E598" s="13">
        <f>IFERROR(VALUE(TRIM(SUBSTITUTE(REPLACE(INDEX(zdrovojéúdaje!$A:$G,MATCH(ROW()+517,$A:$A,0),COLUMN()-1),1,4,""),".",",",1))),"")</f>
        <v>47.237200000000001</v>
      </c>
      <c r="F598" s="13">
        <f>IFERROR(VALUE(TRIM(SUBSTITUTE(REPLACE(INDEX(zdrovojéúdaje!$A:$G,MATCH(ROW()+517,$A:$A,0),COLUMN()-1),1,4,""),".",","))),"")</f>
        <v>14.81</v>
      </c>
      <c r="G598" s="12">
        <f>IFERROR(VALUE(TRIM(SUBSTITUTE(REPLACE(INDEX(zdrovojéúdaje!$A:$G,MATCH(ROW()+517,$A:$A,0),COLUMN()-1),1,4,""),".",","))),"")</f>
        <v>14.983700000000001</v>
      </c>
      <c r="I598" s="36" t="str">
        <f>IFERROR(INDEX(zdrovojéúdaje!$A:$G,MATCH(ROW()+593,$A:$A,0),COLUMN()-8),"")</f>
        <v>1191/1494</v>
      </c>
      <c r="J598" s="37">
        <f>IFERROR(INDEX(zdrovojéúdaje!$A:$G,MATCH(ROW()+593,$A:$A,0),COLUMN()-8),"")</f>
        <v>39781</v>
      </c>
      <c r="K598" s="38">
        <f>IFERROR(INDEX(zdrovojéúdaje!$A:$G,MATCH(ROW()+593,$A:$A,0),COLUMN()-8),"")</f>
        <v>0.35416666666666669</v>
      </c>
      <c r="L598" s="39">
        <f>IFERROR(VALUE(TRIM(SUBSTITUTE(REPLACE(INDEX(zdrovojéúdaje!$A:$G,MATCH(ROW()+593,$A:$A,0),COLUMN()-8),1,4,""),".",",",1))),"")</f>
        <v>47.2776</v>
      </c>
      <c r="M598" s="39">
        <f>IFERROR(VALUE(TRIM(SUBSTITUTE(REPLACE(INDEX(zdrovojéúdaje!$A:$G,MATCH(ROW()+593,$A:$A,0),COLUMN()-8),1,4,""),".",","))),"")</f>
        <v>13.7165</v>
      </c>
      <c r="N598" s="40">
        <f>IFERROR(VALUE(TRIM(SUBSTITUTE(REPLACE(INDEX(zdrovojéúdaje!$A:$G,MATCH(ROW()+593,$A:$A,0),COLUMN()-8),1,4,""),".",","))),"")</f>
        <v>13.9946</v>
      </c>
    </row>
    <row r="599" spans="1:14" s="29" customFormat="1" ht="13.15" customHeight="1">
      <c r="A599" s="47">
        <f>IF((zdrovojéúdaje!B599&gt;=$C$3)*(zdrovojéúdaje!B599&lt;=$C$4),1+COUNTIF($A$1:$A598,"&gt;0"),0)</f>
        <v>599</v>
      </c>
      <c r="B599" s="28" t="str">
        <f>IFERROR(INDEX(zdrovojéúdaje!$A:$G,MATCH(ROW()+517,$A:$A,0),COLUMN()-1),"")</f>
        <v>1116/1494</v>
      </c>
      <c r="C599" s="14">
        <f>IFERROR(INDEX(zdrovojéúdaje!$A:$G,MATCH(ROW()+517,$A:$A,0),COLUMN()-1),"")</f>
        <v>39779</v>
      </c>
      <c r="D599" s="15">
        <f>IFERROR(INDEX(zdrovojéúdaje!$A:$G,MATCH(ROW()+517,$A:$A,0),COLUMN()-1),"")</f>
        <v>0.79166666666666663</v>
      </c>
      <c r="E599" s="13">
        <f>IFERROR(VALUE(TRIM(SUBSTITUTE(REPLACE(INDEX(zdrovojéúdaje!$A:$G,MATCH(ROW()+517,$A:$A,0),COLUMN()-1),1,4,""),".",",",1))),"")</f>
        <v>47.489600000000003</v>
      </c>
      <c r="F599" s="13">
        <f>IFERROR(VALUE(TRIM(SUBSTITUTE(REPLACE(INDEX(zdrovojéúdaje!$A:$G,MATCH(ROW()+517,$A:$A,0),COLUMN()-1),1,4,""),".",","))),"")</f>
        <v>14.743600000000001</v>
      </c>
      <c r="G599" s="12">
        <f>IFERROR(VALUE(TRIM(SUBSTITUTE(REPLACE(INDEX(zdrovojéúdaje!$A:$G,MATCH(ROW()+517,$A:$A,0),COLUMN()-1),1,4,""),".",","))),"")</f>
        <v>14.983700000000001</v>
      </c>
      <c r="I599" s="36" t="str">
        <f>IFERROR(INDEX(zdrovojéúdaje!$A:$G,MATCH(ROW()+593,$A:$A,0),COLUMN()-8),"")</f>
        <v>1192/1494</v>
      </c>
      <c r="J599" s="37">
        <f>IFERROR(INDEX(zdrovojéúdaje!$A:$G,MATCH(ROW()+593,$A:$A,0),COLUMN()-8),"")</f>
        <v>39781</v>
      </c>
      <c r="K599" s="38">
        <f>IFERROR(INDEX(zdrovojéúdaje!$A:$G,MATCH(ROW()+593,$A:$A,0),COLUMN()-8),"")</f>
        <v>0.375</v>
      </c>
      <c r="L599" s="39">
        <f>IFERROR(VALUE(TRIM(SUBSTITUTE(REPLACE(INDEX(zdrovojéúdaje!$A:$G,MATCH(ROW()+593,$A:$A,0),COLUMN()-8),1,4,""),".",",",1))),"")</f>
        <v>47.4467</v>
      </c>
      <c r="M599" s="39">
        <f>IFERROR(VALUE(TRIM(SUBSTITUTE(REPLACE(INDEX(zdrovojéúdaje!$A:$G,MATCH(ROW()+593,$A:$A,0),COLUMN()-8),1,4,""),".",","))),"")</f>
        <v>13.683400000000001</v>
      </c>
      <c r="N599" s="40">
        <f>IFERROR(VALUE(TRIM(SUBSTITUTE(REPLACE(INDEX(zdrovojéúdaje!$A:$G,MATCH(ROW()+593,$A:$A,0),COLUMN()-8),1,4,""),".",","))),"")</f>
        <v>14.0312</v>
      </c>
    </row>
    <row r="600" spans="1:14" s="29" customFormat="1" ht="13.15" customHeight="1">
      <c r="A600" s="47">
        <f>IF((zdrovojéúdaje!B600&gt;=$C$3)*(zdrovojéúdaje!B600&lt;=$C$4),1+COUNTIF($A$1:$A599,"&gt;0"),0)</f>
        <v>600</v>
      </c>
      <c r="B600" s="28" t="str">
        <f>IFERROR(INDEX(zdrovojéúdaje!$A:$G,MATCH(ROW()+517,$A:$A,0),COLUMN()-1),"")</f>
        <v>1117/1494</v>
      </c>
      <c r="C600" s="14">
        <f>IFERROR(INDEX(zdrovojéúdaje!$A:$G,MATCH(ROW()+517,$A:$A,0),COLUMN()-1),"")</f>
        <v>39779</v>
      </c>
      <c r="D600" s="15">
        <f>IFERROR(INDEX(zdrovojéúdaje!$A:$G,MATCH(ROW()+517,$A:$A,0),COLUMN()-1),"")</f>
        <v>0.8125</v>
      </c>
      <c r="E600" s="13">
        <f>IFERROR(VALUE(TRIM(SUBSTITUTE(REPLACE(INDEX(zdrovojéúdaje!$A:$G,MATCH(ROW()+517,$A:$A,0),COLUMN()-1),1,4,""),".",",",1))),"")</f>
        <v>47.630899999999997</v>
      </c>
      <c r="F600" s="13">
        <f>IFERROR(VALUE(TRIM(SUBSTITUTE(REPLACE(INDEX(zdrovojéúdaje!$A:$G,MATCH(ROW()+517,$A:$A,0),COLUMN()-1),1,4,""),".",","))),"")</f>
        <v>14.7104</v>
      </c>
      <c r="G600" s="12">
        <f>IFERROR(VALUE(TRIM(SUBSTITUTE(REPLACE(INDEX(zdrovojéúdaje!$A:$G,MATCH(ROW()+517,$A:$A,0),COLUMN()-1),1,4,""),".",","))),"")</f>
        <v>15.0571</v>
      </c>
      <c r="I600" s="36" t="str">
        <f>IFERROR(INDEX(zdrovojéúdaje!$A:$G,MATCH(ROW()+593,$A:$A,0),COLUMN()-8),"")</f>
        <v>1193/1494</v>
      </c>
      <c r="J600" s="37">
        <f>IFERROR(INDEX(zdrovojéúdaje!$A:$G,MATCH(ROW()+593,$A:$A,0),COLUMN()-8),"")</f>
        <v>39781</v>
      </c>
      <c r="K600" s="38">
        <f>IFERROR(INDEX(zdrovojéúdaje!$A:$G,MATCH(ROW()+593,$A:$A,0),COLUMN()-8),"")</f>
        <v>0.39583333333333331</v>
      </c>
      <c r="L600" s="39">
        <f>IFERROR(VALUE(TRIM(SUBSTITUTE(REPLACE(INDEX(zdrovojéúdaje!$A:$G,MATCH(ROW()+593,$A:$A,0),COLUMN()-8),1,4,""),".",",",1))),"")</f>
        <v>47.507300000000001</v>
      </c>
      <c r="M600" s="39">
        <f>IFERROR(VALUE(TRIM(SUBSTITUTE(REPLACE(INDEX(zdrovojéúdaje!$A:$G,MATCH(ROW()+593,$A:$A,0),COLUMN()-8),1,4,""),".",","))),"")</f>
        <v>13.6173</v>
      </c>
      <c r="N600" s="40">
        <f>IFERROR(VALUE(TRIM(SUBSTITUTE(REPLACE(INDEX(zdrovojéúdaje!$A:$G,MATCH(ROW()+593,$A:$A,0),COLUMN()-8),1,4,""),".",","))),"")</f>
        <v>13.9946</v>
      </c>
    </row>
    <row r="601" spans="1:14" s="29" customFormat="1" ht="13.15" customHeight="1">
      <c r="A601" s="47">
        <f>IF((zdrovojéúdaje!B601&gt;=$C$3)*(zdrovojéúdaje!B601&lt;=$C$4),1+COUNTIF($A$1:$A600,"&gt;0"),0)</f>
        <v>601</v>
      </c>
      <c r="B601" s="28" t="str">
        <f>IFERROR(INDEX(zdrovojéúdaje!$A:$G,MATCH(ROW()+517,$A:$A,0),COLUMN()-1),"")</f>
        <v>1118/1494</v>
      </c>
      <c r="C601" s="14">
        <f>IFERROR(INDEX(zdrovojéúdaje!$A:$G,MATCH(ROW()+517,$A:$A,0),COLUMN()-1),"")</f>
        <v>39779</v>
      </c>
      <c r="D601" s="15">
        <f>IFERROR(INDEX(zdrovojéúdaje!$A:$G,MATCH(ROW()+517,$A:$A,0),COLUMN()-1),"")</f>
        <v>0.83333333333333337</v>
      </c>
      <c r="E601" s="13">
        <f>IFERROR(VALUE(TRIM(SUBSTITUTE(REPLACE(INDEX(zdrovojéúdaje!$A:$G,MATCH(ROW()+517,$A:$A,0),COLUMN()-1),1,4,""),".",",",1))),"")</f>
        <v>47.870699999999999</v>
      </c>
      <c r="F601" s="13">
        <f>IFERROR(VALUE(TRIM(SUBSTITUTE(REPLACE(INDEX(zdrovojéúdaje!$A:$G,MATCH(ROW()+517,$A:$A,0),COLUMN()-1),1,4,""),".",","))),"")</f>
        <v>14.644</v>
      </c>
      <c r="G601" s="12">
        <f>IFERROR(VALUE(TRIM(SUBSTITUTE(REPLACE(INDEX(zdrovojéúdaje!$A:$G,MATCH(ROW()+517,$A:$A,0),COLUMN()-1),1,4,""),".",","))),"")</f>
        <v>15.0204</v>
      </c>
      <c r="I601" s="36" t="str">
        <f>IFERROR(INDEX(zdrovojéúdaje!$A:$G,MATCH(ROW()+593,$A:$A,0),COLUMN()-8),"")</f>
        <v>1194/1494</v>
      </c>
      <c r="J601" s="37">
        <f>IFERROR(INDEX(zdrovojéúdaje!$A:$G,MATCH(ROW()+593,$A:$A,0),COLUMN()-8),"")</f>
        <v>39781</v>
      </c>
      <c r="K601" s="38">
        <f>IFERROR(INDEX(zdrovojéúdaje!$A:$G,MATCH(ROW()+593,$A:$A,0),COLUMN()-8),"")</f>
        <v>0.41666666666666669</v>
      </c>
      <c r="L601" s="39">
        <f>IFERROR(VALUE(TRIM(SUBSTITUTE(REPLACE(INDEX(zdrovojéúdaje!$A:$G,MATCH(ROW()+593,$A:$A,0),COLUMN()-8),1,4,""),".",",",1))),"")</f>
        <v>47.6158</v>
      </c>
      <c r="M601" s="39">
        <f>IFERROR(VALUE(TRIM(SUBSTITUTE(REPLACE(INDEX(zdrovojéúdaje!$A:$G,MATCH(ROW()+593,$A:$A,0),COLUMN()-8),1,4,""),".",","))),"")</f>
        <v>13.584300000000001</v>
      </c>
      <c r="N601" s="40">
        <f>IFERROR(VALUE(TRIM(SUBSTITUTE(REPLACE(INDEX(zdrovojéúdaje!$A:$G,MATCH(ROW()+593,$A:$A,0),COLUMN()-8),1,4,""),".",","))),"")</f>
        <v>13.9214</v>
      </c>
    </row>
    <row r="602" spans="1:14" s="29" customFormat="1" ht="13.15" customHeight="1">
      <c r="A602" s="47">
        <f>IF((zdrovojéúdaje!B602&gt;=$C$3)*(zdrovojéúdaje!B602&lt;=$C$4),1+COUNTIF($A$1:$A601,"&gt;0"),0)</f>
        <v>602</v>
      </c>
      <c r="B602" s="28" t="str">
        <f>IFERROR(INDEX(zdrovojéúdaje!$A:$G,MATCH(ROW()+517,$A:$A,0),COLUMN()-1),"")</f>
        <v>1119/1494</v>
      </c>
      <c r="C602" s="14">
        <f>IFERROR(INDEX(zdrovojéúdaje!$A:$G,MATCH(ROW()+517,$A:$A,0),COLUMN()-1),"")</f>
        <v>39779</v>
      </c>
      <c r="D602" s="15">
        <f>IFERROR(INDEX(zdrovojéúdaje!$A:$G,MATCH(ROW()+517,$A:$A,0),COLUMN()-1),"")</f>
        <v>0.85416666666666663</v>
      </c>
      <c r="E602" s="13">
        <f>IFERROR(VALUE(TRIM(SUBSTITUTE(REPLACE(INDEX(zdrovojéúdaje!$A:$G,MATCH(ROW()+517,$A:$A,0),COLUMN()-1),1,4,""),".",",",1))),"")</f>
        <v>47.9818</v>
      </c>
      <c r="F602" s="13">
        <f>IFERROR(VALUE(TRIM(SUBSTITUTE(REPLACE(INDEX(zdrovojéúdaje!$A:$G,MATCH(ROW()+517,$A:$A,0),COLUMN()-1),1,4,""),".",","))),"")</f>
        <v>14.5776</v>
      </c>
      <c r="G602" s="12">
        <f>IFERROR(VALUE(TRIM(SUBSTITUTE(REPLACE(INDEX(zdrovojéúdaje!$A:$G,MATCH(ROW()+517,$A:$A,0),COLUMN()-1),1,4,""),".",","))),"")</f>
        <v>14.910399999999999</v>
      </c>
      <c r="I602" s="36" t="str">
        <f>IFERROR(INDEX(zdrovojéúdaje!$A:$G,MATCH(ROW()+593,$A:$A,0),COLUMN()-8),"")</f>
        <v>1195/1494</v>
      </c>
      <c r="J602" s="37">
        <f>IFERROR(INDEX(zdrovojéúdaje!$A:$G,MATCH(ROW()+593,$A:$A,0),COLUMN()-8),"")</f>
        <v>39781</v>
      </c>
      <c r="K602" s="38">
        <f>IFERROR(INDEX(zdrovojéúdaje!$A:$G,MATCH(ROW()+593,$A:$A,0),COLUMN()-8),"")</f>
        <v>0.4375</v>
      </c>
      <c r="L602" s="39">
        <f>IFERROR(VALUE(TRIM(SUBSTITUTE(REPLACE(INDEX(zdrovojéúdaje!$A:$G,MATCH(ROW()+593,$A:$A,0),COLUMN()-8),1,4,""),".",",",1))),"")</f>
        <v>47.744500000000002</v>
      </c>
      <c r="M602" s="39">
        <f>IFERROR(VALUE(TRIM(SUBSTITUTE(REPLACE(INDEX(zdrovojéúdaje!$A:$G,MATCH(ROW()+593,$A:$A,0),COLUMN()-8),1,4,""),".",","))),"")</f>
        <v>13.584300000000001</v>
      </c>
      <c r="N602" s="40">
        <f>IFERROR(VALUE(TRIM(SUBSTITUTE(REPLACE(INDEX(zdrovojéúdaje!$A:$G,MATCH(ROW()+593,$A:$A,0),COLUMN()-8),1,4,""),".",","))),"")</f>
        <v>13.9214</v>
      </c>
    </row>
    <row r="603" spans="1:14" s="29" customFormat="1" ht="13.15" customHeight="1">
      <c r="A603" s="47">
        <f>IF((zdrovojéúdaje!B603&gt;=$C$3)*(zdrovojéúdaje!B603&lt;=$C$4),1+COUNTIF($A$1:$A602,"&gt;0"),0)</f>
        <v>603</v>
      </c>
      <c r="B603" s="28" t="str">
        <f>IFERROR(INDEX(zdrovojéúdaje!$A:$G,MATCH(ROW()+517,$A:$A,0),COLUMN()-1),"")</f>
        <v>1120/1494</v>
      </c>
      <c r="C603" s="14">
        <f>IFERROR(INDEX(zdrovojéúdaje!$A:$G,MATCH(ROW()+517,$A:$A,0),COLUMN()-1),"")</f>
        <v>39779</v>
      </c>
      <c r="D603" s="15">
        <f>IFERROR(INDEX(zdrovojéúdaje!$A:$G,MATCH(ROW()+517,$A:$A,0),COLUMN()-1),"")</f>
        <v>0.875</v>
      </c>
      <c r="E603" s="13">
        <f>IFERROR(VALUE(TRIM(SUBSTITUTE(REPLACE(INDEX(zdrovojéúdaje!$A:$G,MATCH(ROW()+517,$A:$A,0),COLUMN()-1),1,4,""),".",",",1))),"")</f>
        <v>48.529499999999999</v>
      </c>
      <c r="F603" s="13">
        <f>IFERROR(VALUE(TRIM(SUBSTITUTE(REPLACE(INDEX(zdrovojéúdaje!$A:$G,MATCH(ROW()+517,$A:$A,0),COLUMN()-1),1,4,""),".",","))),"")</f>
        <v>14.411799999999999</v>
      </c>
      <c r="G603" s="12">
        <f>IFERROR(VALUE(TRIM(SUBSTITUTE(REPLACE(INDEX(zdrovojéúdaje!$A:$G,MATCH(ROW()+517,$A:$A,0),COLUMN()-1),1,4,""),".",","))),"")</f>
        <v>14.727</v>
      </c>
      <c r="I603" s="36" t="str">
        <f>IFERROR(INDEX(zdrovojéúdaje!$A:$G,MATCH(ROW()+593,$A:$A,0),COLUMN()-8),"")</f>
        <v>1196/1494</v>
      </c>
      <c r="J603" s="37">
        <f>IFERROR(INDEX(zdrovojéúdaje!$A:$G,MATCH(ROW()+593,$A:$A,0),COLUMN()-8),"")</f>
        <v>39781</v>
      </c>
      <c r="K603" s="38">
        <f>IFERROR(INDEX(zdrovojéúdaje!$A:$G,MATCH(ROW()+593,$A:$A,0),COLUMN()-8),"")</f>
        <v>0.45833333333333331</v>
      </c>
      <c r="L603" s="39">
        <f>IFERROR(VALUE(TRIM(SUBSTITUTE(REPLACE(INDEX(zdrovojéúdaje!$A:$G,MATCH(ROW()+593,$A:$A,0),COLUMN()-8),1,4,""),".",",",1))),"")</f>
        <v>47.9313</v>
      </c>
      <c r="M603" s="39">
        <f>IFERROR(VALUE(TRIM(SUBSTITUTE(REPLACE(INDEX(zdrovojéúdaje!$A:$G,MATCH(ROW()+593,$A:$A,0),COLUMN()-8),1,4,""),".",","))),"")</f>
        <v>13.584300000000001</v>
      </c>
      <c r="N603" s="40">
        <f>IFERROR(VALUE(TRIM(SUBSTITUTE(REPLACE(INDEX(zdrovojéúdaje!$A:$G,MATCH(ROW()+593,$A:$A,0),COLUMN()-8),1,4,""),".",","))),"")</f>
        <v>13.8849</v>
      </c>
    </row>
    <row r="604" spans="1:14" s="29" customFormat="1" ht="13.15" customHeight="1">
      <c r="A604" s="47">
        <f>IF((zdrovojéúdaje!B604&gt;=$C$3)*(zdrovojéúdaje!B604&lt;=$C$4),1+COUNTIF($A$1:$A603,"&gt;0"),0)</f>
        <v>604</v>
      </c>
      <c r="B604" s="28" t="str">
        <f>IFERROR(INDEX(zdrovojéúdaje!$A:$G,MATCH(ROW()+593,$A:$A,0),COLUMN()-1),"")</f>
        <v>1197/1494</v>
      </c>
      <c r="C604" s="14">
        <f>IFERROR(INDEX(zdrovojéúdaje!$A:$G,MATCH(ROW()+593,$A:$A,0),COLUMN()-1),"")</f>
        <v>39781</v>
      </c>
      <c r="D604" s="15">
        <f>IFERROR(INDEX(zdrovojéúdaje!$A:$G,MATCH(ROW()+593,$A:$A,0),COLUMN()-1),"")</f>
        <v>0.47916666666666669</v>
      </c>
      <c r="E604" s="13">
        <f>IFERROR(VALUE(TRIM(SUBSTITUTE(REPLACE(INDEX(zdrovojéúdaje!$A:$G,MATCH(ROW()+593,$A:$A,0),COLUMN()-1),1,4,""),".",",",1))),"")</f>
        <v>48.0045</v>
      </c>
      <c r="F604" s="13">
        <f>IFERROR(VALUE(TRIM(SUBSTITUTE(REPLACE(INDEX(zdrovojéúdaje!$A:$G,MATCH(ROW()+593,$A:$A,0),COLUMN()-1),1,4,""),".",","))),"")</f>
        <v>13.5182</v>
      </c>
      <c r="G604" s="12">
        <f>IFERROR(VALUE(TRIM(SUBSTITUTE(REPLACE(INDEX(zdrovojéúdaje!$A:$G,MATCH(ROW()+593,$A:$A,0),COLUMN()-1),1,4,""),".",","))),"")</f>
        <v>13.8483</v>
      </c>
      <c r="I604" s="36" t="str">
        <f>IFERROR(INDEX(zdrovojéúdaje!$A:$G,MATCH(ROW()+669,$A:$A,0),COLUMN()-8),"")</f>
        <v>1273/1494</v>
      </c>
      <c r="J604" s="37">
        <f>IFERROR(INDEX(zdrovojéúdaje!$A:$G,MATCH(ROW()+669,$A:$A,0),COLUMN()-8),"")</f>
        <v>39783</v>
      </c>
      <c r="K604" s="38">
        <f>IFERROR(INDEX(zdrovojéúdaje!$A:$G,MATCH(ROW()+669,$A:$A,0),COLUMN()-8),"")</f>
        <v>6.25E-2</v>
      </c>
      <c r="L604" s="39">
        <f>IFERROR(VALUE(TRIM(SUBSTITUTE(REPLACE(INDEX(zdrovojéúdaje!$A:$G,MATCH(ROW()+669,$A:$A,0),COLUMN()-8),1,4,""),".",",",1))),"")</f>
        <v>52.121099999999998</v>
      </c>
      <c r="M604" s="39">
        <f>IFERROR(VALUE(TRIM(SUBSTITUTE(REPLACE(INDEX(zdrovojéúdaje!$A:$G,MATCH(ROW()+669,$A:$A,0),COLUMN()-8),1,4,""),".",","))),"")</f>
        <v>14.0473</v>
      </c>
      <c r="N604" s="40">
        <f>IFERROR(VALUE(TRIM(SUBSTITUTE(REPLACE(INDEX(zdrovojéúdaje!$A:$G,MATCH(ROW()+669,$A:$A,0),COLUMN()-8),1,4,""),".",","))),"")</f>
        <v>14.4339</v>
      </c>
    </row>
    <row r="605" spans="1:14" s="29" customFormat="1" ht="13.15" customHeight="1">
      <c r="A605" s="47">
        <f>IF((zdrovojéúdaje!B605&gt;=$C$3)*(zdrovojéúdaje!B605&lt;=$C$4),1+COUNTIF($A$1:$A604,"&gt;0"),0)</f>
        <v>605</v>
      </c>
      <c r="B605" s="28" t="str">
        <f>IFERROR(INDEX(zdrovojéúdaje!$A:$G,MATCH(ROW()+593,$A:$A,0),COLUMN()-1),"")</f>
        <v>1198/1494</v>
      </c>
      <c r="C605" s="14">
        <f>IFERROR(INDEX(zdrovojéúdaje!$A:$G,MATCH(ROW()+593,$A:$A,0),COLUMN()-1),"")</f>
        <v>39781</v>
      </c>
      <c r="D605" s="15">
        <f>IFERROR(INDEX(zdrovojéúdaje!$A:$G,MATCH(ROW()+593,$A:$A,0),COLUMN()-1),"")</f>
        <v>0.5</v>
      </c>
      <c r="E605" s="13">
        <f>IFERROR(VALUE(TRIM(SUBSTITUTE(REPLACE(INDEX(zdrovojéúdaje!$A:$G,MATCH(ROW()+593,$A:$A,0),COLUMN()-1),1,4,""),".",",",1))),"")</f>
        <v>48.186199999999999</v>
      </c>
      <c r="F605" s="13">
        <f>IFERROR(VALUE(TRIM(SUBSTITUTE(REPLACE(INDEX(zdrovojéúdaje!$A:$G,MATCH(ROW()+593,$A:$A,0),COLUMN()-1),1,4,""),".",","))),"")</f>
        <v>13.5182</v>
      </c>
      <c r="G605" s="12">
        <f>IFERROR(VALUE(TRIM(SUBSTITUTE(REPLACE(INDEX(zdrovojéúdaje!$A:$G,MATCH(ROW()+593,$A:$A,0),COLUMN()-1),1,4,""),".",","))),"")</f>
        <v>13.8483</v>
      </c>
      <c r="I605" s="36" t="str">
        <f>IFERROR(INDEX(zdrovojéúdaje!$A:$G,MATCH(ROW()+669,$A:$A,0),COLUMN()-8),"")</f>
        <v>1274/1494</v>
      </c>
      <c r="J605" s="37">
        <f>IFERROR(INDEX(zdrovojéúdaje!$A:$G,MATCH(ROW()+669,$A:$A,0),COLUMN()-8),"")</f>
        <v>39783</v>
      </c>
      <c r="K605" s="38">
        <f>IFERROR(INDEX(zdrovojéúdaje!$A:$G,MATCH(ROW()+669,$A:$A,0),COLUMN()-8),"")</f>
        <v>8.3333333333333329E-2</v>
      </c>
      <c r="L605" s="39">
        <f>IFERROR(VALUE(TRIM(SUBSTITUTE(REPLACE(INDEX(zdrovojéúdaje!$A:$G,MATCH(ROW()+669,$A:$A,0),COLUMN()-8),1,4,""),".",",",1))),"")</f>
        <v>52.118499999999997</v>
      </c>
      <c r="M605" s="39">
        <f>IFERROR(VALUE(TRIM(SUBSTITUTE(REPLACE(INDEX(zdrovojéúdaje!$A:$G,MATCH(ROW()+669,$A:$A,0),COLUMN()-8),1,4,""),".",","))),"")</f>
        <v>14.0473</v>
      </c>
      <c r="N605" s="40">
        <f>IFERROR(VALUE(TRIM(SUBSTITUTE(REPLACE(INDEX(zdrovojéúdaje!$A:$G,MATCH(ROW()+669,$A:$A,0),COLUMN()-8),1,4,""),".",","))),"")</f>
        <v>14.470499999999999</v>
      </c>
    </row>
    <row r="606" spans="1:14" s="29" customFormat="1" ht="13.15" customHeight="1">
      <c r="A606" s="47">
        <f>IF((zdrovojéúdaje!B606&gt;=$C$3)*(zdrovojéúdaje!B606&lt;=$C$4),1+COUNTIF($A$1:$A605,"&gt;0"),0)</f>
        <v>606</v>
      </c>
      <c r="B606" s="28" t="str">
        <f>IFERROR(INDEX(zdrovojéúdaje!$A:$G,MATCH(ROW()+593,$A:$A,0),COLUMN()-1),"")</f>
        <v>1199/1494</v>
      </c>
      <c r="C606" s="14">
        <f>IFERROR(INDEX(zdrovojéúdaje!$A:$G,MATCH(ROW()+593,$A:$A,0),COLUMN()-1),"")</f>
        <v>39781</v>
      </c>
      <c r="D606" s="15">
        <f>IFERROR(INDEX(zdrovojéúdaje!$A:$G,MATCH(ROW()+593,$A:$A,0),COLUMN()-1),"")</f>
        <v>0.52083333333333337</v>
      </c>
      <c r="E606" s="13">
        <f>IFERROR(VALUE(TRIM(SUBSTITUTE(REPLACE(INDEX(zdrovojéúdaje!$A:$G,MATCH(ROW()+593,$A:$A,0),COLUMN()-1),1,4,""),".",",",1))),"")</f>
        <v>48.277099999999997</v>
      </c>
      <c r="F606" s="13">
        <f>IFERROR(VALUE(TRIM(SUBSTITUTE(REPLACE(INDEX(zdrovojéúdaje!$A:$G,MATCH(ROW()+593,$A:$A,0),COLUMN()-1),1,4,""),".",","))),"")</f>
        <v>13.5182</v>
      </c>
      <c r="G606" s="12">
        <f>IFERROR(VALUE(TRIM(SUBSTITUTE(REPLACE(INDEX(zdrovojéúdaje!$A:$G,MATCH(ROW()+593,$A:$A,0),COLUMN()-1),1,4,""),".",","))),"")</f>
        <v>13.8483</v>
      </c>
      <c r="I606" s="36" t="str">
        <f>IFERROR(INDEX(zdrovojéúdaje!$A:$G,MATCH(ROW()+669,$A:$A,0),COLUMN()-8),"")</f>
        <v>1275/1494</v>
      </c>
      <c r="J606" s="37">
        <f>IFERROR(INDEX(zdrovojéúdaje!$A:$G,MATCH(ROW()+669,$A:$A,0),COLUMN()-8),"")</f>
        <v>39783</v>
      </c>
      <c r="K606" s="38">
        <f>IFERROR(INDEX(zdrovojéúdaje!$A:$G,MATCH(ROW()+669,$A:$A,0),COLUMN()-8),"")</f>
        <v>0.10416666666666667</v>
      </c>
      <c r="L606" s="39">
        <f>IFERROR(VALUE(TRIM(SUBSTITUTE(REPLACE(INDEX(zdrovojéúdaje!$A:$G,MATCH(ROW()+669,$A:$A,0),COLUMN()-8),1,4,""),".",",",1))),"")</f>
        <v>52.179099999999998</v>
      </c>
      <c r="M606" s="39">
        <f>IFERROR(VALUE(TRIM(SUBSTITUTE(REPLACE(INDEX(zdrovojéúdaje!$A:$G,MATCH(ROW()+669,$A:$A,0),COLUMN()-8),1,4,""),".",","))),"")</f>
        <v>14.080399999999999</v>
      </c>
      <c r="N606" s="40">
        <f>IFERROR(VALUE(TRIM(SUBSTITUTE(REPLACE(INDEX(zdrovojéúdaje!$A:$G,MATCH(ROW()+669,$A:$A,0),COLUMN()-8),1,4,""),".",","))),"")</f>
        <v>14.507099999999999</v>
      </c>
    </row>
    <row r="607" spans="1:14" s="29" customFormat="1" ht="13.15" customHeight="1">
      <c r="A607" s="47">
        <f>IF((zdrovojéúdaje!B607&gt;=$C$3)*(zdrovojéúdaje!B607&lt;=$C$4),1+COUNTIF($A$1:$A606,"&gt;0"),0)</f>
        <v>607</v>
      </c>
      <c r="B607" s="28" t="str">
        <f>IFERROR(INDEX(zdrovojéúdaje!$A:$G,MATCH(ROW()+593,$A:$A,0),COLUMN()-1),"")</f>
        <v>1200/1494</v>
      </c>
      <c r="C607" s="14">
        <f>IFERROR(INDEX(zdrovojéúdaje!$A:$G,MATCH(ROW()+593,$A:$A,0),COLUMN()-1),"")</f>
        <v>39781</v>
      </c>
      <c r="D607" s="15">
        <f>IFERROR(INDEX(zdrovojéúdaje!$A:$G,MATCH(ROW()+593,$A:$A,0),COLUMN()-1),"")</f>
        <v>0.54166666666666663</v>
      </c>
      <c r="E607" s="13">
        <f>IFERROR(VALUE(TRIM(SUBSTITUTE(REPLACE(INDEX(zdrovojéúdaje!$A:$G,MATCH(ROW()+593,$A:$A,0),COLUMN()-1),1,4,""),".",",",1))),"")</f>
        <v>48.3553</v>
      </c>
      <c r="F607" s="13">
        <f>IFERROR(VALUE(TRIM(SUBSTITUTE(REPLACE(INDEX(zdrovojéúdaje!$A:$G,MATCH(ROW()+593,$A:$A,0),COLUMN()-1),1,4,""),".",","))),"")</f>
        <v>13.5512</v>
      </c>
      <c r="G607" s="12">
        <f>IFERROR(VALUE(TRIM(SUBSTITUTE(REPLACE(INDEX(zdrovojéúdaje!$A:$G,MATCH(ROW()+593,$A:$A,0),COLUMN()-1),1,4,""),".",","))),"")</f>
        <v>13.8849</v>
      </c>
      <c r="I607" s="36" t="str">
        <f>IFERROR(INDEX(zdrovojéúdaje!$A:$G,MATCH(ROW()+669,$A:$A,0),COLUMN()-8),"")</f>
        <v>1276/1494</v>
      </c>
      <c r="J607" s="37">
        <f>IFERROR(INDEX(zdrovojéúdaje!$A:$G,MATCH(ROW()+669,$A:$A,0),COLUMN()-8),"")</f>
        <v>39783</v>
      </c>
      <c r="K607" s="38">
        <f>IFERROR(INDEX(zdrovojéúdaje!$A:$G,MATCH(ROW()+669,$A:$A,0),COLUMN()-8),"")</f>
        <v>0.125</v>
      </c>
      <c r="L607" s="39">
        <f>IFERROR(VALUE(TRIM(SUBSTITUTE(REPLACE(INDEX(zdrovojéúdaje!$A:$G,MATCH(ROW()+669,$A:$A,0),COLUMN()-8),1,4,""),".",",",1))),"")</f>
        <v>52.113500000000002</v>
      </c>
      <c r="M607" s="39">
        <f>IFERROR(VALUE(TRIM(SUBSTITUTE(REPLACE(INDEX(zdrovojéúdaje!$A:$G,MATCH(ROW()+669,$A:$A,0),COLUMN()-8),1,4,""),".",","))),"")</f>
        <v>14.1136</v>
      </c>
      <c r="N607" s="40">
        <f>IFERROR(VALUE(TRIM(SUBSTITUTE(REPLACE(INDEX(zdrovojéúdaje!$A:$G,MATCH(ROW()+669,$A:$A,0),COLUMN()-8),1,4,""),".",","))),"")</f>
        <v>14.543799999999999</v>
      </c>
    </row>
    <row r="608" spans="1:14" s="29" customFormat="1" ht="13.15" customHeight="1">
      <c r="A608" s="47">
        <f>IF((zdrovojéúdaje!B608&gt;=$C$3)*(zdrovojéúdaje!B608&lt;=$C$4),1+COUNTIF($A$1:$A607,"&gt;0"),0)</f>
        <v>608</v>
      </c>
      <c r="B608" s="28" t="str">
        <f>IFERROR(INDEX(zdrovojéúdaje!$A:$G,MATCH(ROW()+593,$A:$A,0),COLUMN()-1),"")</f>
        <v>1201/1494</v>
      </c>
      <c r="C608" s="14">
        <f>IFERROR(INDEX(zdrovojéúdaje!$A:$G,MATCH(ROW()+593,$A:$A,0),COLUMN()-1),"")</f>
        <v>39781</v>
      </c>
      <c r="D608" s="15">
        <f>IFERROR(INDEX(zdrovojéúdaje!$A:$G,MATCH(ROW()+593,$A:$A,0),COLUMN()-1),"")</f>
        <v>0.5625</v>
      </c>
      <c r="E608" s="13">
        <f>IFERROR(VALUE(TRIM(SUBSTITUTE(REPLACE(INDEX(zdrovojéúdaje!$A:$G,MATCH(ROW()+593,$A:$A,0),COLUMN()-1),1,4,""),".",",",1))),"")</f>
        <v>48.403300000000002</v>
      </c>
      <c r="F608" s="13">
        <f>IFERROR(VALUE(TRIM(SUBSTITUTE(REPLACE(INDEX(zdrovojéúdaje!$A:$G,MATCH(ROW()+593,$A:$A,0),COLUMN()-1),1,4,""),".",","))),"")</f>
        <v>13.5182</v>
      </c>
      <c r="G608" s="12">
        <f>IFERROR(VALUE(TRIM(SUBSTITUTE(REPLACE(INDEX(zdrovojéúdaje!$A:$G,MATCH(ROW()+593,$A:$A,0),COLUMN()-1),1,4,""),".",","))),"")</f>
        <v>13.8849</v>
      </c>
      <c r="I608" s="36" t="str">
        <f>IFERROR(INDEX(zdrovojéúdaje!$A:$G,MATCH(ROW()+669,$A:$A,0),COLUMN()-8),"")</f>
        <v>1277/1494</v>
      </c>
      <c r="J608" s="37">
        <f>IFERROR(INDEX(zdrovojéúdaje!$A:$G,MATCH(ROW()+669,$A:$A,0),COLUMN()-8),"")</f>
        <v>39783</v>
      </c>
      <c r="K608" s="38">
        <f>IFERROR(INDEX(zdrovojéúdaje!$A:$G,MATCH(ROW()+669,$A:$A,0),COLUMN()-8),"")</f>
        <v>0.14583333333333334</v>
      </c>
      <c r="L608" s="39">
        <f>IFERROR(VALUE(TRIM(SUBSTITUTE(REPLACE(INDEX(zdrovojéúdaje!$A:$G,MATCH(ROW()+669,$A:$A,0),COLUMN()-8),1,4,""),".",",",1))),"")</f>
        <v>52.179099999999998</v>
      </c>
      <c r="M608" s="39">
        <f>IFERROR(VALUE(TRIM(SUBSTITUTE(REPLACE(INDEX(zdrovojéúdaje!$A:$G,MATCH(ROW()+669,$A:$A,0),COLUMN()-8),1,4,""),".",","))),"")</f>
        <v>14.1136</v>
      </c>
      <c r="N608" s="40">
        <f>IFERROR(VALUE(TRIM(SUBSTITUTE(REPLACE(INDEX(zdrovojéúdaje!$A:$G,MATCH(ROW()+669,$A:$A,0),COLUMN()-8),1,4,""),".",","))),"")</f>
        <v>14.580399999999999</v>
      </c>
    </row>
    <row r="609" spans="1:14" s="29" customFormat="1" ht="13.15" customHeight="1">
      <c r="A609" s="47">
        <f>IF((zdrovojéúdaje!B609&gt;=$C$3)*(zdrovojéúdaje!B609&lt;=$C$4),1+COUNTIF($A$1:$A608,"&gt;0"),0)</f>
        <v>609</v>
      </c>
      <c r="B609" s="28" t="str">
        <f>IFERROR(INDEX(zdrovojéúdaje!$A:$G,MATCH(ROW()+593,$A:$A,0),COLUMN()-1),"")</f>
        <v>1202/1494</v>
      </c>
      <c r="C609" s="14">
        <f>IFERROR(INDEX(zdrovojéúdaje!$A:$G,MATCH(ROW()+593,$A:$A,0),COLUMN()-1),"")</f>
        <v>39781</v>
      </c>
      <c r="D609" s="15">
        <f>IFERROR(INDEX(zdrovojéúdaje!$A:$G,MATCH(ROW()+593,$A:$A,0),COLUMN()-1),"")</f>
        <v>0.58333333333333337</v>
      </c>
      <c r="E609" s="13">
        <f>IFERROR(VALUE(TRIM(SUBSTITUTE(REPLACE(INDEX(zdrovojéúdaje!$A:$G,MATCH(ROW()+593,$A:$A,0),COLUMN()-1),1,4,""),".",",",1))),"")</f>
        <v>48.6128</v>
      </c>
      <c r="F609" s="13">
        <f>IFERROR(VALUE(TRIM(SUBSTITUTE(REPLACE(INDEX(zdrovojéúdaje!$A:$G,MATCH(ROW()+593,$A:$A,0),COLUMN()-1),1,4,""),".",","))),"")</f>
        <v>13.5182</v>
      </c>
      <c r="G609" s="12">
        <f>IFERROR(VALUE(TRIM(SUBSTITUTE(REPLACE(INDEX(zdrovojéúdaje!$A:$G,MATCH(ROW()+593,$A:$A,0),COLUMN()-1),1,4,""),".",","))),"")</f>
        <v>13.8483</v>
      </c>
      <c r="I609" s="36" t="str">
        <f>IFERROR(INDEX(zdrovojéúdaje!$A:$G,MATCH(ROW()+669,$A:$A,0),COLUMN()-8),"")</f>
        <v>1278/1494</v>
      </c>
      <c r="J609" s="37">
        <f>IFERROR(INDEX(zdrovojéúdaje!$A:$G,MATCH(ROW()+669,$A:$A,0),COLUMN()-8),"")</f>
        <v>39783</v>
      </c>
      <c r="K609" s="38">
        <f>IFERROR(INDEX(zdrovojéúdaje!$A:$G,MATCH(ROW()+669,$A:$A,0),COLUMN()-8),"")</f>
        <v>0.16666666666666666</v>
      </c>
      <c r="L609" s="39">
        <f>IFERROR(VALUE(TRIM(SUBSTITUTE(REPLACE(INDEX(zdrovojéúdaje!$A:$G,MATCH(ROW()+669,$A:$A,0),COLUMN()-8),1,4,""),".",",",1))),"")</f>
        <v>52.103400000000001</v>
      </c>
      <c r="M609" s="39">
        <f>IFERROR(VALUE(TRIM(SUBSTITUTE(REPLACE(INDEX(zdrovojéúdaje!$A:$G,MATCH(ROW()+669,$A:$A,0),COLUMN()-8),1,4,""),".",","))),"")</f>
        <v>14.1136</v>
      </c>
      <c r="N609" s="40">
        <f>IFERROR(VALUE(TRIM(SUBSTITUTE(REPLACE(INDEX(zdrovojéúdaje!$A:$G,MATCH(ROW()+669,$A:$A,0),COLUMN()-8),1,4,""),".",","))),"")</f>
        <v>14.543799999999999</v>
      </c>
    </row>
    <row r="610" spans="1:14" s="29" customFormat="1" ht="13.15" customHeight="1">
      <c r="A610" s="47">
        <f>IF((zdrovojéúdaje!B610&gt;=$C$3)*(zdrovojéúdaje!B610&lt;=$C$4),1+COUNTIF($A$1:$A609,"&gt;0"),0)</f>
        <v>610</v>
      </c>
      <c r="B610" s="28" t="str">
        <f>IFERROR(INDEX(zdrovojéúdaje!$A:$G,MATCH(ROW()+593,$A:$A,0),COLUMN()-1),"")</f>
        <v>1203/1494</v>
      </c>
      <c r="C610" s="14">
        <f>IFERROR(INDEX(zdrovojéúdaje!$A:$G,MATCH(ROW()+593,$A:$A,0),COLUMN()-1),"")</f>
        <v>39781</v>
      </c>
      <c r="D610" s="15">
        <f>IFERROR(INDEX(zdrovojéúdaje!$A:$G,MATCH(ROW()+593,$A:$A,0),COLUMN()-1),"")</f>
        <v>0.60416666666666663</v>
      </c>
      <c r="E610" s="13">
        <f>IFERROR(VALUE(TRIM(SUBSTITUTE(REPLACE(INDEX(zdrovojéúdaje!$A:$G,MATCH(ROW()+593,$A:$A,0),COLUMN()-1),1,4,""),".",",",1))),"")</f>
        <v>48.6128</v>
      </c>
      <c r="F610" s="13">
        <f>IFERROR(VALUE(TRIM(SUBSTITUTE(REPLACE(INDEX(zdrovojéúdaje!$A:$G,MATCH(ROW()+593,$A:$A,0),COLUMN()-1),1,4,""),".",","))),"")</f>
        <v>13.5182</v>
      </c>
      <c r="G610" s="12">
        <f>IFERROR(VALUE(TRIM(SUBSTITUTE(REPLACE(INDEX(zdrovojéúdaje!$A:$G,MATCH(ROW()+593,$A:$A,0),COLUMN()-1),1,4,""),".",","))),"")</f>
        <v>13.8849</v>
      </c>
      <c r="I610" s="36" t="str">
        <f>IFERROR(INDEX(zdrovojéúdaje!$A:$G,MATCH(ROW()+669,$A:$A,0),COLUMN()-8),"")</f>
        <v>1279/1494</v>
      </c>
      <c r="J610" s="37">
        <f>IFERROR(INDEX(zdrovojéúdaje!$A:$G,MATCH(ROW()+669,$A:$A,0),COLUMN()-8),"")</f>
        <v>39783</v>
      </c>
      <c r="K610" s="38">
        <f>IFERROR(INDEX(zdrovojéúdaje!$A:$G,MATCH(ROW()+669,$A:$A,0),COLUMN()-8),"")</f>
        <v>0.1875</v>
      </c>
      <c r="L610" s="39">
        <f>IFERROR(VALUE(TRIM(SUBSTITUTE(REPLACE(INDEX(zdrovojéúdaje!$A:$G,MATCH(ROW()+669,$A:$A,0),COLUMN()-8),1,4,""),".",",",1))),"")</f>
        <v>52.131100000000004</v>
      </c>
      <c r="M610" s="39">
        <f>IFERROR(VALUE(TRIM(SUBSTITUTE(REPLACE(INDEX(zdrovojéúdaje!$A:$G,MATCH(ROW()+669,$A:$A,0),COLUMN()-8),1,4,""),".",","))),"")</f>
        <v>14.1136</v>
      </c>
      <c r="N610" s="40">
        <f>IFERROR(VALUE(TRIM(SUBSTITUTE(REPLACE(INDEX(zdrovojéúdaje!$A:$G,MATCH(ROW()+669,$A:$A,0),COLUMN()-8),1,4,""),".",","))),"")</f>
        <v>14.617100000000001</v>
      </c>
    </row>
    <row r="611" spans="1:14" s="29" customFormat="1" ht="13.15" customHeight="1">
      <c r="A611" s="47">
        <f>IF((zdrovojéúdaje!B611&gt;=$C$3)*(zdrovojéúdaje!B611&lt;=$C$4),1+COUNTIF($A$1:$A610,"&gt;0"),0)</f>
        <v>611</v>
      </c>
      <c r="B611" s="28" t="str">
        <f>IFERROR(INDEX(zdrovojéúdaje!$A:$G,MATCH(ROW()+593,$A:$A,0),COLUMN()-1),"")</f>
        <v>1204/1494</v>
      </c>
      <c r="C611" s="14">
        <f>IFERROR(INDEX(zdrovojéúdaje!$A:$G,MATCH(ROW()+593,$A:$A,0),COLUMN()-1),"")</f>
        <v>39781</v>
      </c>
      <c r="D611" s="15">
        <f>IFERROR(INDEX(zdrovojéúdaje!$A:$G,MATCH(ROW()+593,$A:$A,0),COLUMN()-1),"")</f>
        <v>0.625</v>
      </c>
      <c r="E611" s="13">
        <f>IFERROR(VALUE(TRIM(SUBSTITUTE(REPLACE(INDEX(zdrovojéúdaje!$A:$G,MATCH(ROW()+593,$A:$A,0),COLUMN()-1),1,4,""),".",",",1))),"")</f>
        <v>48.754100000000001</v>
      </c>
      <c r="F611" s="13">
        <f>IFERROR(VALUE(TRIM(SUBSTITUTE(REPLACE(INDEX(zdrovojéúdaje!$A:$G,MATCH(ROW()+593,$A:$A,0),COLUMN()-1),1,4,""),".",","))),"")</f>
        <v>13.5182</v>
      </c>
      <c r="G611" s="12">
        <f>IFERROR(VALUE(TRIM(SUBSTITUTE(REPLACE(INDEX(zdrovojéúdaje!$A:$G,MATCH(ROW()+593,$A:$A,0),COLUMN()-1),1,4,""),".",","))),"")</f>
        <v>13.8849</v>
      </c>
      <c r="I611" s="36" t="str">
        <f>IFERROR(INDEX(zdrovojéúdaje!$A:$G,MATCH(ROW()+669,$A:$A,0),COLUMN()-8),"")</f>
        <v>1280/1494</v>
      </c>
      <c r="J611" s="37">
        <f>IFERROR(INDEX(zdrovojéúdaje!$A:$G,MATCH(ROW()+669,$A:$A,0),COLUMN()-8),"")</f>
        <v>39783</v>
      </c>
      <c r="K611" s="38">
        <f>IFERROR(INDEX(zdrovojéúdaje!$A:$G,MATCH(ROW()+669,$A:$A,0),COLUMN()-8),"")</f>
        <v>0.20833333333333334</v>
      </c>
      <c r="L611" s="39">
        <f>IFERROR(VALUE(TRIM(SUBSTITUTE(REPLACE(INDEX(zdrovojéúdaje!$A:$G,MATCH(ROW()+669,$A:$A,0),COLUMN()-8),1,4,""),".",",",1))),"")</f>
        <v>52.121099999999998</v>
      </c>
      <c r="M611" s="39">
        <f>IFERROR(VALUE(TRIM(SUBSTITUTE(REPLACE(INDEX(zdrovojéúdaje!$A:$G,MATCH(ROW()+669,$A:$A,0),COLUMN()-8),1,4,""),".",","))),"")</f>
        <v>14.1136</v>
      </c>
      <c r="N611" s="40">
        <f>IFERROR(VALUE(TRIM(SUBSTITUTE(REPLACE(INDEX(zdrovojéúdaje!$A:$G,MATCH(ROW()+669,$A:$A,0),COLUMN()-8),1,4,""),".",","))),"")</f>
        <v>14.580399999999999</v>
      </c>
    </row>
    <row r="612" spans="1:14" s="29" customFormat="1" ht="13.15" customHeight="1">
      <c r="A612" s="47">
        <f>IF((zdrovojéúdaje!B612&gt;=$C$3)*(zdrovojéúdaje!B612&lt;=$C$4),1+COUNTIF($A$1:$A611,"&gt;0"),0)</f>
        <v>612</v>
      </c>
      <c r="B612" s="28" t="str">
        <f>IFERROR(INDEX(zdrovojéúdaje!$A:$G,MATCH(ROW()+593,$A:$A,0),COLUMN()-1),"")</f>
        <v>1205/1494</v>
      </c>
      <c r="C612" s="14">
        <f>IFERROR(INDEX(zdrovojéúdaje!$A:$G,MATCH(ROW()+593,$A:$A,0),COLUMN()-1),"")</f>
        <v>39781</v>
      </c>
      <c r="D612" s="15">
        <f>IFERROR(INDEX(zdrovojéúdaje!$A:$G,MATCH(ROW()+593,$A:$A,0),COLUMN()-1),"")</f>
        <v>0.64583333333333337</v>
      </c>
      <c r="E612" s="13">
        <f>IFERROR(VALUE(TRIM(SUBSTITUTE(REPLACE(INDEX(zdrovojéúdaje!$A:$G,MATCH(ROW()+593,$A:$A,0),COLUMN()-1),1,4,""),".",",",1))),"")</f>
        <v>48.802100000000003</v>
      </c>
      <c r="F612" s="13">
        <f>IFERROR(VALUE(TRIM(SUBSTITUTE(REPLACE(INDEX(zdrovojéúdaje!$A:$G,MATCH(ROW()+593,$A:$A,0),COLUMN()-1),1,4,""),".",","))),"")</f>
        <v>13.5182</v>
      </c>
      <c r="G612" s="12">
        <f>IFERROR(VALUE(TRIM(SUBSTITUTE(REPLACE(INDEX(zdrovojéúdaje!$A:$G,MATCH(ROW()+593,$A:$A,0),COLUMN()-1),1,4,""),".",","))),"")</f>
        <v>13.8483</v>
      </c>
      <c r="I612" s="36" t="str">
        <f>IFERROR(INDEX(zdrovojéúdaje!$A:$G,MATCH(ROW()+669,$A:$A,0),COLUMN()-8),"")</f>
        <v>1281/1494</v>
      </c>
      <c r="J612" s="37">
        <f>IFERROR(INDEX(zdrovojéúdaje!$A:$G,MATCH(ROW()+669,$A:$A,0),COLUMN()-8),"")</f>
        <v>39783</v>
      </c>
      <c r="K612" s="38">
        <f>IFERROR(INDEX(zdrovojéúdaje!$A:$G,MATCH(ROW()+669,$A:$A,0),COLUMN()-8),"")</f>
        <v>0.22916666666666666</v>
      </c>
      <c r="L612" s="39">
        <f>IFERROR(VALUE(TRIM(SUBSTITUTE(REPLACE(INDEX(zdrovojéúdaje!$A:$G,MATCH(ROW()+669,$A:$A,0),COLUMN()-8),1,4,""),".",",",1))),"")</f>
        <v>52.179099999999998</v>
      </c>
      <c r="M612" s="39">
        <f>IFERROR(VALUE(TRIM(SUBSTITUTE(REPLACE(INDEX(zdrovojéúdaje!$A:$G,MATCH(ROW()+669,$A:$A,0),COLUMN()-8),1,4,""),".",","))),"")</f>
        <v>14.146699999999999</v>
      </c>
      <c r="N612" s="40">
        <f>IFERROR(VALUE(TRIM(SUBSTITUTE(REPLACE(INDEX(zdrovojéúdaje!$A:$G,MATCH(ROW()+669,$A:$A,0),COLUMN()-8),1,4,""),".",","))),"")</f>
        <v>14.580399999999999</v>
      </c>
    </row>
    <row r="613" spans="1:14" s="29" customFormat="1" ht="13.15" customHeight="1">
      <c r="A613" s="47">
        <f>IF((zdrovojéúdaje!B613&gt;=$C$3)*(zdrovojéúdaje!B613&lt;=$C$4),1+COUNTIF($A$1:$A612,"&gt;0"),0)</f>
        <v>613</v>
      </c>
      <c r="B613" s="28" t="str">
        <f>IFERROR(INDEX(zdrovojéúdaje!$A:$G,MATCH(ROW()+593,$A:$A,0),COLUMN()-1),"")</f>
        <v>1206/1494</v>
      </c>
      <c r="C613" s="14">
        <f>IFERROR(INDEX(zdrovojéúdaje!$A:$G,MATCH(ROW()+593,$A:$A,0),COLUMN()-1),"")</f>
        <v>39781</v>
      </c>
      <c r="D613" s="15">
        <f>IFERROR(INDEX(zdrovojéúdaje!$A:$G,MATCH(ROW()+593,$A:$A,0),COLUMN()-1),"")</f>
        <v>0.66666666666666663</v>
      </c>
      <c r="E613" s="13">
        <f>IFERROR(VALUE(TRIM(SUBSTITUTE(REPLACE(INDEX(zdrovojéúdaje!$A:$G,MATCH(ROW()+593,$A:$A,0),COLUMN()-1),1,4,""),".",",",1))),"")</f>
        <v>48.880299999999998</v>
      </c>
      <c r="F613" s="13">
        <f>IFERROR(VALUE(TRIM(SUBSTITUTE(REPLACE(INDEX(zdrovojéúdaje!$A:$G,MATCH(ROW()+593,$A:$A,0),COLUMN()-1),1,4,""),".",","))),"")</f>
        <v>13.5182</v>
      </c>
      <c r="G613" s="12">
        <f>IFERROR(VALUE(TRIM(SUBSTITUTE(REPLACE(INDEX(zdrovojéúdaje!$A:$G,MATCH(ROW()+593,$A:$A,0),COLUMN()-1),1,4,""),".",","))),"")</f>
        <v>13.8849</v>
      </c>
      <c r="I613" s="36" t="str">
        <f>IFERROR(INDEX(zdrovojéúdaje!$A:$G,MATCH(ROW()+669,$A:$A,0),COLUMN()-8),"")</f>
        <v>1282/1494</v>
      </c>
      <c r="J613" s="37">
        <f>IFERROR(INDEX(zdrovojéúdaje!$A:$G,MATCH(ROW()+669,$A:$A,0),COLUMN()-8),"")</f>
        <v>39783</v>
      </c>
      <c r="K613" s="38">
        <f>IFERROR(INDEX(zdrovojéúdaje!$A:$G,MATCH(ROW()+669,$A:$A,0),COLUMN()-8),"")</f>
        <v>0.25</v>
      </c>
      <c r="L613" s="39">
        <f>IFERROR(VALUE(TRIM(SUBSTITUTE(REPLACE(INDEX(zdrovojéúdaje!$A:$G,MATCH(ROW()+669,$A:$A,0),COLUMN()-8),1,4,""),".",",",1))),"")</f>
        <v>52.237200000000001</v>
      </c>
      <c r="M613" s="39">
        <f>IFERROR(VALUE(TRIM(SUBSTITUTE(REPLACE(INDEX(zdrovojéúdaje!$A:$G,MATCH(ROW()+669,$A:$A,0),COLUMN()-8),1,4,""),".",","))),"")</f>
        <v>14.1136</v>
      </c>
      <c r="N613" s="40">
        <f>IFERROR(VALUE(TRIM(SUBSTITUTE(REPLACE(INDEX(zdrovojéúdaje!$A:$G,MATCH(ROW()+669,$A:$A,0),COLUMN()-8),1,4,""),".",","))),"")</f>
        <v>14.580399999999999</v>
      </c>
    </row>
    <row r="614" spans="1:14" s="29" customFormat="1" ht="13.15" customHeight="1">
      <c r="A614" s="47">
        <f>IF((zdrovojéúdaje!B614&gt;=$C$3)*(zdrovojéúdaje!B614&lt;=$C$4),1+COUNTIF($A$1:$A613,"&gt;0"),0)</f>
        <v>614</v>
      </c>
      <c r="B614" s="28" t="str">
        <f>IFERROR(INDEX(zdrovojéúdaje!$A:$G,MATCH(ROW()+593,$A:$A,0),COLUMN()-1),"")</f>
        <v>1207/1494</v>
      </c>
      <c r="C614" s="14">
        <f>IFERROR(INDEX(zdrovojéúdaje!$A:$G,MATCH(ROW()+593,$A:$A,0),COLUMN()-1),"")</f>
        <v>39781</v>
      </c>
      <c r="D614" s="15">
        <f>IFERROR(INDEX(zdrovojéúdaje!$A:$G,MATCH(ROW()+593,$A:$A,0),COLUMN()-1),"")</f>
        <v>0.6875</v>
      </c>
      <c r="E614" s="13">
        <f>IFERROR(VALUE(TRIM(SUBSTITUTE(REPLACE(INDEX(zdrovojéúdaje!$A:$G,MATCH(ROW()+593,$A:$A,0),COLUMN()-1),1,4,""),".",",",1))),"")</f>
        <v>48.973700000000001</v>
      </c>
      <c r="F614" s="13">
        <f>IFERROR(VALUE(TRIM(SUBSTITUTE(REPLACE(INDEX(zdrovojéúdaje!$A:$G,MATCH(ROW()+593,$A:$A,0),COLUMN()-1),1,4,""),".",","))),"")</f>
        <v>13.485200000000001</v>
      </c>
      <c r="G614" s="12">
        <f>IFERROR(VALUE(TRIM(SUBSTITUTE(REPLACE(INDEX(zdrovojéúdaje!$A:$G,MATCH(ROW()+593,$A:$A,0),COLUMN()-1),1,4,""),".",","))),"")</f>
        <v>13.8849</v>
      </c>
      <c r="I614" s="36" t="str">
        <f>IFERROR(INDEX(zdrovojéúdaje!$A:$G,MATCH(ROW()+669,$A:$A,0),COLUMN()-8),"")</f>
        <v>1283/1494</v>
      </c>
      <c r="J614" s="37">
        <f>IFERROR(INDEX(zdrovojéúdaje!$A:$G,MATCH(ROW()+669,$A:$A,0),COLUMN()-8),"")</f>
        <v>39783</v>
      </c>
      <c r="K614" s="38">
        <f>IFERROR(INDEX(zdrovojéúdaje!$A:$G,MATCH(ROW()+669,$A:$A,0),COLUMN()-8),"")</f>
        <v>0.27083333333333331</v>
      </c>
      <c r="L614" s="39">
        <f>IFERROR(VALUE(TRIM(SUBSTITUTE(REPLACE(INDEX(zdrovojéúdaje!$A:$G,MATCH(ROW()+669,$A:$A,0),COLUMN()-8),1,4,""),".",",",1))),"")</f>
        <v>52.2346</v>
      </c>
      <c r="M614" s="39">
        <f>IFERROR(VALUE(TRIM(SUBSTITUTE(REPLACE(INDEX(zdrovojéúdaje!$A:$G,MATCH(ROW()+669,$A:$A,0),COLUMN()-8),1,4,""),".",","))),"")</f>
        <v>14.1136</v>
      </c>
      <c r="N614" s="40">
        <f>IFERROR(VALUE(TRIM(SUBSTITUTE(REPLACE(INDEX(zdrovojéúdaje!$A:$G,MATCH(ROW()+669,$A:$A,0),COLUMN()-8),1,4,""),".",","))),"")</f>
        <v>14.543799999999999</v>
      </c>
    </row>
    <row r="615" spans="1:14" s="29" customFormat="1" ht="13.15" customHeight="1">
      <c r="A615" s="47">
        <f>IF((zdrovojéúdaje!B615&gt;=$C$3)*(zdrovojéúdaje!B615&lt;=$C$4),1+COUNTIF($A$1:$A614,"&gt;0"),0)</f>
        <v>615</v>
      </c>
      <c r="B615" s="28" t="str">
        <f>IFERROR(INDEX(zdrovojéúdaje!$A:$G,MATCH(ROW()+593,$A:$A,0),COLUMN()-1),"")</f>
        <v>1208/1494</v>
      </c>
      <c r="C615" s="14">
        <f>IFERROR(INDEX(zdrovojéúdaje!$A:$G,MATCH(ROW()+593,$A:$A,0),COLUMN()-1),"")</f>
        <v>39781</v>
      </c>
      <c r="D615" s="15">
        <f>IFERROR(INDEX(zdrovojéúdaje!$A:$G,MATCH(ROW()+593,$A:$A,0),COLUMN()-1),"")</f>
        <v>0.70833333333333337</v>
      </c>
      <c r="E615" s="13">
        <f>IFERROR(VALUE(TRIM(SUBSTITUTE(REPLACE(INDEX(zdrovojéúdaje!$A:$G,MATCH(ROW()+593,$A:$A,0),COLUMN()-1),1,4,""),".",",",1))),"")</f>
        <v>49.092300000000002</v>
      </c>
      <c r="F615" s="13">
        <f>IFERROR(VALUE(TRIM(SUBSTITUTE(REPLACE(INDEX(zdrovojéúdaje!$A:$G,MATCH(ROW()+593,$A:$A,0),COLUMN()-1),1,4,""),".",","))),"")</f>
        <v>13.4521</v>
      </c>
      <c r="G615" s="12">
        <f>IFERROR(VALUE(TRIM(SUBSTITUTE(REPLACE(INDEX(zdrovojéúdaje!$A:$G,MATCH(ROW()+593,$A:$A,0),COLUMN()-1),1,4,""),".",","))),"")</f>
        <v>13.8117</v>
      </c>
      <c r="I615" s="36" t="str">
        <f>IFERROR(INDEX(zdrovojéúdaje!$A:$G,MATCH(ROW()+669,$A:$A,0),COLUMN()-8),"")</f>
        <v>1284/1494</v>
      </c>
      <c r="J615" s="37">
        <f>IFERROR(INDEX(zdrovojéúdaje!$A:$G,MATCH(ROW()+669,$A:$A,0),COLUMN()-8),"")</f>
        <v>39783</v>
      </c>
      <c r="K615" s="38">
        <f>IFERROR(INDEX(zdrovojéúdaje!$A:$G,MATCH(ROW()+669,$A:$A,0),COLUMN()-8),"")</f>
        <v>0.29166666666666669</v>
      </c>
      <c r="L615" s="39">
        <f>IFERROR(VALUE(TRIM(SUBSTITUTE(REPLACE(INDEX(zdrovojéúdaje!$A:$G,MATCH(ROW()+669,$A:$A,0),COLUMN()-8),1,4,""),".",",",1))),"")</f>
        <v>52.297699999999999</v>
      </c>
      <c r="M615" s="39">
        <f>IFERROR(VALUE(TRIM(SUBSTITUTE(REPLACE(INDEX(zdrovojéúdaje!$A:$G,MATCH(ROW()+669,$A:$A,0),COLUMN()-8),1,4,""),".",","))),"")</f>
        <v>14.146699999999999</v>
      </c>
      <c r="N615" s="40">
        <f>IFERROR(VALUE(TRIM(SUBSTITUTE(REPLACE(INDEX(zdrovojéúdaje!$A:$G,MATCH(ROW()+669,$A:$A,0),COLUMN()-8),1,4,""),".",","))),"")</f>
        <v>14.580399999999999</v>
      </c>
    </row>
    <row r="616" spans="1:14" s="29" customFormat="1" ht="13.15" customHeight="1">
      <c r="A616" s="47">
        <f>IF((zdrovojéúdaje!B616&gt;=$C$3)*(zdrovojéúdaje!B616&lt;=$C$4),1+COUNTIF($A$1:$A615,"&gt;0"),0)</f>
        <v>616</v>
      </c>
      <c r="B616" s="28" t="str">
        <f>IFERROR(INDEX(zdrovojéúdaje!$A:$G,MATCH(ROW()+593,$A:$A,0),COLUMN()-1),"")</f>
        <v>1209/1494</v>
      </c>
      <c r="C616" s="14">
        <f>IFERROR(INDEX(zdrovojéúdaje!$A:$G,MATCH(ROW()+593,$A:$A,0),COLUMN()-1),"")</f>
        <v>39781</v>
      </c>
      <c r="D616" s="15">
        <f>IFERROR(INDEX(zdrovojéúdaje!$A:$G,MATCH(ROW()+593,$A:$A,0),COLUMN()-1),"")</f>
        <v>0.72916666666666663</v>
      </c>
      <c r="E616" s="13">
        <f>IFERROR(VALUE(TRIM(SUBSTITUTE(REPLACE(INDEX(zdrovojéúdaje!$A:$G,MATCH(ROW()+593,$A:$A,0),COLUMN()-1),1,4,""),".",",",1))),"")</f>
        <v>49.135199999999998</v>
      </c>
      <c r="F616" s="13">
        <f>IFERROR(VALUE(TRIM(SUBSTITUTE(REPLACE(INDEX(zdrovojéúdaje!$A:$G,MATCH(ROW()+593,$A:$A,0),COLUMN()-1),1,4,""),".",","))),"")</f>
        <v>13.4521</v>
      </c>
      <c r="G616" s="12">
        <f>IFERROR(VALUE(TRIM(SUBSTITUTE(REPLACE(INDEX(zdrovojéúdaje!$A:$G,MATCH(ROW()+593,$A:$A,0),COLUMN()-1),1,4,""),".",","))),"")</f>
        <v>13.8117</v>
      </c>
      <c r="I616" s="36" t="str">
        <f>IFERROR(INDEX(zdrovojéúdaje!$A:$G,MATCH(ROW()+669,$A:$A,0),COLUMN()-8),"")</f>
        <v>1285/1494</v>
      </c>
      <c r="J616" s="37">
        <f>IFERROR(INDEX(zdrovojéúdaje!$A:$G,MATCH(ROW()+669,$A:$A,0),COLUMN()-8),"")</f>
        <v>39783</v>
      </c>
      <c r="K616" s="38">
        <f>IFERROR(INDEX(zdrovojéúdaje!$A:$G,MATCH(ROW()+669,$A:$A,0),COLUMN()-8),"")</f>
        <v>0.3125</v>
      </c>
      <c r="L616" s="39">
        <f>IFERROR(VALUE(TRIM(SUBSTITUTE(REPLACE(INDEX(zdrovojéúdaje!$A:$G,MATCH(ROW()+669,$A:$A,0),COLUMN()-8),1,4,""),".",",",1))),"")</f>
        <v>52.2119</v>
      </c>
      <c r="M616" s="39">
        <f>IFERROR(VALUE(TRIM(SUBSTITUTE(REPLACE(INDEX(zdrovojéúdaje!$A:$G,MATCH(ROW()+669,$A:$A,0),COLUMN()-8),1,4,""),".",","))),"")</f>
        <v>14.1798</v>
      </c>
      <c r="N616" s="40">
        <f>IFERROR(VALUE(TRIM(SUBSTITUTE(REPLACE(INDEX(zdrovojéúdaje!$A:$G,MATCH(ROW()+669,$A:$A,0),COLUMN()-8),1,4,""),".",","))),"")</f>
        <v>14.617100000000001</v>
      </c>
    </row>
    <row r="617" spans="1:14" s="29" customFormat="1" ht="13.15" customHeight="1">
      <c r="A617" s="47">
        <f>IF((zdrovojéúdaje!B617&gt;=$C$3)*(zdrovojéúdaje!B617&lt;=$C$4),1+COUNTIF($A$1:$A616,"&gt;0"),0)</f>
        <v>617</v>
      </c>
      <c r="B617" s="28" t="str">
        <f>IFERROR(INDEX(zdrovojéúdaje!$A:$G,MATCH(ROW()+593,$A:$A,0),COLUMN()-1),"")</f>
        <v>1210/1494</v>
      </c>
      <c r="C617" s="14">
        <f>IFERROR(INDEX(zdrovojéúdaje!$A:$G,MATCH(ROW()+593,$A:$A,0),COLUMN()-1),"")</f>
        <v>39781</v>
      </c>
      <c r="D617" s="15">
        <f>IFERROR(INDEX(zdrovojéúdaje!$A:$G,MATCH(ROW()+593,$A:$A,0),COLUMN()-1),"")</f>
        <v>0.75</v>
      </c>
      <c r="E617" s="13">
        <f>IFERROR(VALUE(TRIM(SUBSTITUTE(REPLACE(INDEX(zdrovojéúdaje!$A:$G,MATCH(ROW()+593,$A:$A,0),COLUMN()-1),1,4,""),".",",",1))),"")</f>
        <v>49.286700000000003</v>
      </c>
      <c r="F617" s="13">
        <f>IFERROR(VALUE(TRIM(SUBSTITUTE(REPLACE(INDEX(zdrovojéúdaje!$A:$G,MATCH(ROW()+593,$A:$A,0),COLUMN()-1),1,4,""),".",","))),"")</f>
        <v>13.4521</v>
      </c>
      <c r="G617" s="12">
        <f>IFERROR(VALUE(TRIM(SUBSTITUTE(REPLACE(INDEX(zdrovojéúdaje!$A:$G,MATCH(ROW()+593,$A:$A,0),COLUMN()-1),1,4,""),".",","))),"")</f>
        <v>13.8117</v>
      </c>
      <c r="I617" s="36" t="str">
        <f>IFERROR(INDEX(zdrovojéúdaje!$A:$G,MATCH(ROW()+669,$A:$A,0),COLUMN()-8),"")</f>
        <v>1286/1494</v>
      </c>
      <c r="J617" s="37">
        <f>IFERROR(INDEX(zdrovojéúdaje!$A:$G,MATCH(ROW()+669,$A:$A,0),COLUMN()-8),"")</f>
        <v>39783</v>
      </c>
      <c r="K617" s="38">
        <f>IFERROR(INDEX(zdrovojéúdaje!$A:$G,MATCH(ROW()+669,$A:$A,0),COLUMN()-8),"")</f>
        <v>0.33333333333333331</v>
      </c>
      <c r="L617" s="39">
        <f>IFERROR(VALUE(TRIM(SUBSTITUTE(REPLACE(INDEX(zdrovojéúdaje!$A:$G,MATCH(ROW()+669,$A:$A,0),COLUMN()-8),1,4,""),".",",",1))),"")</f>
        <v>52.095799999999997</v>
      </c>
      <c r="M617" s="39">
        <f>IFERROR(VALUE(TRIM(SUBSTITUTE(REPLACE(INDEX(zdrovojéúdaje!$A:$G,MATCH(ROW()+669,$A:$A,0),COLUMN()-8),1,4,""),".",","))),"")</f>
        <v>14.212899999999999</v>
      </c>
      <c r="N617" s="40">
        <f>IFERROR(VALUE(TRIM(SUBSTITUTE(REPLACE(INDEX(zdrovojéúdaje!$A:$G,MATCH(ROW()+669,$A:$A,0),COLUMN()-8),1,4,""),".",","))),"")</f>
        <v>14.617100000000001</v>
      </c>
    </row>
    <row r="618" spans="1:14" s="29" customFormat="1" ht="13.15" customHeight="1">
      <c r="A618" s="47">
        <f>IF((zdrovojéúdaje!B618&gt;=$C$3)*(zdrovojéúdaje!B618&lt;=$C$4),1+COUNTIF($A$1:$A617,"&gt;0"),0)</f>
        <v>618</v>
      </c>
      <c r="B618" s="28" t="str">
        <f>IFERROR(INDEX(zdrovojéúdaje!$A:$G,MATCH(ROW()+593,$A:$A,0),COLUMN()-1),"")</f>
        <v>1211/1494</v>
      </c>
      <c r="C618" s="14">
        <f>IFERROR(INDEX(zdrovojéúdaje!$A:$G,MATCH(ROW()+593,$A:$A,0),COLUMN()-1),"")</f>
        <v>39781</v>
      </c>
      <c r="D618" s="15">
        <f>IFERROR(INDEX(zdrovojéúdaje!$A:$G,MATCH(ROW()+593,$A:$A,0),COLUMN()-1),"")</f>
        <v>0.77083333333333337</v>
      </c>
      <c r="E618" s="13">
        <f>IFERROR(VALUE(TRIM(SUBSTITUTE(REPLACE(INDEX(zdrovojéúdaje!$A:$G,MATCH(ROW()+593,$A:$A,0),COLUMN()-1),1,4,""),".",",",1))),"")</f>
        <v>49.369900000000001</v>
      </c>
      <c r="F618" s="13">
        <f>IFERROR(VALUE(TRIM(SUBSTITUTE(REPLACE(INDEX(zdrovojéúdaje!$A:$G,MATCH(ROW()+593,$A:$A,0),COLUMN()-1),1,4,""),".",","))),"")</f>
        <v>13.4191</v>
      </c>
      <c r="G618" s="12">
        <f>IFERROR(VALUE(TRIM(SUBSTITUTE(REPLACE(INDEX(zdrovojéúdaje!$A:$G,MATCH(ROW()+593,$A:$A,0),COLUMN()-1),1,4,""),".",","))),"")</f>
        <v>13.8117</v>
      </c>
      <c r="I618" s="36" t="str">
        <f>IFERROR(INDEX(zdrovojéúdaje!$A:$G,MATCH(ROW()+669,$A:$A,0),COLUMN()-8),"")</f>
        <v>1287/1494</v>
      </c>
      <c r="J618" s="37">
        <f>IFERROR(INDEX(zdrovojéúdaje!$A:$G,MATCH(ROW()+669,$A:$A,0),COLUMN()-8),"")</f>
        <v>39783</v>
      </c>
      <c r="K618" s="38">
        <f>IFERROR(INDEX(zdrovojéúdaje!$A:$G,MATCH(ROW()+669,$A:$A,0),COLUMN()-8),"")</f>
        <v>0.35416666666666669</v>
      </c>
      <c r="L618" s="39">
        <f>IFERROR(VALUE(TRIM(SUBSTITUTE(REPLACE(INDEX(zdrovojéúdaje!$A:$G,MATCH(ROW()+669,$A:$A,0),COLUMN()-8),1,4,""),".",",",1))),"")</f>
        <v>52.1539</v>
      </c>
      <c r="M618" s="39">
        <f>IFERROR(VALUE(TRIM(SUBSTITUTE(REPLACE(INDEX(zdrovojéúdaje!$A:$G,MATCH(ROW()+669,$A:$A,0),COLUMN()-8),1,4,""),".",","))),"")</f>
        <v>14.2461</v>
      </c>
      <c r="N618" s="40">
        <f>IFERROR(VALUE(TRIM(SUBSTITUTE(REPLACE(INDEX(zdrovojéúdaje!$A:$G,MATCH(ROW()+669,$A:$A,0),COLUMN()-8),1,4,""),".",","))),"")</f>
        <v>14.617100000000001</v>
      </c>
    </row>
    <row r="619" spans="1:14" s="29" customFormat="1" ht="13.15" customHeight="1">
      <c r="A619" s="47">
        <f>IF((zdrovojéúdaje!B619&gt;=$C$3)*(zdrovojéúdaje!B619&lt;=$C$4),1+COUNTIF($A$1:$A618,"&gt;0"),0)</f>
        <v>619</v>
      </c>
      <c r="B619" s="28" t="str">
        <f>IFERROR(INDEX(zdrovojéúdaje!$A:$G,MATCH(ROW()+593,$A:$A,0),COLUMN()-1),"")</f>
        <v>1212/1494</v>
      </c>
      <c r="C619" s="14">
        <f>IFERROR(INDEX(zdrovojéúdaje!$A:$G,MATCH(ROW()+593,$A:$A,0),COLUMN()-1),"")</f>
        <v>39781</v>
      </c>
      <c r="D619" s="15">
        <f>IFERROR(INDEX(zdrovojéúdaje!$A:$G,MATCH(ROW()+593,$A:$A,0),COLUMN()-1),"")</f>
        <v>0.79166666666666663</v>
      </c>
      <c r="E619" s="13">
        <f>IFERROR(VALUE(TRIM(SUBSTITUTE(REPLACE(INDEX(zdrovojéúdaje!$A:$G,MATCH(ROW()+593,$A:$A,0),COLUMN()-1),1,4,""),".",",",1))),"")</f>
        <v>49.458300000000001</v>
      </c>
      <c r="F619" s="13">
        <f>IFERROR(VALUE(TRIM(SUBSTITUTE(REPLACE(INDEX(zdrovojéúdaje!$A:$G,MATCH(ROW()+593,$A:$A,0),COLUMN()-1),1,4,""),".",","))),"")</f>
        <v>13.386100000000001</v>
      </c>
      <c r="G619" s="12">
        <f>IFERROR(VALUE(TRIM(SUBSTITUTE(REPLACE(INDEX(zdrovojéúdaje!$A:$G,MATCH(ROW()+593,$A:$A,0),COLUMN()-1),1,4,""),".",","))),"")</f>
        <v>13.7752</v>
      </c>
      <c r="I619" s="36" t="str">
        <f>IFERROR(INDEX(zdrovojéúdaje!$A:$G,MATCH(ROW()+669,$A:$A,0),COLUMN()-8),"")</f>
        <v>1288/1494</v>
      </c>
      <c r="J619" s="37">
        <f>IFERROR(INDEX(zdrovojéúdaje!$A:$G,MATCH(ROW()+669,$A:$A,0),COLUMN()-8),"")</f>
        <v>39783</v>
      </c>
      <c r="K619" s="38">
        <f>IFERROR(INDEX(zdrovojéúdaje!$A:$G,MATCH(ROW()+669,$A:$A,0),COLUMN()-8),"")</f>
        <v>0.375</v>
      </c>
      <c r="L619" s="39">
        <f>IFERROR(VALUE(TRIM(SUBSTITUTE(REPLACE(INDEX(zdrovojéúdaje!$A:$G,MATCH(ROW()+669,$A:$A,0),COLUMN()-8),1,4,""),".",",",1))),"")</f>
        <v>52.229599999999998</v>
      </c>
      <c r="M619" s="39">
        <f>IFERROR(VALUE(TRIM(SUBSTITUTE(REPLACE(INDEX(zdrovojéúdaje!$A:$G,MATCH(ROW()+669,$A:$A,0),COLUMN()-8),1,4,""),".",","))),"")</f>
        <v>14.3123</v>
      </c>
      <c r="N619" s="40">
        <f>IFERROR(VALUE(TRIM(SUBSTITUTE(REPLACE(INDEX(zdrovojéúdaje!$A:$G,MATCH(ROW()+669,$A:$A,0),COLUMN()-8),1,4,""),".",","))),"")</f>
        <v>14.617100000000001</v>
      </c>
    </row>
    <row r="620" spans="1:14" s="29" customFormat="1" ht="13.15" customHeight="1">
      <c r="A620" s="47">
        <f>IF((zdrovojéúdaje!B620&gt;=$C$3)*(zdrovojéúdaje!B620&lt;=$C$4),1+COUNTIF($A$1:$A619,"&gt;0"),0)</f>
        <v>620</v>
      </c>
      <c r="B620" s="28" t="str">
        <f>IFERROR(INDEX(zdrovojéúdaje!$A:$G,MATCH(ROW()+593,$A:$A,0),COLUMN()-1),"")</f>
        <v>1213/1494</v>
      </c>
      <c r="C620" s="14">
        <f>IFERROR(INDEX(zdrovojéúdaje!$A:$G,MATCH(ROW()+593,$A:$A,0),COLUMN()-1),"")</f>
        <v>39781</v>
      </c>
      <c r="D620" s="15">
        <f>IFERROR(INDEX(zdrovojéúdaje!$A:$G,MATCH(ROW()+593,$A:$A,0),COLUMN()-1),"")</f>
        <v>0.8125</v>
      </c>
      <c r="E620" s="13">
        <f>IFERROR(VALUE(TRIM(SUBSTITUTE(REPLACE(INDEX(zdrovojéúdaje!$A:$G,MATCH(ROW()+593,$A:$A,0),COLUMN()-1),1,4,""),".",",",1))),"")</f>
        <v>49.614800000000002</v>
      </c>
      <c r="F620" s="13">
        <f>IFERROR(VALUE(TRIM(SUBSTITUTE(REPLACE(INDEX(zdrovojéúdaje!$A:$G,MATCH(ROW()+593,$A:$A,0),COLUMN()-1),1,4,""),".",","))),"")</f>
        <v>13.386100000000001</v>
      </c>
      <c r="G620" s="12">
        <f>IFERROR(VALUE(TRIM(SUBSTITUTE(REPLACE(INDEX(zdrovojéúdaje!$A:$G,MATCH(ROW()+593,$A:$A,0),COLUMN()-1),1,4,""),".",","))),"")</f>
        <v>13.7386</v>
      </c>
      <c r="I620" s="36" t="str">
        <f>IFERROR(INDEX(zdrovojéúdaje!$A:$G,MATCH(ROW()+669,$A:$A,0),COLUMN()-8),"")</f>
        <v>1289/1494</v>
      </c>
      <c r="J620" s="37">
        <f>IFERROR(INDEX(zdrovojéúdaje!$A:$G,MATCH(ROW()+669,$A:$A,0),COLUMN()-8),"")</f>
        <v>39783</v>
      </c>
      <c r="K620" s="38">
        <f>IFERROR(INDEX(zdrovojéúdaje!$A:$G,MATCH(ROW()+669,$A:$A,0),COLUMN()-8),"")</f>
        <v>0.39583333333333331</v>
      </c>
      <c r="L620" s="39">
        <f>IFERROR(VALUE(TRIM(SUBSTITUTE(REPLACE(INDEX(zdrovojéúdaje!$A:$G,MATCH(ROW()+669,$A:$A,0),COLUMN()-8),1,4,""),".",",",1))),"")</f>
        <v>52.206899999999997</v>
      </c>
      <c r="M620" s="39">
        <f>IFERROR(VALUE(TRIM(SUBSTITUTE(REPLACE(INDEX(zdrovojéúdaje!$A:$G,MATCH(ROW()+669,$A:$A,0),COLUMN()-8),1,4,""),".",","))),"")</f>
        <v>14.3786</v>
      </c>
      <c r="N620" s="40">
        <f>IFERROR(VALUE(TRIM(SUBSTITUTE(REPLACE(INDEX(zdrovojéúdaje!$A:$G,MATCH(ROW()+669,$A:$A,0),COLUMN()-8),1,4,""),".",","))),"")</f>
        <v>14.6904</v>
      </c>
    </row>
    <row r="621" spans="1:14" s="29" customFormat="1" ht="13.15" customHeight="1">
      <c r="A621" s="47">
        <f>IF((zdrovojéúdaje!B621&gt;=$C$3)*(zdrovojéúdaje!B621&lt;=$C$4),1+COUNTIF($A$1:$A620,"&gt;0"),0)</f>
        <v>621</v>
      </c>
      <c r="B621" s="28" t="str">
        <f>IFERROR(INDEX(zdrovojéúdaje!$A:$G,MATCH(ROW()+593,$A:$A,0),COLUMN()-1),"")</f>
        <v>1214/1494</v>
      </c>
      <c r="C621" s="14">
        <f>IFERROR(INDEX(zdrovojéúdaje!$A:$G,MATCH(ROW()+593,$A:$A,0),COLUMN()-1),"")</f>
        <v>39781</v>
      </c>
      <c r="D621" s="15">
        <f>IFERROR(INDEX(zdrovojéúdaje!$A:$G,MATCH(ROW()+593,$A:$A,0),COLUMN()-1),"")</f>
        <v>0.83333333333333337</v>
      </c>
      <c r="E621" s="13">
        <f>IFERROR(VALUE(TRIM(SUBSTITUTE(REPLACE(INDEX(zdrovojéúdaje!$A:$G,MATCH(ROW()+593,$A:$A,0),COLUMN()-1),1,4,""),".",",",1))),"")</f>
        <v>49.622300000000003</v>
      </c>
      <c r="F621" s="13">
        <f>IFERROR(VALUE(TRIM(SUBSTITUTE(REPLACE(INDEX(zdrovojéúdaje!$A:$G,MATCH(ROW()+593,$A:$A,0),COLUMN()-1),1,4,""),".",","))),"")</f>
        <v>13.386100000000001</v>
      </c>
      <c r="G621" s="12">
        <f>IFERROR(VALUE(TRIM(SUBSTITUTE(REPLACE(INDEX(zdrovojéúdaje!$A:$G,MATCH(ROW()+593,$A:$A,0),COLUMN()-1),1,4,""),".",","))),"")</f>
        <v>13.7386</v>
      </c>
      <c r="I621" s="36" t="str">
        <f>IFERROR(INDEX(zdrovojéúdaje!$A:$G,MATCH(ROW()+669,$A:$A,0),COLUMN()-8),"")</f>
        <v>1290/1494</v>
      </c>
      <c r="J621" s="37">
        <f>IFERROR(INDEX(zdrovojéúdaje!$A:$G,MATCH(ROW()+669,$A:$A,0),COLUMN()-8),"")</f>
        <v>39783</v>
      </c>
      <c r="K621" s="38">
        <f>IFERROR(INDEX(zdrovojéúdaje!$A:$G,MATCH(ROW()+669,$A:$A,0),COLUMN()-8),"")</f>
        <v>0.41666666666666669</v>
      </c>
      <c r="L621" s="39">
        <f>IFERROR(VALUE(TRIM(SUBSTITUTE(REPLACE(INDEX(zdrovojéúdaje!$A:$G,MATCH(ROW()+669,$A:$A,0),COLUMN()-8),1,4,""),".",",",1))),"")</f>
        <v>51.411799999999999</v>
      </c>
      <c r="M621" s="39">
        <f>IFERROR(VALUE(TRIM(SUBSTITUTE(REPLACE(INDEX(zdrovojéúdaje!$A:$G,MATCH(ROW()+669,$A:$A,0),COLUMN()-8),1,4,""),".",","))),"")</f>
        <v>15.0093</v>
      </c>
      <c r="N621" s="40">
        <f>IFERROR(VALUE(TRIM(SUBSTITUTE(REPLACE(INDEX(zdrovojéúdaje!$A:$G,MATCH(ROW()+669,$A:$A,0),COLUMN()-8),1,4,""),".",","))),"")</f>
        <v>14.946999999999999</v>
      </c>
    </row>
    <row r="622" spans="1:14" s="29" customFormat="1" ht="13.15" customHeight="1">
      <c r="A622" s="47">
        <f>IF((zdrovojéúdaje!B622&gt;=$C$3)*(zdrovojéúdaje!B622&lt;=$C$4),1+COUNTIF($A$1:$A621,"&gt;0"),0)</f>
        <v>622</v>
      </c>
      <c r="B622" s="28" t="str">
        <f>IFERROR(INDEX(zdrovojéúdaje!$A:$G,MATCH(ROW()+593,$A:$A,0),COLUMN()-1),"")</f>
        <v>1215/1494</v>
      </c>
      <c r="C622" s="14">
        <f>IFERROR(INDEX(zdrovojéúdaje!$A:$G,MATCH(ROW()+593,$A:$A,0),COLUMN()-1),"")</f>
        <v>39781</v>
      </c>
      <c r="D622" s="15">
        <f>IFERROR(INDEX(zdrovojéúdaje!$A:$G,MATCH(ROW()+593,$A:$A,0),COLUMN()-1),"")</f>
        <v>0.85416666666666663</v>
      </c>
      <c r="E622" s="13">
        <f>IFERROR(VALUE(TRIM(SUBSTITUTE(REPLACE(INDEX(zdrovojéúdaje!$A:$G,MATCH(ROW()+593,$A:$A,0),COLUMN()-1),1,4,""),".",",",1))),"")</f>
        <v>49.713200000000001</v>
      </c>
      <c r="F622" s="13">
        <f>IFERROR(VALUE(TRIM(SUBSTITUTE(REPLACE(INDEX(zdrovojéúdaje!$A:$G,MATCH(ROW()+593,$A:$A,0),COLUMN()-1),1,4,""),".",","))),"")</f>
        <v>13.4191</v>
      </c>
      <c r="G622" s="12">
        <f>IFERROR(VALUE(TRIM(SUBSTITUTE(REPLACE(INDEX(zdrovojéúdaje!$A:$G,MATCH(ROW()+593,$A:$A,0),COLUMN()-1),1,4,""),".",","))),"")</f>
        <v>13.7752</v>
      </c>
      <c r="I622" s="36" t="str">
        <f>IFERROR(INDEX(zdrovojéúdaje!$A:$G,MATCH(ROW()+669,$A:$A,0),COLUMN()-8),"")</f>
        <v>1291/1494</v>
      </c>
      <c r="J622" s="37">
        <f>IFERROR(INDEX(zdrovojéúdaje!$A:$G,MATCH(ROW()+669,$A:$A,0),COLUMN()-8),"")</f>
        <v>39783</v>
      </c>
      <c r="K622" s="38">
        <f>IFERROR(INDEX(zdrovojéúdaje!$A:$G,MATCH(ROW()+669,$A:$A,0),COLUMN()-8),"")</f>
        <v>0.4375</v>
      </c>
      <c r="L622" s="39">
        <f>IFERROR(VALUE(TRIM(SUBSTITUTE(REPLACE(INDEX(zdrovojéúdaje!$A:$G,MATCH(ROW()+669,$A:$A,0),COLUMN()-8),1,4,""),".",",",1))),"")</f>
        <v>51.406799999999997</v>
      </c>
      <c r="M622" s="39">
        <f>IFERROR(VALUE(TRIM(SUBSTITUTE(REPLACE(INDEX(zdrovojéúdaje!$A:$G,MATCH(ROW()+669,$A:$A,0),COLUMN()-8),1,4,""),".",","))),"")</f>
        <v>15.341900000000001</v>
      </c>
      <c r="N622" s="40">
        <f>IFERROR(VALUE(TRIM(SUBSTITUTE(REPLACE(INDEX(zdrovojéúdaje!$A:$G,MATCH(ROW()+669,$A:$A,0),COLUMN()-8),1,4,""),".",","))),"")</f>
        <v>15.0938</v>
      </c>
    </row>
    <row r="623" spans="1:14" s="29" customFormat="1" ht="13.15" customHeight="1">
      <c r="A623" s="47">
        <f>IF((zdrovojéúdaje!B623&gt;=$C$3)*(zdrovojéúdaje!B623&lt;=$C$4),1+COUNTIF($A$1:$A622,"&gt;0"),0)</f>
        <v>623</v>
      </c>
      <c r="B623" s="28" t="str">
        <f>IFERROR(INDEX(zdrovojéúdaje!$A:$G,MATCH(ROW()+593,$A:$A,0),COLUMN()-1),"")</f>
        <v>1216/1494</v>
      </c>
      <c r="C623" s="14">
        <f>IFERROR(INDEX(zdrovojéúdaje!$A:$G,MATCH(ROW()+593,$A:$A,0),COLUMN()-1),"")</f>
        <v>39781</v>
      </c>
      <c r="D623" s="15">
        <f>IFERROR(INDEX(zdrovojéúdaje!$A:$G,MATCH(ROW()+593,$A:$A,0),COLUMN()-1),"")</f>
        <v>0.875</v>
      </c>
      <c r="E623" s="13">
        <f>IFERROR(VALUE(TRIM(SUBSTITUTE(REPLACE(INDEX(zdrovojéúdaje!$A:$G,MATCH(ROW()+593,$A:$A,0),COLUMN()-1),1,4,""),".",",",1))),"")</f>
        <v>49.806600000000003</v>
      </c>
      <c r="F623" s="13">
        <f>IFERROR(VALUE(TRIM(SUBSTITUTE(REPLACE(INDEX(zdrovojéúdaje!$A:$G,MATCH(ROW()+593,$A:$A,0),COLUMN()-1),1,4,""),".",","))),"")</f>
        <v>13.386100000000001</v>
      </c>
      <c r="G623" s="12">
        <f>IFERROR(VALUE(TRIM(SUBSTITUTE(REPLACE(INDEX(zdrovojéúdaje!$A:$G,MATCH(ROW()+593,$A:$A,0),COLUMN()-1),1,4,""),".",","))),"")</f>
        <v>13.7752</v>
      </c>
      <c r="I623" s="36" t="str">
        <f>IFERROR(INDEX(zdrovojéúdaje!$A:$G,MATCH(ROW()+669,$A:$A,0),COLUMN()-8),"")</f>
        <v>1292/1494</v>
      </c>
      <c r="J623" s="37">
        <f>IFERROR(INDEX(zdrovojéúdaje!$A:$G,MATCH(ROW()+669,$A:$A,0),COLUMN()-8),"")</f>
        <v>39783</v>
      </c>
      <c r="K623" s="38">
        <f>IFERROR(INDEX(zdrovojéúdaje!$A:$G,MATCH(ROW()+669,$A:$A,0),COLUMN()-8),"")</f>
        <v>0.45833333333333331</v>
      </c>
      <c r="L623" s="39">
        <f>IFERROR(VALUE(TRIM(SUBSTITUTE(REPLACE(INDEX(zdrovojéúdaje!$A:$G,MATCH(ROW()+669,$A:$A,0),COLUMN()-8),1,4,""),".",",",1))),"")</f>
        <v>51.5229</v>
      </c>
      <c r="M623" s="39">
        <f>IFERROR(VALUE(TRIM(SUBSTITUTE(REPLACE(INDEX(zdrovojéúdaje!$A:$G,MATCH(ROW()+669,$A:$A,0),COLUMN()-8),1,4,""),".",","))),"")</f>
        <v>15.475099999999999</v>
      </c>
      <c r="N623" s="40">
        <f>IFERROR(VALUE(TRIM(SUBSTITUTE(REPLACE(INDEX(zdrovojéúdaje!$A:$G,MATCH(ROW()+669,$A:$A,0),COLUMN()-8),1,4,""),".",","))),"")</f>
        <v>15.1305</v>
      </c>
    </row>
    <row r="624" spans="1:14" s="29" customFormat="1" ht="13.15" customHeight="1">
      <c r="A624" s="47">
        <f>IF((zdrovojéúdaje!B624&gt;=$C$3)*(zdrovojéúdaje!B624&lt;=$C$4),1+COUNTIF($A$1:$A623,"&gt;0"),0)</f>
        <v>624</v>
      </c>
      <c r="B624" s="28" t="str">
        <f>IFERROR(INDEX(zdrovojéúdaje!$A:$G,MATCH(ROW()+593,$A:$A,0),COLUMN()-1),"")</f>
        <v>1217/1494</v>
      </c>
      <c r="C624" s="14">
        <f>IFERROR(INDEX(zdrovojéúdaje!$A:$G,MATCH(ROW()+593,$A:$A,0),COLUMN()-1),"")</f>
        <v>39781</v>
      </c>
      <c r="D624" s="15">
        <f>IFERROR(INDEX(zdrovojéúdaje!$A:$G,MATCH(ROW()+593,$A:$A,0),COLUMN()-1),"")</f>
        <v>0.89583333333333337</v>
      </c>
      <c r="E624" s="13">
        <f>IFERROR(VALUE(TRIM(SUBSTITUTE(REPLACE(INDEX(zdrovojéúdaje!$A:$G,MATCH(ROW()+593,$A:$A,0),COLUMN()-1),1,4,""),".",",",1))),"")</f>
        <v>49.9176</v>
      </c>
      <c r="F624" s="13">
        <f>IFERROR(VALUE(TRIM(SUBSTITUTE(REPLACE(INDEX(zdrovojéúdaje!$A:$G,MATCH(ROW()+593,$A:$A,0),COLUMN()-1),1,4,""),".",","))),"")</f>
        <v>13.386100000000001</v>
      </c>
      <c r="G624" s="12">
        <f>IFERROR(VALUE(TRIM(SUBSTITUTE(REPLACE(INDEX(zdrovojéúdaje!$A:$G,MATCH(ROW()+593,$A:$A,0),COLUMN()-1),1,4,""),".",","))),"")</f>
        <v>13.7752</v>
      </c>
      <c r="I624" s="36" t="str">
        <f>IFERROR(INDEX(zdrovojéúdaje!$A:$G,MATCH(ROW()+669,$A:$A,0),COLUMN()-8),"")</f>
        <v>1293/1494</v>
      </c>
      <c r="J624" s="37">
        <f>IFERROR(INDEX(zdrovojéúdaje!$A:$G,MATCH(ROW()+669,$A:$A,0),COLUMN()-8),"")</f>
        <v>39783</v>
      </c>
      <c r="K624" s="38">
        <f>IFERROR(INDEX(zdrovojéúdaje!$A:$G,MATCH(ROW()+669,$A:$A,0),COLUMN()-8),"")</f>
        <v>0.47916666666666669</v>
      </c>
      <c r="L624" s="39">
        <f>IFERROR(VALUE(TRIM(SUBSTITUTE(REPLACE(INDEX(zdrovojéúdaje!$A:$G,MATCH(ROW()+669,$A:$A,0),COLUMN()-8),1,4,""),".",",",1))),"")</f>
        <v>51.318399999999997</v>
      </c>
      <c r="M624" s="39">
        <f>IFERROR(VALUE(TRIM(SUBSTITUTE(REPLACE(INDEX(zdrovojéúdaje!$A:$G,MATCH(ROW()+669,$A:$A,0),COLUMN()-8),1,4,""),".",","))),"")</f>
        <v>15.6416</v>
      </c>
      <c r="N624" s="40">
        <f>IFERROR(VALUE(TRIM(SUBSTITUTE(REPLACE(INDEX(zdrovojéúdaje!$A:$G,MATCH(ROW()+669,$A:$A,0),COLUMN()-8),1,4,""),".",","))),"")</f>
        <v>15.3508</v>
      </c>
    </row>
    <row r="625" spans="1:14" s="29" customFormat="1" ht="13.15" customHeight="1">
      <c r="A625" s="47">
        <f>IF((zdrovojéúdaje!B625&gt;=$C$3)*(zdrovojéúdaje!B625&lt;=$C$4),1+COUNTIF($A$1:$A624,"&gt;0"),0)</f>
        <v>625</v>
      </c>
      <c r="B625" s="28" t="str">
        <f>IFERROR(INDEX(zdrovojéúdaje!$A:$G,MATCH(ROW()+593,$A:$A,0),COLUMN()-1),"")</f>
        <v>1218/1494</v>
      </c>
      <c r="C625" s="14">
        <f>IFERROR(INDEX(zdrovojéúdaje!$A:$G,MATCH(ROW()+593,$A:$A,0),COLUMN()-1),"")</f>
        <v>39781</v>
      </c>
      <c r="D625" s="15">
        <f>IFERROR(INDEX(zdrovojéúdaje!$A:$G,MATCH(ROW()+593,$A:$A,0),COLUMN()-1),"")</f>
        <v>0.91666666666666663</v>
      </c>
      <c r="E625" s="13">
        <f>IFERROR(VALUE(TRIM(SUBSTITUTE(REPLACE(INDEX(zdrovojéúdaje!$A:$G,MATCH(ROW()+593,$A:$A,0),COLUMN()-1),1,4,""),".",",",1))),"")</f>
        <v>49.960500000000003</v>
      </c>
      <c r="F625" s="13">
        <f>IFERROR(VALUE(TRIM(SUBSTITUTE(REPLACE(INDEX(zdrovojéúdaje!$A:$G,MATCH(ROW()+593,$A:$A,0),COLUMN()-1),1,4,""),".",","))),"")</f>
        <v>13.4191</v>
      </c>
      <c r="G625" s="12">
        <f>IFERROR(VALUE(TRIM(SUBSTITUTE(REPLACE(INDEX(zdrovojéúdaje!$A:$G,MATCH(ROW()+593,$A:$A,0),COLUMN()-1),1,4,""),".",","))),"")</f>
        <v>13.7752</v>
      </c>
      <c r="I625" s="36" t="str">
        <f>IFERROR(INDEX(zdrovojéúdaje!$A:$G,MATCH(ROW()+669,$A:$A,0),COLUMN()-8),"")</f>
        <v>1294/1494</v>
      </c>
      <c r="J625" s="37">
        <f>IFERROR(INDEX(zdrovojéúdaje!$A:$G,MATCH(ROW()+669,$A:$A,0),COLUMN()-8),"")</f>
        <v>39783</v>
      </c>
      <c r="K625" s="38">
        <f>IFERROR(INDEX(zdrovojéúdaje!$A:$G,MATCH(ROW()+669,$A:$A,0),COLUMN()-8),"")</f>
        <v>0.5</v>
      </c>
      <c r="L625" s="39">
        <f>IFERROR(VALUE(TRIM(SUBSTITUTE(REPLACE(INDEX(zdrovojéúdaje!$A:$G,MATCH(ROW()+669,$A:$A,0),COLUMN()-8),1,4,""),".",",",1))),"")</f>
        <v>52.267400000000002</v>
      </c>
      <c r="M625" s="39">
        <f>IFERROR(VALUE(TRIM(SUBSTITUTE(REPLACE(INDEX(zdrovojéúdaje!$A:$G,MATCH(ROW()+669,$A:$A,0),COLUMN()-8),1,4,""),".",","))),"")</f>
        <v>15.4085</v>
      </c>
      <c r="N625" s="40">
        <f>IFERROR(VALUE(TRIM(SUBSTITUTE(REPLACE(INDEX(zdrovojéúdaje!$A:$G,MATCH(ROW()+669,$A:$A,0),COLUMN()-8),1,4,""),".",","))),"")</f>
        <v>15.203900000000001</v>
      </c>
    </row>
    <row r="626" spans="1:14" s="29" customFormat="1" ht="13.15" customHeight="1">
      <c r="A626" s="47">
        <f>IF((zdrovojéúdaje!B626&gt;=$C$3)*(zdrovojéúdaje!B626&lt;=$C$4),1+COUNTIF($A$1:$A625,"&gt;0"),0)</f>
        <v>626</v>
      </c>
      <c r="B626" s="28" t="str">
        <f>IFERROR(INDEX(zdrovojéúdaje!$A:$G,MATCH(ROW()+593,$A:$A,0),COLUMN()-1),"")</f>
        <v>1219/1494</v>
      </c>
      <c r="C626" s="14">
        <f>IFERROR(INDEX(zdrovojéúdaje!$A:$G,MATCH(ROW()+593,$A:$A,0),COLUMN()-1),"")</f>
        <v>39781</v>
      </c>
      <c r="D626" s="15">
        <f>IFERROR(INDEX(zdrovojéúdaje!$A:$G,MATCH(ROW()+593,$A:$A,0),COLUMN()-1),"")</f>
        <v>0.9375</v>
      </c>
      <c r="E626" s="13">
        <f>IFERROR(VALUE(TRIM(SUBSTITUTE(REPLACE(INDEX(zdrovojéúdaje!$A:$G,MATCH(ROW()+593,$A:$A,0),COLUMN()-1),1,4,""),".",",",1))),"")</f>
        <v>50.1145</v>
      </c>
      <c r="F626" s="13">
        <f>IFERROR(VALUE(TRIM(SUBSTITUTE(REPLACE(INDEX(zdrovojéúdaje!$A:$G,MATCH(ROW()+593,$A:$A,0),COLUMN()-1),1,4,""),".",","))),"")</f>
        <v>13.4191</v>
      </c>
      <c r="G626" s="12">
        <f>IFERROR(VALUE(TRIM(SUBSTITUTE(REPLACE(INDEX(zdrovojéúdaje!$A:$G,MATCH(ROW()+593,$A:$A,0),COLUMN()-1),1,4,""),".",","))),"")</f>
        <v>13.8117</v>
      </c>
      <c r="I626" s="36" t="str">
        <f>IFERROR(INDEX(zdrovojéúdaje!$A:$G,MATCH(ROW()+669,$A:$A,0),COLUMN()-8),"")</f>
        <v>1295/1494</v>
      </c>
      <c r="J626" s="37">
        <f>IFERROR(INDEX(zdrovojéúdaje!$A:$G,MATCH(ROW()+669,$A:$A,0),COLUMN()-8),"")</f>
        <v>39783</v>
      </c>
      <c r="K626" s="38">
        <f>IFERROR(INDEX(zdrovojéúdaje!$A:$G,MATCH(ROW()+669,$A:$A,0),COLUMN()-8),"")</f>
        <v>0.52083333333333337</v>
      </c>
      <c r="L626" s="39">
        <f>IFERROR(VALUE(TRIM(SUBSTITUTE(REPLACE(INDEX(zdrovojéúdaje!$A:$G,MATCH(ROW()+669,$A:$A,0),COLUMN()-8),1,4,""),".",",",1))),"")</f>
        <v>52.3962</v>
      </c>
      <c r="M626" s="39">
        <f>IFERROR(VALUE(TRIM(SUBSTITUTE(REPLACE(INDEX(zdrovojéúdaje!$A:$G,MATCH(ROW()+669,$A:$A,0),COLUMN()-8),1,4,""),".",","))),"")</f>
        <v>15.475099999999999</v>
      </c>
      <c r="N626" s="40">
        <f>IFERROR(VALUE(TRIM(SUBSTITUTE(REPLACE(INDEX(zdrovojéúdaje!$A:$G,MATCH(ROW()+669,$A:$A,0),COLUMN()-8),1,4,""),".",","))),"")</f>
        <v>15.3508</v>
      </c>
    </row>
    <row r="627" spans="1:14" s="29" customFormat="1" ht="13.15" customHeight="1">
      <c r="A627" s="47">
        <f>IF((zdrovojéúdaje!B627&gt;=$C$3)*(zdrovojéúdaje!B627&lt;=$C$4),1+COUNTIF($A$1:$A626,"&gt;0"),0)</f>
        <v>627</v>
      </c>
      <c r="B627" s="28" t="str">
        <f>IFERROR(INDEX(zdrovojéúdaje!$A:$G,MATCH(ROW()+593,$A:$A,0),COLUMN()-1),"")</f>
        <v>1220/1494</v>
      </c>
      <c r="C627" s="14">
        <f>IFERROR(INDEX(zdrovojéúdaje!$A:$G,MATCH(ROW()+593,$A:$A,0),COLUMN()-1),"")</f>
        <v>39781</v>
      </c>
      <c r="D627" s="15">
        <f>IFERROR(INDEX(zdrovojéúdaje!$A:$G,MATCH(ROW()+593,$A:$A,0),COLUMN()-1),"")</f>
        <v>0.95833333333333337</v>
      </c>
      <c r="E627" s="13">
        <f>IFERROR(VALUE(TRIM(SUBSTITUTE(REPLACE(INDEX(zdrovojéúdaje!$A:$G,MATCH(ROW()+593,$A:$A,0),COLUMN()-1),1,4,""),".",",",1))),"")</f>
        <v>50.106900000000003</v>
      </c>
      <c r="F627" s="13">
        <f>IFERROR(VALUE(TRIM(SUBSTITUTE(REPLACE(INDEX(zdrovojéúdaje!$A:$G,MATCH(ROW()+593,$A:$A,0),COLUMN()-1),1,4,""),".",","))),"")</f>
        <v>13.4521</v>
      </c>
      <c r="G627" s="12">
        <f>IFERROR(VALUE(TRIM(SUBSTITUTE(REPLACE(INDEX(zdrovojéúdaje!$A:$G,MATCH(ROW()+593,$A:$A,0),COLUMN()-1),1,4,""),".",","))),"")</f>
        <v>13.8483</v>
      </c>
      <c r="I627" s="36" t="str">
        <f>IFERROR(INDEX(zdrovojéúdaje!$A:$G,MATCH(ROW()+669,$A:$A,0),COLUMN()-8),"")</f>
        <v>1296/1494</v>
      </c>
      <c r="J627" s="37">
        <f>IFERROR(INDEX(zdrovojéúdaje!$A:$G,MATCH(ROW()+669,$A:$A,0),COLUMN()-8),"")</f>
        <v>39783</v>
      </c>
      <c r="K627" s="38">
        <f>IFERROR(INDEX(zdrovojéúdaje!$A:$G,MATCH(ROW()+669,$A:$A,0),COLUMN()-8),"")</f>
        <v>0.54166666666666663</v>
      </c>
      <c r="L627" s="39">
        <f>IFERROR(VALUE(TRIM(SUBSTITUTE(REPLACE(INDEX(zdrovojéúdaje!$A:$G,MATCH(ROW()+669,$A:$A,0),COLUMN()-8),1,4,""),".",",",1))),"")</f>
        <v>52.759599999999999</v>
      </c>
      <c r="M627" s="39">
        <f>IFERROR(VALUE(TRIM(SUBSTITUTE(REPLACE(INDEX(zdrovojéúdaje!$A:$G,MATCH(ROW()+669,$A:$A,0),COLUMN()-8),1,4,""),".",","))),"")</f>
        <v>15.3752</v>
      </c>
      <c r="N627" s="40">
        <f>IFERROR(VALUE(TRIM(SUBSTITUTE(REPLACE(INDEX(zdrovojéúdaje!$A:$G,MATCH(ROW()+669,$A:$A,0),COLUMN()-8),1,4,""),".",","))),"")</f>
        <v>15.203900000000001</v>
      </c>
    </row>
    <row r="628" spans="1:14" s="29" customFormat="1" ht="13.15" customHeight="1">
      <c r="A628" s="47">
        <f>IF((zdrovojéúdaje!B628&gt;=$C$3)*(zdrovojéúdaje!B628&lt;=$C$4),1+COUNTIF($A$1:$A627,"&gt;0"),0)</f>
        <v>628</v>
      </c>
      <c r="B628" s="28" t="str">
        <f>IFERROR(INDEX(zdrovojéúdaje!$A:$G,MATCH(ROW()+593,$A:$A,0),COLUMN()-1),"")</f>
        <v>1221/1494</v>
      </c>
      <c r="C628" s="14">
        <f>IFERROR(INDEX(zdrovojéúdaje!$A:$G,MATCH(ROW()+593,$A:$A,0),COLUMN()-1),"")</f>
        <v>39781</v>
      </c>
      <c r="D628" s="15">
        <f>IFERROR(INDEX(zdrovojéúdaje!$A:$G,MATCH(ROW()+593,$A:$A,0),COLUMN()-1),"")</f>
        <v>0.97916666666666663</v>
      </c>
      <c r="E628" s="13">
        <f>IFERROR(VALUE(TRIM(SUBSTITUTE(REPLACE(INDEX(zdrovojéúdaje!$A:$G,MATCH(ROW()+593,$A:$A,0),COLUMN()-1),1,4,""),".",",",1))),"")</f>
        <v>50.271000000000001</v>
      </c>
      <c r="F628" s="13">
        <f>IFERROR(VALUE(TRIM(SUBSTITUTE(REPLACE(INDEX(zdrovojéúdaje!$A:$G,MATCH(ROW()+593,$A:$A,0),COLUMN()-1),1,4,""),".",","))),"")</f>
        <v>13.4521</v>
      </c>
      <c r="G628" s="12">
        <f>IFERROR(VALUE(TRIM(SUBSTITUTE(REPLACE(INDEX(zdrovojéúdaje!$A:$G,MATCH(ROW()+593,$A:$A,0),COLUMN()-1),1,4,""),".",","))),"")</f>
        <v>13.8849</v>
      </c>
      <c r="I628" s="36" t="str">
        <f>IFERROR(INDEX(zdrovojéúdaje!$A:$G,MATCH(ROW()+669,$A:$A,0),COLUMN()-8),"")</f>
        <v>1297/1494</v>
      </c>
      <c r="J628" s="37">
        <f>IFERROR(INDEX(zdrovojéúdaje!$A:$G,MATCH(ROW()+669,$A:$A,0),COLUMN()-8),"")</f>
        <v>39783</v>
      </c>
      <c r="K628" s="38">
        <f>IFERROR(INDEX(zdrovojéúdaje!$A:$G,MATCH(ROW()+669,$A:$A,0),COLUMN()-8),"")</f>
        <v>0.5625</v>
      </c>
      <c r="L628" s="39">
        <f>IFERROR(VALUE(TRIM(SUBSTITUTE(REPLACE(INDEX(zdrovojéúdaje!$A:$G,MATCH(ROW()+669,$A:$A,0),COLUMN()-8),1,4,""),".",",",1))),"")</f>
        <v>52.628399999999999</v>
      </c>
      <c r="M628" s="39">
        <f>IFERROR(VALUE(TRIM(SUBSTITUTE(REPLACE(INDEX(zdrovojéúdaje!$A:$G,MATCH(ROW()+669,$A:$A,0),COLUMN()-8),1,4,""),".",","))),"")</f>
        <v>15.3086</v>
      </c>
      <c r="N628" s="40">
        <f>IFERROR(VALUE(TRIM(SUBSTITUTE(REPLACE(INDEX(zdrovojéúdaje!$A:$G,MATCH(ROW()+669,$A:$A,0),COLUMN()-8),1,4,""),".",","))),"")</f>
        <v>15.3508</v>
      </c>
    </row>
    <row r="629" spans="1:14" s="29" customFormat="1" ht="13.15" customHeight="1">
      <c r="A629" s="47">
        <f>IF((zdrovojéúdaje!B629&gt;=$C$3)*(zdrovojéúdaje!B629&lt;=$C$4),1+COUNTIF($A$1:$A628,"&gt;0"),0)</f>
        <v>629</v>
      </c>
      <c r="B629" s="28" t="str">
        <f>IFERROR(INDEX(zdrovojéúdaje!$A:$G,MATCH(ROW()+593,$A:$A,0),COLUMN()-1),"")</f>
        <v>1222/1494</v>
      </c>
      <c r="C629" s="14">
        <f>IFERROR(INDEX(zdrovojéúdaje!$A:$G,MATCH(ROW()+593,$A:$A,0),COLUMN()-1),"")</f>
        <v>39782</v>
      </c>
      <c r="D629" s="15">
        <f>IFERROR(INDEX(zdrovojéúdaje!$A:$G,MATCH(ROW()+593,$A:$A,0),COLUMN()-1),"")</f>
        <v>0</v>
      </c>
      <c r="E629" s="13">
        <f>IFERROR(VALUE(TRIM(SUBSTITUTE(REPLACE(INDEX(zdrovojéúdaje!$A:$G,MATCH(ROW()+593,$A:$A,0),COLUMN()-1),1,4,""),".",",",1))),"")</f>
        <v>50.381999999999998</v>
      </c>
      <c r="F629" s="13">
        <f>IFERROR(VALUE(TRIM(SUBSTITUTE(REPLACE(INDEX(zdrovojéúdaje!$A:$G,MATCH(ROW()+593,$A:$A,0),COLUMN()-1),1,4,""),".",","))),"")</f>
        <v>13.4521</v>
      </c>
      <c r="G629" s="12">
        <f>IFERROR(VALUE(TRIM(SUBSTITUTE(REPLACE(INDEX(zdrovojéúdaje!$A:$G,MATCH(ROW()+593,$A:$A,0),COLUMN()-1),1,4,""),".",","))),"")</f>
        <v>13.8117</v>
      </c>
      <c r="I629" s="36" t="str">
        <f>IFERROR(INDEX(zdrovojéúdaje!$A:$G,MATCH(ROW()+669,$A:$A,0),COLUMN()-8),"")</f>
        <v>1298/1494</v>
      </c>
      <c r="J629" s="37">
        <f>IFERROR(INDEX(zdrovojéúdaje!$A:$G,MATCH(ROW()+669,$A:$A,0),COLUMN()-8),"")</f>
        <v>39783</v>
      </c>
      <c r="K629" s="38">
        <f>IFERROR(INDEX(zdrovojéúdaje!$A:$G,MATCH(ROW()+669,$A:$A,0),COLUMN()-8),"")</f>
        <v>0.58333333333333337</v>
      </c>
      <c r="L629" s="39">
        <f>IFERROR(VALUE(TRIM(SUBSTITUTE(REPLACE(INDEX(zdrovojéúdaje!$A:$G,MATCH(ROW()+669,$A:$A,0),COLUMN()-8),1,4,""),".",",",1))),"")</f>
        <v>53.261899999999997</v>
      </c>
      <c r="M629" s="39">
        <f>IFERROR(VALUE(TRIM(SUBSTITUTE(REPLACE(INDEX(zdrovojéúdaje!$A:$G,MATCH(ROW()+669,$A:$A,0),COLUMN()-8),1,4,""),".",","))),"")</f>
        <v>15.175599999999999</v>
      </c>
      <c r="N629" s="40">
        <f>IFERROR(VALUE(TRIM(SUBSTITUTE(REPLACE(INDEX(zdrovojéúdaje!$A:$G,MATCH(ROW()+669,$A:$A,0),COLUMN()-8),1,4,""),".",","))),"")</f>
        <v>15.240600000000001</v>
      </c>
    </row>
    <row r="630" spans="1:14" s="29" customFormat="1" ht="13.15" customHeight="1">
      <c r="A630" s="47">
        <f>IF((zdrovojéúdaje!B630&gt;=$C$3)*(zdrovojéúdaje!B630&lt;=$C$4),1+COUNTIF($A$1:$A629,"&gt;0"),0)</f>
        <v>630</v>
      </c>
      <c r="B630" s="28" t="str">
        <f>IFERROR(INDEX(zdrovojéúdaje!$A:$G,MATCH(ROW()+593,$A:$A,0),COLUMN()-1),"")</f>
        <v>1223/1494</v>
      </c>
      <c r="C630" s="14">
        <f>IFERROR(INDEX(zdrovojéúdaje!$A:$G,MATCH(ROW()+593,$A:$A,0),COLUMN()-1),"")</f>
        <v>39782</v>
      </c>
      <c r="D630" s="15">
        <f>IFERROR(INDEX(zdrovojéúdaje!$A:$G,MATCH(ROW()+593,$A:$A,0),COLUMN()-1),"")</f>
        <v>2.0833333333333332E-2</v>
      </c>
      <c r="E630" s="13">
        <f>IFERROR(VALUE(TRIM(SUBSTITUTE(REPLACE(INDEX(zdrovojéúdaje!$A:$G,MATCH(ROW()+593,$A:$A,0),COLUMN()-1),1,4,""),".",",",1))),"")</f>
        <v>50.4754</v>
      </c>
      <c r="F630" s="13">
        <f>IFERROR(VALUE(TRIM(SUBSTITUTE(REPLACE(INDEX(zdrovojéúdaje!$A:$G,MATCH(ROW()+593,$A:$A,0),COLUMN()-1),1,4,""),".",","))),"")</f>
        <v>13.4521</v>
      </c>
      <c r="G630" s="12">
        <f>IFERROR(VALUE(TRIM(SUBSTITUTE(REPLACE(INDEX(zdrovojéúdaje!$A:$G,MATCH(ROW()+593,$A:$A,0),COLUMN()-1),1,4,""),".",","))),"")</f>
        <v>13.8483</v>
      </c>
      <c r="I630" s="36" t="str">
        <f>IFERROR(INDEX(zdrovojéúdaje!$A:$G,MATCH(ROW()+669,$A:$A,0),COLUMN()-8),"")</f>
        <v>1299/1494</v>
      </c>
      <c r="J630" s="37">
        <f>IFERROR(INDEX(zdrovojéúdaje!$A:$G,MATCH(ROW()+669,$A:$A,0),COLUMN()-8),"")</f>
        <v>39783</v>
      </c>
      <c r="K630" s="38">
        <f>IFERROR(INDEX(zdrovojéúdaje!$A:$G,MATCH(ROW()+669,$A:$A,0),COLUMN()-8),"")</f>
        <v>0.60416666666666663</v>
      </c>
      <c r="L630" s="39">
        <f>IFERROR(VALUE(TRIM(SUBSTITUTE(REPLACE(INDEX(zdrovojéúdaje!$A:$G,MATCH(ROW()+669,$A:$A,0),COLUMN()-8),1,4,""),".",",",1))),"")</f>
        <v>53.453699999999998</v>
      </c>
      <c r="M630" s="39">
        <f>IFERROR(VALUE(TRIM(SUBSTITUTE(REPLACE(INDEX(zdrovojéúdaje!$A:$G,MATCH(ROW()+669,$A:$A,0),COLUMN()-8),1,4,""),".",","))),"")</f>
        <v>15.1091</v>
      </c>
      <c r="N630" s="40">
        <f>IFERROR(VALUE(TRIM(SUBSTITUTE(REPLACE(INDEX(zdrovojéúdaje!$A:$G,MATCH(ROW()+669,$A:$A,0),COLUMN()-8),1,4,""),".",","))),"")</f>
        <v>15.424200000000001</v>
      </c>
    </row>
    <row r="631" spans="1:14" s="29" customFormat="1" ht="13.15" customHeight="1">
      <c r="A631" s="47">
        <f>IF((zdrovojéúdaje!B631&gt;=$C$3)*(zdrovojéúdaje!B631&lt;=$C$4),1+COUNTIF($A$1:$A630,"&gt;0"),0)</f>
        <v>631</v>
      </c>
      <c r="B631" s="28" t="str">
        <f>IFERROR(INDEX(zdrovojéúdaje!$A:$G,MATCH(ROW()+593,$A:$A,0),COLUMN()-1),"")</f>
        <v>1224/1494</v>
      </c>
      <c r="C631" s="14">
        <f>IFERROR(INDEX(zdrovojéúdaje!$A:$G,MATCH(ROW()+593,$A:$A,0),COLUMN()-1),"")</f>
        <v>39782</v>
      </c>
      <c r="D631" s="15">
        <f>IFERROR(INDEX(zdrovojéúdaje!$A:$G,MATCH(ROW()+593,$A:$A,0),COLUMN()-1),"")</f>
        <v>4.1666666666666664E-2</v>
      </c>
      <c r="E631" s="13">
        <f>IFERROR(VALUE(TRIM(SUBSTITUTE(REPLACE(INDEX(zdrovojéúdaje!$A:$G,MATCH(ROW()+593,$A:$A,0),COLUMN()-1),1,4,""),".",",",1))),"")</f>
        <v>50.578899999999997</v>
      </c>
      <c r="F631" s="13">
        <f>IFERROR(VALUE(TRIM(SUBSTITUTE(REPLACE(INDEX(zdrovojéúdaje!$A:$G,MATCH(ROW()+593,$A:$A,0),COLUMN()-1),1,4,""),".",","))),"")</f>
        <v>13.4521</v>
      </c>
      <c r="G631" s="12">
        <f>IFERROR(VALUE(TRIM(SUBSTITUTE(REPLACE(INDEX(zdrovojéúdaje!$A:$G,MATCH(ROW()+593,$A:$A,0),COLUMN()-1),1,4,""),".",","))),"")</f>
        <v>13.8117</v>
      </c>
      <c r="I631" s="36" t="str">
        <f>IFERROR(INDEX(zdrovojéúdaje!$A:$G,MATCH(ROW()+669,$A:$A,0),COLUMN()-8),"")</f>
        <v>1300/1494</v>
      </c>
      <c r="J631" s="37">
        <f>IFERROR(INDEX(zdrovojéúdaje!$A:$G,MATCH(ROW()+669,$A:$A,0),COLUMN()-8),"")</f>
        <v>39783</v>
      </c>
      <c r="K631" s="38">
        <f>IFERROR(INDEX(zdrovojéúdaje!$A:$G,MATCH(ROW()+669,$A:$A,0),COLUMN()-8),"")</f>
        <v>0.625</v>
      </c>
      <c r="L631" s="39">
        <f>IFERROR(VALUE(TRIM(SUBSTITUTE(REPLACE(INDEX(zdrovojéúdaje!$A:$G,MATCH(ROW()+669,$A:$A,0),COLUMN()-8),1,4,""),".",",",1))),"")</f>
        <v>54.077100000000002</v>
      </c>
      <c r="M631" s="39">
        <f>IFERROR(VALUE(TRIM(SUBSTITUTE(REPLACE(INDEX(zdrovojéúdaje!$A:$G,MATCH(ROW()+669,$A:$A,0),COLUMN()-8),1,4,""),".",","))),"")</f>
        <v>15.142300000000001</v>
      </c>
      <c r="N631" s="40">
        <f>IFERROR(VALUE(TRIM(SUBSTITUTE(REPLACE(INDEX(zdrovojéúdaje!$A:$G,MATCH(ROW()+669,$A:$A,0),COLUMN()-8),1,4,""),".",","))),"")</f>
        <v>15.387499999999999</v>
      </c>
    </row>
    <row r="632" spans="1:14" s="29" customFormat="1" ht="13.15" customHeight="1">
      <c r="A632" s="47">
        <f>IF((zdrovojéúdaje!B632&gt;=$C$3)*(zdrovojéúdaje!B632&lt;=$C$4),1+COUNTIF($A$1:$A631,"&gt;0"),0)</f>
        <v>632</v>
      </c>
      <c r="B632" s="28" t="str">
        <f>IFERROR(INDEX(zdrovojéúdaje!$A:$G,MATCH(ROW()+593,$A:$A,0),COLUMN()-1),"")</f>
        <v>1225/1494</v>
      </c>
      <c r="C632" s="14">
        <f>IFERROR(INDEX(zdrovojéúdaje!$A:$G,MATCH(ROW()+593,$A:$A,0),COLUMN()-1),"")</f>
        <v>39782</v>
      </c>
      <c r="D632" s="15">
        <f>IFERROR(INDEX(zdrovojéúdaje!$A:$G,MATCH(ROW()+593,$A:$A,0),COLUMN()-1),"")</f>
        <v>6.25E-2</v>
      </c>
      <c r="E632" s="13">
        <f>IFERROR(VALUE(TRIM(SUBSTITUTE(REPLACE(INDEX(zdrovojéúdaje!$A:$G,MATCH(ROW()+593,$A:$A,0),COLUMN()-1),1,4,""),".",",",1))),"")</f>
        <v>50.561199999999999</v>
      </c>
      <c r="F632" s="13">
        <f>IFERROR(VALUE(TRIM(SUBSTITUTE(REPLACE(INDEX(zdrovojéúdaje!$A:$G,MATCH(ROW()+593,$A:$A,0),COLUMN()-1),1,4,""),".",","))),"")</f>
        <v>13.485200000000001</v>
      </c>
      <c r="G632" s="12">
        <f>IFERROR(VALUE(TRIM(SUBSTITUTE(REPLACE(INDEX(zdrovojéúdaje!$A:$G,MATCH(ROW()+593,$A:$A,0),COLUMN()-1),1,4,""),".",","))),"")</f>
        <v>13.8483</v>
      </c>
      <c r="I632" s="36" t="str">
        <f>IFERROR(INDEX(zdrovojéúdaje!$A:$G,MATCH(ROW()+669,$A:$A,0),COLUMN()-8),"")</f>
        <v>1301/1494</v>
      </c>
      <c r="J632" s="37">
        <f>IFERROR(INDEX(zdrovojéúdaje!$A:$G,MATCH(ROW()+669,$A:$A,0),COLUMN()-8),"")</f>
        <v>39783</v>
      </c>
      <c r="K632" s="38">
        <f>IFERROR(INDEX(zdrovojéúdaje!$A:$G,MATCH(ROW()+669,$A:$A,0),COLUMN()-8),"")</f>
        <v>0.64583333333333337</v>
      </c>
      <c r="L632" s="39">
        <f>IFERROR(VALUE(TRIM(SUBSTITUTE(REPLACE(INDEX(zdrovojéúdaje!$A:$G,MATCH(ROW()+669,$A:$A,0),COLUMN()-8),1,4,""),".",",",1))),"")</f>
        <v>53.325000000000003</v>
      </c>
      <c r="M632" s="39">
        <f>IFERROR(VALUE(TRIM(SUBSTITUTE(REPLACE(INDEX(zdrovojéúdaje!$A:$G,MATCH(ROW()+669,$A:$A,0),COLUMN()-8),1,4,""),".",","))),"")</f>
        <v>15.341900000000001</v>
      </c>
      <c r="N632" s="40">
        <f>IFERROR(VALUE(TRIM(SUBSTITUTE(REPLACE(INDEX(zdrovojéúdaje!$A:$G,MATCH(ROW()+669,$A:$A,0),COLUMN()-8),1,4,""),".",","))),"")</f>
        <v>15.4977</v>
      </c>
    </row>
    <row r="633" spans="1:14" s="29" customFormat="1" ht="13.15" customHeight="1">
      <c r="A633" s="47">
        <f>IF((zdrovojéúdaje!B633&gt;=$C$3)*(zdrovojéúdaje!B633&lt;=$C$4),1+COUNTIF($A$1:$A632,"&gt;0"),0)</f>
        <v>633</v>
      </c>
      <c r="B633" s="28" t="str">
        <f>IFERROR(INDEX(zdrovojéúdaje!$A:$G,MATCH(ROW()+593,$A:$A,0),COLUMN()-1),"")</f>
        <v>1226/1494</v>
      </c>
      <c r="C633" s="14">
        <f>IFERROR(INDEX(zdrovojéúdaje!$A:$G,MATCH(ROW()+593,$A:$A,0),COLUMN()-1),"")</f>
        <v>39782</v>
      </c>
      <c r="D633" s="15">
        <f>IFERROR(INDEX(zdrovojéúdaje!$A:$G,MATCH(ROW()+593,$A:$A,0),COLUMN()-1),"")</f>
        <v>8.3333333333333329E-2</v>
      </c>
      <c r="E633" s="13">
        <f>IFERROR(VALUE(TRIM(SUBSTITUTE(REPLACE(INDEX(zdrovojéúdaje!$A:$G,MATCH(ROW()+593,$A:$A,0),COLUMN()-1),1,4,""),".",",",1))),"")</f>
        <v>50.606699999999996</v>
      </c>
      <c r="F633" s="13">
        <f>IFERROR(VALUE(TRIM(SUBSTITUTE(REPLACE(INDEX(zdrovojéúdaje!$A:$G,MATCH(ROW()+593,$A:$A,0),COLUMN()-1),1,4,""),".",","))),"")</f>
        <v>13.485200000000001</v>
      </c>
      <c r="G633" s="12">
        <f>IFERROR(VALUE(TRIM(SUBSTITUTE(REPLACE(INDEX(zdrovojéúdaje!$A:$G,MATCH(ROW()+593,$A:$A,0),COLUMN()-1),1,4,""),".",","))),"")</f>
        <v>13.8483</v>
      </c>
      <c r="I633" s="36" t="str">
        <f>IFERROR(INDEX(zdrovojéúdaje!$A:$G,MATCH(ROW()+669,$A:$A,0),COLUMN()-8),"")</f>
        <v>1302/1494</v>
      </c>
      <c r="J633" s="37">
        <f>IFERROR(INDEX(zdrovojéúdaje!$A:$G,MATCH(ROW()+669,$A:$A,0),COLUMN()-8),"")</f>
        <v>39783</v>
      </c>
      <c r="K633" s="38">
        <f>IFERROR(INDEX(zdrovojéúdaje!$A:$G,MATCH(ROW()+669,$A:$A,0),COLUMN()-8),"")</f>
        <v>0.66666666666666663</v>
      </c>
      <c r="L633" s="39">
        <f>IFERROR(VALUE(TRIM(SUBSTITUTE(REPLACE(INDEX(zdrovojéúdaje!$A:$G,MATCH(ROW()+669,$A:$A,0),COLUMN()-8),1,4,""),".",",",1))),"")</f>
        <v>53.004399999999997</v>
      </c>
      <c r="M633" s="39">
        <f>IFERROR(VALUE(TRIM(SUBSTITUTE(REPLACE(INDEX(zdrovojéúdaje!$A:$G,MATCH(ROW()+669,$A:$A,0),COLUMN()-8),1,4,""),".",","))),"")</f>
        <v>15.475099999999999</v>
      </c>
      <c r="N633" s="40">
        <f>IFERROR(VALUE(TRIM(SUBSTITUTE(REPLACE(INDEX(zdrovojéúdaje!$A:$G,MATCH(ROW()+669,$A:$A,0),COLUMN()-8),1,4,""),".",","))),"")</f>
        <v>15.424200000000001</v>
      </c>
    </row>
    <row r="634" spans="1:14" s="29" customFormat="1" ht="13.15" customHeight="1">
      <c r="A634" s="47">
        <f>IF((zdrovojéúdaje!B634&gt;=$C$3)*(zdrovojéúdaje!B634&lt;=$C$4),1+COUNTIF($A$1:$A633,"&gt;0"),0)</f>
        <v>634</v>
      </c>
      <c r="B634" s="28" t="str">
        <f>IFERROR(INDEX(zdrovojéúdaje!$A:$G,MATCH(ROW()+593,$A:$A,0),COLUMN()-1),"")</f>
        <v>1227/1494</v>
      </c>
      <c r="C634" s="14">
        <f>IFERROR(INDEX(zdrovojéúdaje!$A:$G,MATCH(ROW()+593,$A:$A,0),COLUMN()-1),"")</f>
        <v>39782</v>
      </c>
      <c r="D634" s="15">
        <f>IFERROR(INDEX(zdrovojéúdaje!$A:$G,MATCH(ROW()+593,$A:$A,0),COLUMN()-1),"")</f>
        <v>0.10416666666666667</v>
      </c>
      <c r="E634" s="13">
        <f>IFERROR(VALUE(TRIM(SUBSTITUTE(REPLACE(INDEX(zdrovojéúdaje!$A:$G,MATCH(ROW()+593,$A:$A,0),COLUMN()-1),1,4,""),".",",",1))),"")</f>
        <v>50.707599999999999</v>
      </c>
      <c r="F634" s="13">
        <f>IFERROR(VALUE(TRIM(SUBSTITUTE(REPLACE(INDEX(zdrovojéúdaje!$A:$G,MATCH(ROW()+593,$A:$A,0),COLUMN()-1),1,4,""),".",","))),"")</f>
        <v>13.5182</v>
      </c>
      <c r="G634" s="12">
        <f>IFERROR(VALUE(TRIM(SUBSTITUTE(REPLACE(INDEX(zdrovojéúdaje!$A:$G,MATCH(ROW()+593,$A:$A,0),COLUMN()-1),1,4,""),".",","))),"")</f>
        <v>13.8849</v>
      </c>
      <c r="I634" s="36" t="str">
        <f>IFERROR(INDEX(zdrovojéúdaje!$A:$G,MATCH(ROW()+669,$A:$A,0),COLUMN()-8),"")</f>
        <v>1303/1494</v>
      </c>
      <c r="J634" s="37">
        <f>IFERROR(INDEX(zdrovojéúdaje!$A:$G,MATCH(ROW()+669,$A:$A,0),COLUMN()-8),"")</f>
        <v>39783</v>
      </c>
      <c r="K634" s="38">
        <f>IFERROR(INDEX(zdrovojéúdaje!$A:$G,MATCH(ROW()+669,$A:$A,0),COLUMN()-8),"")</f>
        <v>0.6875</v>
      </c>
      <c r="L634" s="39">
        <f>IFERROR(VALUE(TRIM(SUBSTITUTE(REPLACE(INDEX(zdrovojéúdaje!$A:$G,MATCH(ROW()+669,$A:$A,0),COLUMN()-8),1,4,""),".",",",1))),"")</f>
        <v>53.082700000000003</v>
      </c>
      <c r="M634" s="39">
        <f>IFERROR(VALUE(TRIM(SUBSTITUTE(REPLACE(INDEX(zdrovojéúdaje!$A:$G,MATCH(ROW()+669,$A:$A,0),COLUMN()-8),1,4,""),".",","))),"")</f>
        <v>15.5084</v>
      </c>
      <c r="N634" s="40">
        <f>IFERROR(VALUE(TRIM(SUBSTITUTE(REPLACE(INDEX(zdrovojéúdaje!$A:$G,MATCH(ROW()+669,$A:$A,0),COLUMN()-8),1,4,""),".",","))),"")</f>
        <v>15.4977</v>
      </c>
    </row>
    <row r="635" spans="1:14" s="29" customFormat="1" ht="13.15" customHeight="1">
      <c r="A635" s="47">
        <f>IF((zdrovojéúdaje!B635&gt;=$C$3)*(zdrovojéúdaje!B635&lt;=$C$4),1+COUNTIF($A$1:$A634,"&gt;0"),0)</f>
        <v>635</v>
      </c>
      <c r="B635" s="28" t="str">
        <f>IFERROR(INDEX(zdrovojéúdaje!$A:$G,MATCH(ROW()+593,$A:$A,0),COLUMN()-1),"")</f>
        <v>1228/1494</v>
      </c>
      <c r="C635" s="14">
        <f>IFERROR(INDEX(zdrovojéúdaje!$A:$G,MATCH(ROW()+593,$A:$A,0),COLUMN()-1),"")</f>
        <v>39782</v>
      </c>
      <c r="D635" s="15">
        <f>IFERROR(INDEX(zdrovojéúdaje!$A:$G,MATCH(ROW()+593,$A:$A,0),COLUMN()-1),"")</f>
        <v>0.125</v>
      </c>
      <c r="E635" s="13">
        <f>IFERROR(VALUE(TRIM(SUBSTITUTE(REPLACE(INDEX(zdrovojéúdaje!$A:$G,MATCH(ROW()+593,$A:$A,0),COLUMN()-1),1,4,""),".",",",1))),"")</f>
        <v>50.902000000000001</v>
      </c>
      <c r="F635" s="13">
        <f>IFERROR(VALUE(TRIM(SUBSTITUTE(REPLACE(INDEX(zdrovojéúdaje!$A:$G,MATCH(ROW()+593,$A:$A,0),COLUMN()-1),1,4,""),".",","))),"")</f>
        <v>13.485200000000001</v>
      </c>
      <c r="G635" s="12">
        <f>IFERROR(VALUE(TRIM(SUBSTITUTE(REPLACE(INDEX(zdrovojéúdaje!$A:$G,MATCH(ROW()+593,$A:$A,0),COLUMN()-1),1,4,""),".",","))),"")</f>
        <v>13.8849</v>
      </c>
      <c r="I635" s="36" t="str">
        <f>IFERROR(INDEX(zdrovojéúdaje!$A:$G,MATCH(ROW()+669,$A:$A,0),COLUMN()-8),"")</f>
        <v>1304/1494</v>
      </c>
      <c r="J635" s="37">
        <f>IFERROR(INDEX(zdrovojéúdaje!$A:$G,MATCH(ROW()+669,$A:$A,0),COLUMN()-8),"")</f>
        <v>39783</v>
      </c>
      <c r="K635" s="38">
        <f>IFERROR(INDEX(zdrovojéúdaje!$A:$G,MATCH(ROW()+669,$A:$A,0),COLUMN()-8),"")</f>
        <v>0.70833333333333337</v>
      </c>
      <c r="L635" s="39">
        <f>IFERROR(VALUE(TRIM(SUBSTITUTE(REPLACE(INDEX(zdrovojéúdaje!$A:$G,MATCH(ROW()+669,$A:$A,0),COLUMN()-8),1,4,""),".",",",1))),"")</f>
        <v>53.325000000000003</v>
      </c>
      <c r="M635" s="39">
        <f>IFERROR(VALUE(TRIM(SUBSTITUTE(REPLACE(INDEX(zdrovojéúdaje!$A:$G,MATCH(ROW()+669,$A:$A,0),COLUMN()-8),1,4,""),".",","))),"")</f>
        <v>15.7416</v>
      </c>
      <c r="N635" s="40">
        <f>IFERROR(VALUE(TRIM(SUBSTITUTE(REPLACE(INDEX(zdrovojéúdaje!$A:$G,MATCH(ROW()+669,$A:$A,0),COLUMN()-8),1,4,""),".",","))),"")</f>
        <v>15.571199999999999</v>
      </c>
    </row>
    <row r="636" spans="1:14" s="29" customFormat="1" ht="13.15" customHeight="1">
      <c r="A636" s="47">
        <f>IF((zdrovojéúdaje!B636&gt;=$C$3)*(zdrovojéúdaje!B636&lt;=$C$4),1+COUNTIF($A$1:$A635,"&gt;0"),0)</f>
        <v>636</v>
      </c>
      <c r="B636" s="28" t="str">
        <f>IFERROR(INDEX(zdrovojéúdaje!$A:$G,MATCH(ROW()+593,$A:$A,0),COLUMN()-1),"")</f>
        <v>1229/1494</v>
      </c>
      <c r="C636" s="14">
        <f>IFERROR(INDEX(zdrovojéúdaje!$A:$G,MATCH(ROW()+593,$A:$A,0),COLUMN()-1),"")</f>
        <v>39782</v>
      </c>
      <c r="D636" s="15">
        <f>IFERROR(INDEX(zdrovojéúdaje!$A:$G,MATCH(ROW()+593,$A:$A,0),COLUMN()-1),"")</f>
        <v>0.14583333333333334</v>
      </c>
      <c r="E636" s="13">
        <f>IFERROR(VALUE(TRIM(SUBSTITUTE(REPLACE(INDEX(zdrovojéúdaje!$A:$G,MATCH(ROW()+593,$A:$A,0),COLUMN()-1),1,4,""),".",",",1))),"")</f>
        <v>50.798499999999997</v>
      </c>
      <c r="F636" s="13">
        <f>IFERROR(VALUE(TRIM(SUBSTITUTE(REPLACE(INDEX(zdrovojéúdaje!$A:$G,MATCH(ROW()+593,$A:$A,0),COLUMN()-1),1,4,""),".",","))),"")</f>
        <v>13.485200000000001</v>
      </c>
      <c r="G636" s="12">
        <f>IFERROR(VALUE(TRIM(SUBSTITUTE(REPLACE(INDEX(zdrovojéúdaje!$A:$G,MATCH(ROW()+593,$A:$A,0),COLUMN()-1),1,4,""),".",","))),"")</f>
        <v>13.8849</v>
      </c>
      <c r="I636" s="36" t="str">
        <f>IFERROR(INDEX(zdrovojéúdaje!$A:$G,MATCH(ROW()+669,$A:$A,0),COLUMN()-8),"")</f>
        <v>1305/1494</v>
      </c>
      <c r="J636" s="37">
        <f>IFERROR(INDEX(zdrovojéúdaje!$A:$G,MATCH(ROW()+669,$A:$A,0),COLUMN()-8),"")</f>
        <v>39783</v>
      </c>
      <c r="K636" s="38">
        <f>IFERROR(INDEX(zdrovojéúdaje!$A:$G,MATCH(ROW()+669,$A:$A,0),COLUMN()-8),"")</f>
        <v>0.72916666666666663</v>
      </c>
      <c r="L636" s="39">
        <f>IFERROR(VALUE(TRIM(SUBSTITUTE(REPLACE(INDEX(zdrovojéúdaje!$A:$G,MATCH(ROW()+669,$A:$A,0),COLUMN()-8),1,4,""),".",",",1))),"")</f>
        <v>53.269500000000001</v>
      </c>
      <c r="M636" s="39">
        <f>IFERROR(VALUE(TRIM(SUBSTITUTE(REPLACE(INDEX(zdrovojéúdaje!$A:$G,MATCH(ROW()+669,$A:$A,0),COLUMN()-8),1,4,""),".",","))),"")</f>
        <v>15.7416</v>
      </c>
      <c r="N636" s="40">
        <f>IFERROR(VALUE(TRIM(SUBSTITUTE(REPLACE(INDEX(zdrovojéúdaje!$A:$G,MATCH(ROW()+669,$A:$A,0),COLUMN()-8),1,4,""),".",","))),"")</f>
        <v>15.607900000000001</v>
      </c>
    </row>
    <row r="637" spans="1:14" s="29" customFormat="1" ht="13.15" customHeight="1">
      <c r="A637" s="47">
        <f>IF((zdrovojéúdaje!B637&gt;=$C$3)*(zdrovojéúdaje!B637&lt;=$C$4),1+COUNTIF($A$1:$A636,"&gt;0"),0)</f>
        <v>637</v>
      </c>
      <c r="B637" s="28" t="str">
        <f>IFERROR(INDEX(zdrovojéúdaje!$A:$G,MATCH(ROW()+593,$A:$A,0),COLUMN()-1),"")</f>
        <v>1230/1494</v>
      </c>
      <c r="C637" s="14">
        <f>IFERROR(INDEX(zdrovojéúdaje!$A:$G,MATCH(ROW()+593,$A:$A,0),COLUMN()-1),"")</f>
        <v>39782</v>
      </c>
      <c r="D637" s="15">
        <f>IFERROR(INDEX(zdrovojéúdaje!$A:$G,MATCH(ROW()+593,$A:$A,0),COLUMN()-1),"")</f>
        <v>0.16666666666666666</v>
      </c>
      <c r="E637" s="13">
        <f>IFERROR(VALUE(TRIM(SUBSTITUTE(REPLACE(INDEX(zdrovojéúdaje!$A:$G,MATCH(ROW()+593,$A:$A,0),COLUMN()-1),1,4,""),".",",",1))),"")</f>
        <v>50.995399999999997</v>
      </c>
      <c r="F637" s="13">
        <f>IFERROR(VALUE(TRIM(SUBSTITUTE(REPLACE(INDEX(zdrovojéúdaje!$A:$G,MATCH(ROW()+593,$A:$A,0),COLUMN()-1),1,4,""),".",","))),"")</f>
        <v>13.485200000000001</v>
      </c>
      <c r="G637" s="12">
        <f>IFERROR(VALUE(TRIM(SUBSTITUTE(REPLACE(INDEX(zdrovojéúdaje!$A:$G,MATCH(ROW()+593,$A:$A,0),COLUMN()-1),1,4,""),".",","))),"")</f>
        <v>13.8483</v>
      </c>
      <c r="I637" s="36" t="str">
        <f>IFERROR(INDEX(zdrovojéúdaje!$A:$G,MATCH(ROW()+669,$A:$A,0),COLUMN()-8),"")</f>
        <v>1306/1494</v>
      </c>
      <c r="J637" s="37">
        <f>IFERROR(INDEX(zdrovojéúdaje!$A:$G,MATCH(ROW()+669,$A:$A,0),COLUMN()-8),"")</f>
        <v>39783</v>
      </c>
      <c r="K637" s="38">
        <f>IFERROR(INDEX(zdrovojéúdaje!$A:$G,MATCH(ROW()+669,$A:$A,0),COLUMN()-8),"")</f>
        <v>0.75</v>
      </c>
      <c r="L637" s="39">
        <f>IFERROR(VALUE(TRIM(SUBSTITUTE(REPLACE(INDEX(zdrovojéúdaje!$A:$G,MATCH(ROW()+669,$A:$A,0),COLUMN()-8),1,4,""),".",",",1))),"")</f>
        <v>54.2361</v>
      </c>
      <c r="M637" s="39">
        <f>IFERROR(VALUE(TRIM(SUBSTITUTE(REPLACE(INDEX(zdrovojéúdaje!$A:$G,MATCH(ROW()+669,$A:$A,0),COLUMN()-8),1,4,""),".",","))),"")</f>
        <v>15.6416</v>
      </c>
      <c r="N637" s="40">
        <f>IFERROR(VALUE(TRIM(SUBSTITUTE(REPLACE(INDEX(zdrovojéúdaje!$A:$G,MATCH(ROW()+669,$A:$A,0),COLUMN()-8),1,4,""),".",","))),"")</f>
        <v>15.571199999999999</v>
      </c>
    </row>
    <row r="638" spans="1:14" s="29" customFormat="1" ht="13.15" customHeight="1">
      <c r="A638" s="47">
        <f>IF((zdrovojéúdaje!B638&gt;=$C$3)*(zdrovojéúdaje!B638&lt;=$C$4),1+COUNTIF($A$1:$A637,"&gt;0"),0)</f>
        <v>638</v>
      </c>
      <c r="B638" s="28" t="str">
        <f>IFERROR(INDEX(zdrovojéúdaje!$A:$G,MATCH(ROW()+593,$A:$A,0),COLUMN()-1),"")</f>
        <v>1231/1494</v>
      </c>
      <c r="C638" s="14">
        <f>IFERROR(INDEX(zdrovojéúdaje!$A:$G,MATCH(ROW()+593,$A:$A,0),COLUMN()-1),"")</f>
        <v>39782</v>
      </c>
      <c r="D638" s="15">
        <f>IFERROR(INDEX(zdrovojéúdaje!$A:$G,MATCH(ROW()+593,$A:$A,0),COLUMN()-1),"")</f>
        <v>0.1875</v>
      </c>
      <c r="E638" s="13">
        <f>IFERROR(VALUE(TRIM(SUBSTITUTE(REPLACE(INDEX(zdrovojéúdaje!$A:$G,MATCH(ROW()+593,$A:$A,0),COLUMN()-1),1,4,""),".",",",1))),"")</f>
        <v>50.970100000000002</v>
      </c>
      <c r="F638" s="13">
        <f>IFERROR(VALUE(TRIM(SUBSTITUTE(REPLACE(INDEX(zdrovojéúdaje!$A:$G,MATCH(ROW()+593,$A:$A,0),COLUMN()-1),1,4,""),".",","))),"")</f>
        <v>13.4521</v>
      </c>
      <c r="G638" s="12">
        <f>IFERROR(VALUE(TRIM(SUBSTITUTE(REPLACE(INDEX(zdrovojéúdaje!$A:$G,MATCH(ROW()+593,$A:$A,0),COLUMN()-1),1,4,""),".",","))),"")</f>
        <v>13.8117</v>
      </c>
      <c r="I638" s="36" t="str">
        <f>IFERROR(INDEX(zdrovojéúdaje!$A:$G,MATCH(ROW()+669,$A:$A,0),COLUMN()-8),"")</f>
        <v>1307/1494</v>
      </c>
      <c r="J638" s="37">
        <f>IFERROR(INDEX(zdrovojéúdaje!$A:$G,MATCH(ROW()+669,$A:$A,0),COLUMN()-8),"")</f>
        <v>39783</v>
      </c>
      <c r="K638" s="38">
        <f>IFERROR(INDEX(zdrovojéúdaje!$A:$G,MATCH(ROW()+669,$A:$A,0),COLUMN()-8),"")</f>
        <v>0.77083333333333337</v>
      </c>
      <c r="L638" s="39">
        <f>IFERROR(VALUE(TRIM(SUBSTITUTE(REPLACE(INDEX(zdrovojéúdaje!$A:$G,MATCH(ROW()+669,$A:$A,0),COLUMN()-8),1,4,""),".",",",1))),"")</f>
        <v>53.133200000000002</v>
      </c>
      <c r="M638" s="39">
        <f>IFERROR(VALUE(TRIM(SUBSTITUTE(REPLACE(INDEX(zdrovojéúdaje!$A:$G,MATCH(ROW()+669,$A:$A,0),COLUMN()-8),1,4,""),".",","))),"")</f>
        <v>15.675000000000001</v>
      </c>
      <c r="N638" s="40">
        <f>IFERROR(VALUE(TRIM(SUBSTITUTE(REPLACE(INDEX(zdrovojéúdaje!$A:$G,MATCH(ROW()+669,$A:$A,0),COLUMN()-8),1,4,""),".",","))),"")</f>
        <v>15.6814</v>
      </c>
    </row>
    <row r="639" spans="1:14" s="29" customFormat="1" ht="13.15" customHeight="1">
      <c r="A639" s="47">
        <f>IF((zdrovojéúdaje!B639&gt;=$C$3)*(zdrovojéúdaje!B639&lt;=$C$4),1+COUNTIF($A$1:$A638,"&gt;0"),0)</f>
        <v>639</v>
      </c>
      <c r="B639" s="28" t="str">
        <f>IFERROR(INDEX(zdrovojéúdaje!$A:$G,MATCH(ROW()+593,$A:$A,0),COLUMN()-1),"")</f>
        <v>1232/1494</v>
      </c>
      <c r="C639" s="14">
        <f>IFERROR(INDEX(zdrovojéúdaje!$A:$G,MATCH(ROW()+593,$A:$A,0),COLUMN()-1),"")</f>
        <v>39782</v>
      </c>
      <c r="D639" s="15">
        <f>IFERROR(INDEX(zdrovojéúdaje!$A:$G,MATCH(ROW()+593,$A:$A,0),COLUMN()-1),"")</f>
        <v>0.20833333333333334</v>
      </c>
      <c r="E639" s="13">
        <f>IFERROR(VALUE(TRIM(SUBSTITUTE(REPLACE(INDEX(zdrovojéúdaje!$A:$G,MATCH(ROW()+593,$A:$A,0),COLUMN()-1),1,4,""),".",",",1))),"")</f>
        <v>50.9878</v>
      </c>
      <c r="F639" s="13">
        <f>IFERROR(VALUE(TRIM(SUBSTITUTE(REPLACE(INDEX(zdrovojéúdaje!$A:$G,MATCH(ROW()+593,$A:$A,0),COLUMN()-1),1,4,""),".",","))),"")</f>
        <v>13.4521</v>
      </c>
      <c r="G639" s="12">
        <f>IFERROR(VALUE(TRIM(SUBSTITUTE(REPLACE(INDEX(zdrovojéúdaje!$A:$G,MATCH(ROW()+593,$A:$A,0),COLUMN()-1),1,4,""),".",","))),"")</f>
        <v>13.8483</v>
      </c>
      <c r="I639" s="36" t="str">
        <f>IFERROR(INDEX(zdrovojéúdaje!$A:$G,MATCH(ROW()+669,$A:$A,0),COLUMN()-8),"")</f>
        <v>1308/1494</v>
      </c>
      <c r="J639" s="37">
        <f>IFERROR(INDEX(zdrovojéúdaje!$A:$G,MATCH(ROW()+669,$A:$A,0),COLUMN()-8),"")</f>
        <v>39783</v>
      </c>
      <c r="K639" s="38">
        <f>IFERROR(INDEX(zdrovojéúdaje!$A:$G,MATCH(ROW()+669,$A:$A,0),COLUMN()-8),"")</f>
        <v>0.79166666666666663</v>
      </c>
      <c r="L639" s="39">
        <f>IFERROR(VALUE(TRIM(SUBSTITUTE(REPLACE(INDEX(zdrovojéúdaje!$A:$G,MATCH(ROW()+669,$A:$A,0),COLUMN()-8),1,4,""),".",",",1))),"")</f>
        <v>52.757100000000001</v>
      </c>
      <c r="M639" s="39">
        <f>IFERROR(VALUE(TRIM(SUBSTITUTE(REPLACE(INDEX(zdrovojéúdaje!$A:$G,MATCH(ROW()+669,$A:$A,0),COLUMN()-8),1,4,""),".",","))),"")</f>
        <v>15.708299999999999</v>
      </c>
      <c r="N639" s="40">
        <f>IFERROR(VALUE(TRIM(SUBSTITUTE(REPLACE(INDEX(zdrovojéúdaje!$A:$G,MATCH(ROW()+669,$A:$A,0),COLUMN()-8),1,4,""),".",","))),"")</f>
        <v>15.5344</v>
      </c>
    </row>
    <row r="640" spans="1:14" s="29" customFormat="1" ht="13.15" customHeight="1">
      <c r="A640" s="47">
        <f>IF((zdrovojéúdaje!B640&gt;=$C$3)*(zdrovojéúdaje!B640&lt;=$C$4),1+COUNTIF($A$1:$A639,"&gt;0"),0)</f>
        <v>640</v>
      </c>
      <c r="B640" s="28" t="str">
        <f>IFERROR(INDEX(zdrovojéúdaje!$A:$G,MATCH(ROW()+593,$A:$A,0),COLUMN()-1),"")</f>
        <v>1233/1494</v>
      </c>
      <c r="C640" s="14">
        <f>IFERROR(INDEX(zdrovojéúdaje!$A:$G,MATCH(ROW()+593,$A:$A,0),COLUMN()-1),"")</f>
        <v>39782</v>
      </c>
      <c r="D640" s="15">
        <f>IFERROR(INDEX(zdrovojéúdaje!$A:$G,MATCH(ROW()+593,$A:$A,0),COLUMN()-1),"")</f>
        <v>0.22916666666666666</v>
      </c>
      <c r="E640" s="13">
        <f>IFERROR(VALUE(TRIM(SUBSTITUTE(REPLACE(INDEX(zdrovojéúdaje!$A:$G,MATCH(ROW()+593,$A:$A,0),COLUMN()-1),1,4,""),".",",",1))),"")</f>
        <v>50.970100000000002</v>
      </c>
      <c r="F640" s="13">
        <f>IFERROR(VALUE(TRIM(SUBSTITUTE(REPLACE(INDEX(zdrovojéúdaje!$A:$G,MATCH(ROW()+593,$A:$A,0),COLUMN()-1),1,4,""),".",","))),"")</f>
        <v>13.4521</v>
      </c>
      <c r="G640" s="12">
        <f>IFERROR(VALUE(TRIM(SUBSTITUTE(REPLACE(INDEX(zdrovojéúdaje!$A:$G,MATCH(ROW()+593,$A:$A,0),COLUMN()-1),1,4,""),".",","))),"")</f>
        <v>13.8117</v>
      </c>
      <c r="I640" s="36" t="str">
        <f>IFERROR(INDEX(zdrovojéúdaje!$A:$G,MATCH(ROW()+669,$A:$A,0),COLUMN()-8),"")</f>
        <v>1309/1494</v>
      </c>
      <c r="J640" s="37">
        <f>IFERROR(INDEX(zdrovojéúdaje!$A:$G,MATCH(ROW()+669,$A:$A,0),COLUMN()-8),"")</f>
        <v>39783</v>
      </c>
      <c r="K640" s="38">
        <f>IFERROR(INDEX(zdrovojéúdaje!$A:$G,MATCH(ROW()+669,$A:$A,0),COLUMN()-8),"")</f>
        <v>0.8125</v>
      </c>
      <c r="L640" s="39">
        <f>IFERROR(VALUE(TRIM(SUBSTITUTE(REPLACE(INDEX(zdrovojéúdaje!$A:$G,MATCH(ROW()+669,$A:$A,0),COLUMN()-8),1,4,""),".",",",1))),"")</f>
        <v>52.441600000000001</v>
      </c>
      <c r="M640" s="39">
        <f>IFERROR(VALUE(TRIM(SUBSTITUTE(REPLACE(INDEX(zdrovojéúdaje!$A:$G,MATCH(ROW()+669,$A:$A,0),COLUMN()-8),1,4,""),".",","))),"")</f>
        <v>15.775</v>
      </c>
      <c r="N640" s="40">
        <f>IFERROR(VALUE(TRIM(SUBSTITUTE(REPLACE(INDEX(zdrovojéúdaje!$A:$G,MATCH(ROW()+669,$A:$A,0),COLUMN()-8),1,4,""),".",","))),"")</f>
        <v>15.571199999999999</v>
      </c>
    </row>
    <row r="641" spans="1:14" s="29" customFormat="1" ht="13.15" customHeight="1">
      <c r="A641" s="47">
        <f>IF((zdrovojéúdaje!B641&gt;=$C$3)*(zdrovojéúdaje!B641&lt;=$C$4),1+COUNTIF($A$1:$A640,"&gt;0"),0)</f>
        <v>641</v>
      </c>
      <c r="B641" s="28" t="str">
        <f>IFERROR(INDEX(zdrovojéúdaje!$A:$G,MATCH(ROW()+593,$A:$A,0),COLUMN()-1),"")</f>
        <v>1234/1494</v>
      </c>
      <c r="C641" s="14">
        <f>IFERROR(INDEX(zdrovojéúdaje!$A:$G,MATCH(ROW()+593,$A:$A,0),COLUMN()-1),"")</f>
        <v>39782</v>
      </c>
      <c r="D641" s="15">
        <f>IFERROR(INDEX(zdrovojéúdaje!$A:$G,MATCH(ROW()+593,$A:$A,0),COLUMN()-1),"")</f>
        <v>0.25</v>
      </c>
      <c r="E641" s="13">
        <f>IFERROR(VALUE(TRIM(SUBSTITUTE(REPLACE(INDEX(zdrovojéúdaje!$A:$G,MATCH(ROW()+593,$A:$A,0),COLUMN()-1),1,4,""),".",",",1))),"")</f>
        <v>51.061</v>
      </c>
      <c r="F641" s="13">
        <f>IFERROR(VALUE(TRIM(SUBSTITUTE(REPLACE(INDEX(zdrovojéúdaje!$A:$G,MATCH(ROW()+593,$A:$A,0),COLUMN()-1),1,4,""),".",","))),"")</f>
        <v>13.4521</v>
      </c>
      <c r="G641" s="12">
        <f>IFERROR(VALUE(TRIM(SUBSTITUTE(REPLACE(INDEX(zdrovojéúdaje!$A:$G,MATCH(ROW()+593,$A:$A,0),COLUMN()-1),1,4,""),".",","))),"")</f>
        <v>13.8849</v>
      </c>
      <c r="I641" s="36" t="str">
        <f>IFERROR(INDEX(zdrovojéúdaje!$A:$G,MATCH(ROW()+669,$A:$A,0),COLUMN()-8),"")</f>
        <v>1310/1494</v>
      </c>
      <c r="J641" s="37">
        <f>IFERROR(INDEX(zdrovojéúdaje!$A:$G,MATCH(ROW()+669,$A:$A,0),COLUMN()-8),"")</f>
        <v>39783</v>
      </c>
      <c r="K641" s="38">
        <f>IFERROR(INDEX(zdrovojéúdaje!$A:$G,MATCH(ROW()+669,$A:$A,0),COLUMN()-8),"")</f>
        <v>0.83333333333333337</v>
      </c>
      <c r="L641" s="39">
        <f>IFERROR(VALUE(TRIM(SUBSTITUTE(REPLACE(INDEX(zdrovojéúdaje!$A:$G,MATCH(ROW()+669,$A:$A,0),COLUMN()-8),1,4,""),".",",",1))),"")</f>
        <v>52.560200000000002</v>
      </c>
      <c r="M641" s="39">
        <f>IFERROR(VALUE(TRIM(SUBSTITUTE(REPLACE(INDEX(zdrovojéúdaje!$A:$G,MATCH(ROW()+669,$A:$A,0),COLUMN()-8),1,4,""),".",","))),"")</f>
        <v>15.7416</v>
      </c>
      <c r="N641" s="40">
        <f>IFERROR(VALUE(TRIM(SUBSTITUTE(REPLACE(INDEX(zdrovojéúdaje!$A:$G,MATCH(ROW()+669,$A:$A,0),COLUMN()-8),1,4,""),".",","))),"")</f>
        <v>15.607900000000001</v>
      </c>
    </row>
    <row r="642" spans="1:14" s="29" customFormat="1" ht="13.15" customHeight="1">
      <c r="A642" s="47">
        <f>IF((zdrovojéúdaje!B642&gt;=$C$3)*(zdrovojéúdaje!B642&lt;=$C$4),1+COUNTIF($A$1:$A641,"&gt;0"),0)</f>
        <v>642</v>
      </c>
      <c r="B642" s="28" t="str">
        <f>IFERROR(INDEX(zdrovojéúdaje!$A:$G,MATCH(ROW()+593,$A:$A,0),COLUMN()-1),"")</f>
        <v>1235/1494</v>
      </c>
      <c r="C642" s="14">
        <f>IFERROR(INDEX(zdrovojéúdaje!$A:$G,MATCH(ROW()+593,$A:$A,0),COLUMN()-1),"")</f>
        <v>39782</v>
      </c>
      <c r="D642" s="15">
        <f>IFERROR(INDEX(zdrovojéúdaje!$A:$G,MATCH(ROW()+593,$A:$A,0),COLUMN()-1),"")</f>
        <v>0.27083333333333331</v>
      </c>
      <c r="E642" s="13">
        <f>IFERROR(VALUE(TRIM(SUBSTITUTE(REPLACE(INDEX(zdrovojéúdaje!$A:$G,MATCH(ROW()+593,$A:$A,0),COLUMN()-1),1,4,""),".",",",1))),"")</f>
        <v>51.146799999999999</v>
      </c>
      <c r="F642" s="13">
        <f>IFERROR(VALUE(TRIM(SUBSTITUTE(REPLACE(INDEX(zdrovojéúdaje!$A:$G,MATCH(ROW()+593,$A:$A,0),COLUMN()-1),1,4,""),".",","))),"")</f>
        <v>13.4521</v>
      </c>
      <c r="G642" s="12">
        <f>IFERROR(VALUE(TRIM(SUBSTITUTE(REPLACE(INDEX(zdrovojéúdaje!$A:$G,MATCH(ROW()+593,$A:$A,0),COLUMN()-1),1,4,""),".",","))),"")</f>
        <v>13.8849</v>
      </c>
      <c r="I642" s="36" t="str">
        <f>IFERROR(INDEX(zdrovojéúdaje!$A:$G,MATCH(ROW()+669,$A:$A,0),COLUMN()-8),"")</f>
        <v>1311/1494</v>
      </c>
      <c r="J642" s="37">
        <f>IFERROR(INDEX(zdrovojéúdaje!$A:$G,MATCH(ROW()+669,$A:$A,0),COLUMN()-8),"")</f>
        <v>39783</v>
      </c>
      <c r="K642" s="38">
        <f>IFERROR(INDEX(zdrovojéúdaje!$A:$G,MATCH(ROW()+669,$A:$A,0),COLUMN()-8),"")</f>
        <v>0.85416666666666663</v>
      </c>
      <c r="L642" s="39">
        <f>IFERROR(VALUE(TRIM(SUBSTITUTE(REPLACE(INDEX(zdrovojéúdaje!$A:$G,MATCH(ROW()+669,$A:$A,0),COLUMN()-8),1,4,""),".",",",1))),"")</f>
        <v>52.8782</v>
      </c>
      <c r="M642" s="39">
        <f>IFERROR(VALUE(TRIM(SUBSTITUTE(REPLACE(INDEX(zdrovojéúdaje!$A:$G,MATCH(ROW()+669,$A:$A,0),COLUMN()-8),1,4,""),".",","))),"")</f>
        <v>15.6083</v>
      </c>
      <c r="N642" s="40">
        <f>IFERROR(VALUE(TRIM(SUBSTITUTE(REPLACE(INDEX(zdrovojéúdaje!$A:$G,MATCH(ROW()+669,$A:$A,0),COLUMN()-8),1,4,""),".",","))),"")</f>
        <v>15.607900000000001</v>
      </c>
    </row>
    <row r="643" spans="1:14" s="29" customFormat="1" ht="13.15" customHeight="1">
      <c r="A643" s="47">
        <f>IF((zdrovojéúdaje!B643&gt;=$C$3)*(zdrovojéúdaje!B643&lt;=$C$4),1+COUNTIF($A$1:$A642,"&gt;0"),0)</f>
        <v>643</v>
      </c>
      <c r="B643" s="28" t="str">
        <f>IFERROR(INDEX(zdrovojéúdaje!$A:$G,MATCH(ROW()+593,$A:$A,0),COLUMN()-1),"")</f>
        <v>1236/1494</v>
      </c>
      <c r="C643" s="14">
        <f>IFERROR(INDEX(zdrovojéúdaje!$A:$G,MATCH(ROW()+593,$A:$A,0),COLUMN()-1),"")</f>
        <v>39782</v>
      </c>
      <c r="D643" s="15">
        <f>IFERROR(INDEX(zdrovojéúdaje!$A:$G,MATCH(ROW()+593,$A:$A,0),COLUMN()-1),"")</f>
        <v>0.29166666666666669</v>
      </c>
      <c r="E643" s="13">
        <f>IFERROR(VALUE(TRIM(SUBSTITUTE(REPLACE(INDEX(zdrovojéúdaje!$A:$G,MATCH(ROW()+593,$A:$A,0),COLUMN()-1),1,4,""),".",",",1))),"")</f>
        <v>51.073599999999999</v>
      </c>
      <c r="F643" s="13">
        <f>IFERROR(VALUE(TRIM(SUBSTITUTE(REPLACE(INDEX(zdrovojéúdaje!$A:$G,MATCH(ROW()+593,$A:$A,0),COLUMN()-1),1,4,""),".",","))),"")</f>
        <v>13.485200000000001</v>
      </c>
      <c r="G643" s="12">
        <f>IFERROR(VALUE(TRIM(SUBSTITUTE(REPLACE(INDEX(zdrovojéúdaje!$A:$G,MATCH(ROW()+593,$A:$A,0),COLUMN()-1),1,4,""),".",","))),"")</f>
        <v>13.8849</v>
      </c>
      <c r="I643" s="36" t="str">
        <f>IFERROR(INDEX(zdrovojéúdaje!$A:$G,MATCH(ROW()+669,$A:$A,0),COLUMN()-8),"")</f>
        <v>1312/1494</v>
      </c>
      <c r="J643" s="37">
        <f>IFERROR(INDEX(zdrovojéúdaje!$A:$G,MATCH(ROW()+669,$A:$A,0),COLUMN()-8),"")</f>
        <v>39783</v>
      </c>
      <c r="K643" s="38">
        <f>IFERROR(INDEX(zdrovojéúdaje!$A:$G,MATCH(ROW()+669,$A:$A,0),COLUMN()-8),"")</f>
        <v>0.875</v>
      </c>
      <c r="L643" s="39">
        <f>IFERROR(VALUE(TRIM(SUBSTITUTE(REPLACE(INDEX(zdrovojéúdaje!$A:$G,MATCH(ROW()+669,$A:$A,0),COLUMN()-8),1,4,""),".",",",1))),"")</f>
        <v>53.027200000000001</v>
      </c>
      <c r="M643" s="39">
        <f>IFERROR(VALUE(TRIM(SUBSTITUTE(REPLACE(INDEX(zdrovojéúdaje!$A:$G,MATCH(ROW()+669,$A:$A,0),COLUMN()-8),1,4,""),".",","))),"")</f>
        <v>15.475099999999999</v>
      </c>
      <c r="N643" s="40">
        <f>IFERROR(VALUE(TRIM(SUBSTITUTE(REPLACE(INDEX(zdrovojéúdaje!$A:$G,MATCH(ROW()+669,$A:$A,0),COLUMN()-8),1,4,""),".",","))),"")</f>
        <v>15.5344</v>
      </c>
    </row>
    <row r="644" spans="1:14" s="29" customFormat="1" ht="13.15" customHeight="1">
      <c r="A644" s="47">
        <f>IF((zdrovojéúdaje!B644&gt;=$C$3)*(zdrovojéúdaje!B644&lt;=$C$4),1+COUNTIF($A$1:$A643,"&gt;0"),0)</f>
        <v>644</v>
      </c>
      <c r="B644" s="28" t="str">
        <f>IFERROR(INDEX(zdrovojéúdaje!$A:$G,MATCH(ROW()+593,$A:$A,0),COLUMN()-1),"")</f>
        <v>1237/1494</v>
      </c>
      <c r="C644" s="14">
        <f>IFERROR(INDEX(zdrovojéúdaje!$A:$G,MATCH(ROW()+593,$A:$A,0),COLUMN()-1),"")</f>
        <v>39782</v>
      </c>
      <c r="D644" s="15">
        <f>IFERROR(INDEX(zdrovojéúdaje!$A:$G,MATCH(ROW()+593,$A:$A,0),COLUMN()-1),"")</f>
        <v>0.3125</v>
      </c>
      <c r="E644" s="13">
        <f>IFERROR(VALUE(TRIM(SUBSTITUTE(REPLACE(INDEX(zdrovojéúdaje!$A:$G,MATCH(ROW()+593,$A:$A,0),COLUMN()-1),1,4,""),".",",",1))),"")</f>
        <v>51.101399999999998</v>
      </c>
      <c r="F644" s="13">
        <f>IFERROR(VALUE(TRIM(SUBSTITUTE(REPLACE(INDEX(zdrovojéúdaje!$A:$G,MATCH(ROW()+593,$A:$A,0),COLUMN()-1),1,4,""),".",","))),"")</f>
        <v>13.5182</v>
      </c>
      <c r="G644" s="12">
        <f>IFERROR(VALUE(TRIM(SUBSTITUTE(REPLACE(INDEX(zdrovojéúdaje!$A:$G,MATCH(ROW()+593,$A:$A,0),COLUMN()-1),1,4,""),".",","))),"")</f>
        <v>13.9214</v>
      </c>
      <c r="I644" s="36" t="str">
        <f>IFERROR(INDEX(zdrovojéúdaje!$A:$G,MATCH(ROW()+669,$A:$A,0),COLUMN()-8),"")</f>
        <v>1313/1494</v>
      </c>
      <c r="J644" s="37">
        <f>IFERROR(INDEX(zdrovojéúdaje!$A:$G,MATCH(ROW()+669,$A:$A,0),COLUMN()-8),"")</f>
        <v>39783</v>
      </c>
      <c r="K644" s="38">
        <f>IFERROR(INDEX(zdrovojéúdaje!$A:$G,MATCH(ROW()+669,$A:$A,0),COLUMN()-8),"")</f>
        <v>0.89583333333333337</v>
      </c>
      <c r="L644" s="39">
        <f>IFERROR(VALUE(TRIM(SUBSTITUTE(REPLACE(INDEX(zdrovojéúdaje!$A:$G,MATCH(ROW()+669,$A:$A,0),COLUMN()-8),1,4,""),".",",",1))),"")</f>
        <v>53.637999999999998</v>
      </c>
      <c r="M644" s="39">
        <f>IFERROR(VALUE(TRIM(SUBSTITUTE(REPLACE(INDEX(zdrovojéúdaje!$A:$G,MATCH(ROW()+669,$A:$A,0),COLUMN()-8),1,4,""),".",","))),"")</f>
        <v>15.275399999999999</v>
      </c>
      <c r="N644" s="40">
        <f>IFERROR(VALUE(TRIM(SUBSTITUTE(REPLACE(INDEX(zdrovojéúdaje!$A:$G,MATCH(ROW()+669,$A:$A,0),COLUMN()-8),1,4,""),".",","))),"")</f>
        <v>15.461</v>
      </c>
    </row>
    <row r="645" spans="1:14" s="29" customFormat="1" ht="13.15" customHeight="1">
      <c r="A645" s="47">
        <f>IF((zdrovojéúdaje!B645&gt;=$C$3)*(zdrovojéúdaje!B645&lt;=$C$4),1+COUNTIF($A$1:$A644,"&gt;0"),0)</f>
        <v>645</v>
      </c>
      <c r="B645" s="28" t="str">
        <f>IFERROR(INDEX(zdrovojéúdaje!$A:$G,MATCH(ROW()+593,$A:$A,0),COLUMN()-1),"")</f>
        <v>1238/1494</v>
      </c>
      <c r="C645" s="14">
        <f>IFERROR(INDEX(zdrovojéúdaje!$A:$G,MATCH(ROW()+593,$A:$A,0),COLUMN()-1),"")</f>
        <v>39782</v>
      </c>
      <c r="D645" s="15">
        <f>IFERROR(INDEX(zdrovojéúdaje!$A:$G,MATCH(ROW()+593,$A:$A,0),COLUMN()-1),"")</f>
        <v>0.33333333333333331</v>
      </c>
      <c r="E645" s="13">
        <f>IFERROR(VALUE(TRIM(SUBSTITUTE(REPLACE(INDEX(zdrovojéúdaje!$A:$G,MATCH(ROW()+593,$A:$A,0),COLUMN()-1),1,4,""),".",",",1))),"")</f>
        <v>51.030700000000003</v>
      </c>
      <c r="F645" s="13">
        <f>IFERROR(VALUE(TRIM(SUBSTITUTE(REPLACE(INDEX(zdrovojéúdaje!$A:$G,MATCH(ROW()+593,$A:$A,0),COLUMN()-1),1,4,""),".",","))),"")</f>
        <v>13.5512</v>
      </c>
      <c r="G645" s="12">
        <f>IFERROR(VALUE(TRIM(SUBSTITUTE(REPLACE(INDEX(zdrovojéúdaje!$A:$G,MATCH(ROW()+593,$A:$A,0),COLUMN()-1),1,4,""),".",","))),"")</f>
        <v>13.958</v>
      </c>
      <c r="I645" s="36" t="str">
        <f>IFERROR(INDEX(zdrovojéúdaje!$A:$G,MATCH(ROW()+669,$A:$A,0),COLUMN()-8),"")</f>
        <v>1314/1494</v>
      </c>
      <c r="J645" s="37">
        <f>IFERROR(INDEX(zdrovojéúdaje!$A:$G,MATCH(ROW()+669,$A:$A,0),COLUMN()-8),"")</f>
        <v>39783</v>
      </c>
      <c r="K645" s="38">
        <f>IFERROR(INDEX(zdrovojéúdaje!$A:$G,MATCH(ROW()+669,$A:$A,0),COLUMN()-8),"")</f>
        <v>0.91666666666666663</v>
      </c>
      <c r="L645" s="39">
        <f>IFERROR(VALUE(TRIM(SUBSTITUTE(REPLACE(INDEX(zdrovojéúdaje!$A:$G,MATCH(ROW()+669,$A:$A,0),COLUMN()-8),1,4,""),".",",",1))),"")</f>
        <v>54.021599999999999</v>
      </c>
      <c r="M645" s="39">
        <f>IFERROR(VALUE(TRIM(SUBSTITUTE(REPLACE(INDEX(zdrovojéúdaje!$A:$G,MATCH(ROW()+669,$A:$A,0),COLUMN()-8),1,4,""),".",","))),"")</f>
        <v>15.142300000000001</v>
      </c>
      <c r="N645" s="40">
        <f>IFERROR(VALUE(TRIM(SUBSTITUTE(REPLACE(INDEX(zdrovojéúdaje!$A:$G,MATCH(ROW()+669,$A:$A,0),COLUMN()-8),1,4,""),".",","))),"")</f>
        <v>15.424200000000001</v>
      </c>
    </row>
    <row r="646" spans="1:14" s="29" customFormat="1" ht="13.15" customHeight="1">
      <c r="A646" s="47">
        <f>IF((zdrovojéúdaje!B646&gt;=$C$3)*(zdrovojéúdaje!B646&lt;=$C$4),1+COUNTIF($A$1:$A645,"&gt;0"),0)</f>
        <v>646</v>
      </c>
      <c r="B646" s="28" t="str">
        <f>IFERROR(INDEX(zdrovojéúdaje!$A:$G,MATCH(ROW()+593,$A:$A,0),COLUMN()-1),"")</f>
        <v>1239/1494</v>
      </c>
      <c r="C646" s="14">
        <f>IFERROR(INDEX(zdrovojéúdaje!$A:$G,MATCH(ROW()+593,$A:$A,0),COLUMN()-1),"")</f>
        <v>39782</v>
      </c>
      <c r="D646" s="15">
        <f>IFERROR(INDEX(zdrovojéúdaje!$A:$G,MATCH(ROW()+593,$A:$A,0),COLUMN()-1),"")</f>
        <v>0.35416666666666669</v>
      </c>
      <c r="E646" s="13">
        <f>IFERROR(VALUE(TRIM(SUBSTITUTE(REPLACE(INDEX(zdrovojéúdaje!$A:$G,MATCH(ROW()+593,$A:$A,0),COLUMN()-1),1,4,""),".",",",1))),"")</f>
        <v>51.005499999999998</v>
      </c>
      <c r="F646" s="13">
        <f>IFERROR(VALUE(TRIM(SUBSTITUTE(REPLACE(INDEX(zdrovojéúdaje!$A:$G,MATCH(ROW()+593,$A:$A,0),COLUMN()-1),1,4,""),".",","))),"")</f>
        <v>13.5512</v>
      </c>
      <c r="G646" s="12">
        <f>IFERROR(VALUE(TRIM(SUBSTITUTE(REPLACE(INDEX(zdrovojéúdaje!$A:$G,MATCH(ROW()+593,$A:$A,0),COLUMN()-1),1,4,""),".",","))),"")</f>
        <v>13.9946</v>
      </c>
      <c r="I646" s="36" t="str">
        <f>IFERROR(INDEX(zdrovojéúdaje!$A:$G,MATCH(ROW()+669,$A:$A,0),COLUMN()-8),"")</f>
        <v>1315/1494</v>
      </c>
      <c r="J646" s="37">
        <f>IFERROR(INDEX(zdrovojéúdaje!$A:$G,MATCH(ROW()+669,$A:$A,0),COLUMN()-8),"")</f>
        <v>39783</v>
      </c>
      <c r="K646" s="38">
        <f>IFERROR(INDEX(zdrovojéúdaje!$A:$G,MATCH(ROW()+669,$A:$A,0),COLUMN()-8),"")</f>
        <v>0.9375</v>
      </c>
      <c r="L646" s="39">
        <f>IFERROR(VALUE(TRIM(SUBSTITUTE(REPLACE(INDEX(zdrovojéúdaje!$A:$G,MATCH(ROW()+669,$A:$A,0),COLUMN()-8),1,4,""),".",",",1))),"")</f>
        <v>54.195700000000002</v>
      </c>
      <c r="M646" s="39">
        <f>IFERROR(VALUE(TRIM(SUBSTITUTE(REPLACE(INDEX(zdrovojéúdaje!$A:$G,MATCH(ROW()+669,$A:$A,0),COLUMN()-8),1,4,""),".",","))),"")</f>
        <v>15.0093</v>
      </c>
      <c r="N646" s="40">
        <f>IFERROR(VALUE(TRIM(SUBSTITUTE(REPLACE(INDEX(zdrovojéúdaje!$A:$G,MATCH(ROW()+669,$A:$A,0),COLUMN()-8),1,4,""),".",","))),"")</f>
        <v>15.387499999999999</v>
      </c>
    </row>
    <row r="647" spans="1:14" s="29" customFormat="1" ht="13.15" customHeight="1">
      <c r="A647" s="47">
        <f>IF((zdrovojéúdaje!B647&gt;=$C$3)*(zdrovojéúdaje!B647&lt;=$C$4),1+COUNTIF($A$1:$A646,"&gt;0"),0)</f>
        <v>647</v>
      </c>
      <c r="B647" s="28" t="str">
        <f>IFERROR(INDEX(zdrovojéúdaje!$A:$G,MATCH(ROW()+593,$A:$A,0),COLUMN()-1),"")</f>
        <v>1240/1494</v>
      </c>
      <c r="C647" s="14">
        <f>IFERROR(INDEX(zdrovojéúdaje!$A:$G,MATCH(ROW()+593,$A:$A,0),COLUMN()-1),"")</f>
        <v>39782</v>
      </c>
      <c r="D647" s="15">
        <f>IFERROR(INDEX(zdrovojéúdaje!$A:$G,MATCH(ROW()+593,$A:$A,0),COLUMN()-1),"")</f>
        <v>0.375</v>
      </c>
      <c r="E647" s="13">
        <f>IFERROR(VALUE(TRIM(SUBSTITUTE(REPLACE(INDEX(zdrovojéúdaje!$A:$G,MATCH(ROW()+593,$A:$A,0),COLUMN()-1),1,4,""),".",",",1))),"")</f>
        <v>51.0383</v>
      </c>
      <c r="F647" s="13">
        <f>IFERROR(VALUE(TRIM(SUBSTITUTE(REPLACE(INDEX(zdrovojéúdaje!$A:$G,MATCH(ROW()+593,$A:$A,0),COLUMN()-1),1,4,""),".",","))),"")</f>
        <v>13.584300000000001</v>
      </c>
      <c r="G647" s="12">
        <f>IFERROR(VALUE(TRIM(SUBSTITUTE(REPLACE(INDEX(zdrovojéúdaje!$A:$G,MATCH(ROW()+593,$A:$A,0),COLUMN()-1),1,4,""),".",","))),"")</f>
        <v>13.958</v>
      </c>
      <c r="I647" s="36" t="str">
        <f>IFERROR(INDEX(zdrovojéúdaje!$A:$G,MATCH(ROW()+669,$A:$A,0),COLUMN()-8),"")</f>
        <v>1316/1494</v>
      </c>
      <c r="J647" s="37">
        <f>IFERROR(INDEX(zdrovojéúdaje!$A:$G,MATCH(ROW()+669,$A:$A,0),COLUMN()-8),"")</f>
        <v>39783</v>
      </c>
      <c r="K647" s="38">
        <f>IFERROR(INDEX(zdrovojéúdaje!$A:$G,MATCH(ROW()+669,$A:$A,0),COLUMN()-8),"")</f>
        <v>0.95833333333333337</v>
      </c>
      <c r="L647" s="39">
        <f>IFERROR(VALUE(TRIM(SUBSTITUTE(REPLACE(INDEX(zdrovojéúdaje!$A:$G,MATCH(ROW()+669,$A:$A,0),COLUMN()-8),1,4,""),".",",",1))),"")</f>
        <v>54.4709</v>
      </c>
      <c r="M647" s="39">
        <f>IFERROR(VALUE(TRIM(SUBSTITUTE(REPLACE(INDEX(zdrovojéúdaje!$A:$G,MATCH(ROW()+669,$A:$A,0),COLUMN()-8),1,4,""),".",","))),"")</f>
        <v>14.8764</v>
      </c>
      <c r="N647" s="40">
        <f>IFERROR(VALUE(TRIM(SUBSTITUTE(REPLACE(INDEX(zdrovojéúdaje!$A:$G,MATCH(ROW()+669,$A:$A,0),COLUMN()-8),1,4,""),".",","))),"")</f>
        <v>15.2773</v>
      </c>
    </row>
    <row r="648" spans="1:14" s="29" customFormat="1" ht="13.15" customHeight="1">
      <c r="A648" s="47">
        <f>IF((zdrovojéúdaje!B648&gt;=$C$3)*(zdrovojéúdaje!B648&lt;=$C$4),1+COUNTIF($A$1:$A647,"&gt;0"),0)</f>
        <v>648</v>
      </c>
      <c r="B648" s="28" t="str">
        <f>IFERROR(INDEX(zdrovojéúdaje!$A:$G,MATCH(ROW()+593,$A:$A,0),COLUMN()-1),"")</f>
        <v>1241/1494</v>
      </c>
      <c r="C648" s="14">
        <f>IFERROR(INDEX(zdrovojéúdaje!$A:$G,MATCH(ROW()+593,$A:$A,0),COLUMN()-1),"")</f>
        <v>39782</v>
      </c>
      <c r="D648" s="15">
        <f>IFERROR(INDEX(zdrovojéúdaje!$A:$G,MATCH(ROW()+593,$A:$A,0),COLUMN()-1),"")</f>
        <v>0.39583333333333331</v>
      </c>
      <c r="E648" s="13">
        <f>IFERROR(VALUE(TRIM(SUBSTITUTE(REPLACE(INDEX(zdrovojéúdaje!$A:$G,MATCH(ROW()+593,$A:$A,0),COLUMN()-1),1,4,""),".",",",1))),"")</f>
        <v>51.0383</v>
      </c>
      <c r="F648" s="13">
        <f>IFERROR(VALUE(TRIM(SUBSTITUTE(REPLACE(INDEX(zdrovojéúdaje!$A:$G,MATCH(ROW()+593,$A:$A,0),COLUMN()-1),1,4,""),".",","))),"")</f>
        <v>13.650399999999999</v>
      </c>
      <c r="G648" s="12">
        <f>IFERROR(VALUE(TRIM(SUBSTITUTE(REPLACE(INDEX(zdrovojéúdaje!$A:$G,MATCH(ROW()+593,$A:$A,0),COLUMN()-1),1,4,""),".",","))),"")</f>
        <v>14.0678</v>
      </c>
      <c r="I648" s="36" t="str">
        <f>IFERROR(INDEX(zdrovojéúdaje!$A:$G,MATCH(ROW()+669,$A:$A,0),COLUMN()-8),"")</f>
        <v>1317/1494</v>
      </c>
      <c r="J648" s="37">
        <f>IFERROR(INDEX(zdrovojéúdaje!$A:$G,MATCH(ROW()+669,$A:$A,0),COLUMN()-8),"")</f>
        <v>39783</v>
      </c>
      <c r="K648" s="38">
        <f>IFERROR(INDEX(zdrovojéúdaje!$A:$G,MATCH(ROW()+669,$A:$A,0),COLUMN()-8),"")</f>
        <v>0.97916666666666663</v>
      </c>
      <c r="L648" s="39">
        <f>IFERROR(VALUE(TRIM(SUBSTITUTE(REPLACE(INDEX(zdrovojéúdaje!$A:$G,MATCH(ROW()+669,$A:$A,0),COLUMN()-8),1,4,""),".",",",1))),"")</f>
        <v>54.597099999999998</v>
      </c>
      <c r="M648" s="39">
        <f>IFERROR(VALUE(TRIM(SUBSTITUTE(REPLACE(INDEX(zdrovojéúdaje!$A:$G,MATCH(ROW()+669,$A:$A,0),COLUMN()-8),1,4,""),".",","))),"")</f>
        <v>14.81</v>
      </c>
      <c r="N648" s="40">
        <f>IFERROR(VALUE(TRIM(SUBSTITUTE(REPLACE(INDEX(zdrovojéúdaje!$A:$G,MATCH(ROW()+669,$A:$A,0),COLUMN()-8),1,4,""),".",","))),"")</f>
        <v>15.240600000000001</v>
      </c>
    </row>
    <row r="649" spans="1:14" s="29" customFormat="1" ht="13.15" customHeight="1">
      <c r="A649" s="47">
        <f>IF((zdrovojéúdaje!B649&gt;=$C$3)*(zdrovojéúdaje!B649&lt;=$C$4),1+COUNTIF($A$1:$A648,"&gt;0"),0)</f>
        <v>649</v>
      </c>
      <c r="B649" s="28" t="str">
        <f>IFERROR(INDEX(zdrovojéúdaje!$A:$G,MATCH(ROW()+593,$A:$A,0),COLUMN()-1),"")</f>
        <v>1242/1494</v>
      </c>
      <c r="C649" s="14">
        <f>IFERROR(INDEX(zdrovojéúdaje!$A:$G,MATCH(ROW()+593,$A:$A,0),COLUMN()-1),"")</f>
        <v>39782</v>
      </c>
      <c r="D649" s="15">
        <f>IFERROR(INDEX(zdrovojéúdaje!$A:$G,MATCH(ROW()+593,$A:$A,0),COLUMN()-1),"")</f>
        <v>0.41666666666666669</v>
      </c>
      <c r="E649" s="13">
        <f>IFERROR(VALUE(TRIM(SUBSTITUTE(REPLACE(INDEX(zdrovojéúdaje!$A:$G,MATCH(ROW()+593,$A:$A,0),COLUMN()-1),1,4,""),".",",",1))),"")</f>
        <v>51.002899999999997</v>
      </c>
      <c r="F649" s="13">
        <f>IFERROR(VALUE(TRIM(SUBSTITUTE(REPLACE(INDEX(zdrovojéúdaje!$A:$G,MATCH(ROW()+593,$A:$A,0),COLUMN()-1),1,4,""),".",","))),"")</f>
        <v>13.683400000000001</v>
      </c>
      <c r="G649" s="12">
        <f>IFERROR(VALUE(TRIM(SUBSTITUTE(REPLACE(INDEX(zdrovojéúdaje!$A:$G,MATCH(ROW()+593,$A:$A,0),COLUMN()-1),1,4,""),".",","))),"")</f>
        <v>14.1044</v>
      </c>
      <c r="I649" s="36" t="str">
        <f>IFERROR(INDEX(zdrovojéúdaje!$A:$G,MATCH(ROW()+669,$A:$A,0),COLUMN()-8),"")</f>
        <v>1318/1494</v>
      </c>
      <c r="J649" s="37">
        <f>IFERROR(INDEX(zdrovojéúdaje!$A:$G,MATCH(ROW()+669,$A:$A,0),COLUMN()-8),"")</f>
        <v>39784</v>
      </c>
      <c r="K649" s="38">
        <f>IFERROR(INDEX(zdrovojéúdaje!$A:$G,MATCH(ROW()+669,$A:$A,0),COLUMN()-8),"")</f>
        <v>0</v>
      </c>
      <c r="L649" s="39">
        <f>IFERROR(VALUE(TRIM(SUBSTITUTE(REPLACE(INDEX(zdrovojéúdaje!$A:$G,MATCH(ROW()+669,$A:$A,0),COLUMN()-8),1,4,""),".",",",1))),"")</f>
        <v>54.587000000000003</v>
      </c>
      <c r="M649" s="39">
        <f>IFERROR(VALUE(TRIM(SUBSTITUTE(REPLACE(INDEX(zdrovojéúdaje!$A:$G,MATCH(ROW()+669,$A:$A,0),COLUMN()-8),1,4,""),".",","))),"")</f>
        <v>14.743600000000001</v>
      </c>
      <c r="N649" s="40">
        <f>IFERROR(VALUE(TRIM(SUBSTITUTE(REPLACE(INDEX(zdrovojéúdaje!$A:$G,MATCH(ROW()+669,$A:$A,0),COLUMN()-8),1,4,""),".",","))),"")</f>
        <v>15.203900000000001</v>
      </c>
    </row>
    <row r="650" spans="1:14" s="29" customFormat="1" ht="13.15" customHeight="1">
      <c r="A650" s="47">
        <f>IF((zdrovojéúdaje!B650&gt;=$C$3)*(zdrovojéúdaje!B650&lt;=$C$4),1+COUNTIF($A$1:$A649,"&gt;0"),0)</f>
        <v>650</v>
      </c>
      <c r="B650" s="28" t="str">
        <f>IFERROR(INDEX(zdrovojéúdaje!$A:$G,MATCH(ROW()+593,$A:$A,0),COLUMN()-1),"")</f>
        <v>1243/1494</v>
      </c>
      <c r="C650" s="14">
        <f>IFERROR(INDEX(zdrovojéúdaje!$A:$G,MATCH(ROW()+593,$A:$A,0),COLUMN()-1),"")</f>
        <v>39782</v>
      </c>
      <c r="D650" s="15">
        <f>IFERROR(INDEX(zdrovojéúdaje!$A:$G,MATCH(ROW()+593,$A:$A,0),COLUMN()-1),"")</f>
        <v>0.4375</v>
      </c>
      <c r="E650" s="13">
        <f>IFERROR(VALUE(TRIM(SUBSTITUTE(REPLACE(INDEX(zdrovojéúdaje!$A:$G,MATCH(ROW()+593,$A:$A,0),COLUMN()-1),1,4,""),".",",",1))),"")</f>
        <v>50.912100000000002</v>
      </c>
      <c r="F650" s="13">
        <f>IFERROR(VALUE(TRIM(SUBSTITUTE(REPLACE(INDEX(zdrovojéúdaje!$A:$G,MATCH(ROW()+593,$A:$A,0),COLUMN()-1),1,4,""),".",","))),"")</f>
        <v>13.7165</v>
      </c>
      <c r="G650" s="12">
        <f>IFERROR(VALUE(TRIM(SUBSTITUTE(REPLACE(INDEX(zdrovojéúdaje!$A:$G,MATCH(ROW()+593,$A:$A,0),COLUMN()-1),1,4,""),".",","))),"")</f>
        <v>14.0678</v>
      </c>
      <c r="I650" s="36" t="str">
        <f>IFERROR(INDEX(zdrovojéúdaje!$A:$G,MATCH(ROW()+669,$A:$A,0),COLUMN()-8),"")</f>
        <v>1319/1494</v>
      </c>
      <c r="J650" s="37">
        <f>IFERROR(INDEX(zdrovojéúdaje!$A:$G,MATCH(ROW()+669,$A:$A,0),COLUMN()-8),"")</f>
        <v>39784</v>
      </c>
      <c r="K650" s="38">
        <f>IFERROR(INDEX(zdrovojéúdaje!$A:$G,MATCH(ROW()+669,$A:$A,0),COLUMN()-8),"")</f>
        <v>2.0833333333333332E-2</v>
      </c>
      <c r="L650" s="39">
        <f>IFERROR(VALUE(TRIM(SUBSTITUTE(REPLACE(INDEX(zdrovojéúdaje!$A:$G,MATCH(ROW()+669,$A:$A,0),COLUMN()-8),1,4,""),".",",",1))),"")</f>
        <v>54.677799999999998</v>
      </c>
      <c r="M650" s="39">
        <f>IFERROR(VALUE(TRIM(SUBSTITUTE(REPLACE(INDEX(zdrovojéúdaje!$A:$G,MATCH(ROW()+669,$A:$A,0),COLUMN()-8),1,4,""),".",","))),"")</f>
        <v>14.677199999999999</v>
      </c>
      <c r="N650" s="40">
        <f>IFERROR(VALUE(TRIM(SUBSTITUTE(REPLACE(INDEX(zdrovojéúdaje!$A:$G,MATCH(ROW()+669,$A:$A,0),COLUMN()-8),1,4,""),".",","))),"")</f>
        <v>15.1305</v>
      </c>
    </row>
    <row r="651" spans="1:14" s="29" customFormat="1" ht="13.15" customHeight="1">
      <c r="A651" s="47">
        <f>IF((zdrovojéúdaje!B651&gt;=$C$3)*(zdrovojéúdaje!B651&lt;=$C$4),1+COUNTIF($A$1:$A650,"&gt;0"),0)</f>
        <v>651</v>
      </c>
      <c r="B651" s="28" t="str">
        <f>IFERROR(INDEX(zdrovojéúdaje!$A:$G,MATCH(ROW()+593,$A:$A,0),COLUMN()-1),"")</f>
        <v>1244/1494</v>
      </c>
      <c r="C651" s="14">
        <f>IFERROR(INDEX(zdrovojéúdaje!$A:$G,MATCH(ROW()+593,$A:$A,0),COLUMN()-1),"")</f>
        <v>39782</v>
      </c>
      <c r="D651" s="15">
        <f>IFERROR(INDEX(zdrovojéúdaje!$A:$G,MATCH(ROW()+593,$A:$A,0),COLUMN()-1),"")</f>
        <v>0.45833333333333331</v>
      </c>
      <c r="E651" s="13">
        <f>IFERROR(VALUE(TRIM(SUBSTITUTE(REPLACE(INDEX(zdrovojéúdaje!$A:$G,MATCH(ROW()+593,$A:$A,0),COLUMN()-1),1,4,""),".",",",1))),"")</f>
        <v>51.108899999999998</v>
      </c>
      <c r="F651" s="13">
        <f>IFERROR(VALUE(TRIM(SUBSTITUTE(REPLACE(INDEX(zdrovojéúdaje!$A:$G,MATCH(ROW()+593,$A:$A,0),COLUMN()-1),1,4,""),".",","))),"")</f>
        <v>13.749599999999999</v>
      </c>
      <c r="G651" s="12">
        <f>IFERROR(VALUE(TRIM(SUBSTITUTE(REPLACE(INDEX(zdrovojéúdaje!$A:$G,MATCH(ROW()+593,$A:$A,0),COLUMN()-1),1,4,""),".",","))),"")</f>
        <v>14.141</v>
      </c>
      <c r="I651" s="36" t="str">
        <f>IFERROR(INDEX(zdrovojéúdaje!$A:$G,MATCH(ROW()+669,$A:$A,0),COLUMN()-8),"")</f>
        <v>1320/1494</v>
      </c>
      <c r="J651" s="37">
        <f>IFERROR(INDEX(zdrovojéúdaje!$A:$G,MATCH(ROW()+669,$A:$A,0),COLUMN()-8),"")</f>
        <v>39784</v>
      </c>
      <c r="K651" s="38">
        <f>IFERROR(INDEX(zdrovojéúdaje!$A:$G,MATCH(ROW()+669,$A:$A,0),COLUMN()-8),"")</f>
        <v>4.1666666666666664E-2</v>
      </c>
      <c r="L651" s="39">
        <f>IFERROR(VALUE(TRIM(SUBSTITUTE(REPLACE(INDEX(zdrovojéúdaje!$A:$G,MATCH(ROW()+669,$A:$A,0),COLUMN()-8),1,4,""),".",",",1))),"")</f>
        <v>54.64</v>
      </c>
      <c r="M651" s="39">
        <f>IFERROR(VALUE(TRIM(SUBSTITUTE(REPLACE(INDEX(zdrovojéúdaje!$A:$G,MATCH(ROW()+669,$A:$A,0),COLUMN()-8),1,4,""),".",","))),"")</f>
        <v>14.610799999999999</v>
      </c>
      <c r="N651" s="40">
        <f>IFERROR(VALUE(TRIM(SUBSTITUTE(REPLACE(INDEX(zdrovojéúdaje!$A:$G,MATCH(ROW()+669,$A:$A,0),COLUMN()-8),1,4,""),".",","))),"")</f>
        <v>15.0571</v>
      </c>
    </row>
    <row r="652" spans="1:14" s="29" customFormat="1" ht="13.15" customHeight="1">
      <c r="A652" s="47">
        <f>IF((zdrovojéúdaje!B652&gt;=$C$3)*(zdrovojéúdaje!B652&lt;=$C$4),1+COUNTIF($A$1:$A651,"&gt;0"),0)</f>
        <v>652</v>
      </c>
      <c r="B652" s="28" t="str">
        <f>IFERROR(INDEX(zdrovojéúdaje!$A:$G,MATCH(ROW()+593,$A:$A,0),COLUMN()-1),"")</f>
        <v>1245/1494</v>
      </c>
      <c r="C652" s="14">
        <f>IFERROR(INDEX(zdrovojéúdaje!$A:$G,MATCH(ROW()+593,$A:$A,0),COLUMN()-1),"")</f>
        <v>39782</v>
      </c>
      <c r="D652" s="15">
        <f>IFERROR(INDEX(zdrovojéúdaje!$A:$G,MATCH(ROW()+593,$A:$A,0),COLUMN()-1),"")</f>
        <v>0.47916666666666669</v>
      </c>
      <c r="E652" s="13">
        <f>IFERROR(VALUE(TRIM(SUBSTITUTE(REPLACE(INDEX(zdrovojéúdaje!$A:$G,MATCH(ROW()+593,$A:$A,0),COLUMN()-1),1,4,""),".",",",1))),"")</f>
        <v>51.035800000000002</v>
      </c>
      <c r="F652" s="13">
        <f>IFERROR(VALUE(TRIM(SUBSTITUTE(REPLACE(INDEX(zdrovojéúdaje!$A:$G,MATCH(ROW()+593,$A:$A,0),COLUMN()-1),1,4,""),".",","))),"")</f>
        <v>13.7826</v>
      </c>
      <c r="G652" s="12">
        <f>IFERROR(VALUE(TRIM(SUBSTITUTE(REPLACE(INDEX(zdrovojéúdaje!$A:$G,MATCH(ROW()+593,$A:$A,0),COLUMN()-1),1,4,""),".",","))),"")</f>
        <v>14.1776</v>
      </c>
      <c r="I652" s="36" t="str">
        <f>IFERROR(INDEX(zdrovojéúdaje!$A:$G,MATCH(ROW()+669,$A:$A,0),COLUMN()-8),"")</f>
        <v>1321/1494</v>
      </c>
      <c r="J652" s="37">
        <f>IFERROR(INDEX(zdrovojéúdaje!$A:$G,MATCH(ROW()+669,$A:$A,0),COLUMN()-8),"")</f>
        <v>39784</v>
      </c>
      <c r="K652" s="38">
        <f>IFERROR(INDEX(zdrovojéúdaje!$A:$G,MATCH(ROW()+669,$A:$A,0),COLUMN()-8),"")</f>
        <v>6.25E-2</v>
      </c>
      <c r="L652" s="39">
        <f>IFERROR(VALUE(TRIM(SUBSTITUTE(REPLACE(INDEX(zdrovojéúdaje!$A:$G,MATCH(ROW()+669,$A:$A,0),COLUMN()-8),1,4,""),".",",",1))),"")</f>
        <v>54.576900000000002</v>
      </c>
      <c r="M652" s="39">
        <f>IFERROR(VALUE(TRIM(SUBSTITUTE(REPLACE(INDEX(zdrovojéúdaje!$A:$G,MATCH(ROW()+669,$A:$A,0),COLUMN()-8),1,4,""),".",","))),"")</f>
        <v>14.610799999999999</v>
      </c>
      <c r="N652" s="40">
        <f>IFERROR(VALUE(TRIM(SUBSTITUTE(REPLACE(INDEX(zdrovojéúdaje!$A:$G,MATCH(ROW()+669,$A:$A,0),COLUMN()-8),1,4,""),".",","))),"")</f>
        <v>15.0204</v>
      </c>
    </row>
    <row r="653" spans="1:14" s="29" customFormat="1" ht="13.15" customHeight="1">
      <c r="A653" s="47">
        <f>IF((zdrovojéúdaje!B653&gt;=$C$3)*(zdrovojéúdaje!B653&lt;=$C$4),1+COUNTIF($A$1:$A652,"&gt;0"),0)</f>
        <v>653</v>
      </c>
      <c r="B653" s="28" t="str">
        <f>IFERROR(INDEX(zdrovojéúdaje!$A:$G,MATCH(ROW()+593,$A:$A,0),COLUMN()-1),"")</f>
        <v>1246/1494</v>
      </c>
      <c r="C653" s="14">
        <f>IFERROR(INDEX(zdrovojéúdaje!$A:$G,MATCH(ROW()+593,$A:$A,0),COLUMN()-1),"")</f>
        <v>39782</v>
      </c>
      <c r="D653" s="15">
        <f>IFERROR(INDEX(zdrovojéúdaje!$A:$G,MATCH(ROW()+593,$A:$A,0),COLUMN()-1),"")</f>
        <v>0.5</v>
      </c>
      <c r="E653" s="13">
        <f>IFERROR(VALUE(TRIM(SUBSTITUTE(REPLACE(INDEX(zdrovojéúdaje!$A:$G,MATCH(ROW()+593,$A:$A,0),COLUMN()-1),1,4,""),".",",",1))),"")</f>
        <v>50.864100000000001</v>
      </c>
      <c r="F653" s="13">
        <f>IFERROR(VALUE(TRIM(SUBSTITUTE(REPLACE(INDEX(zdrovojéúdaje!$A:$G,MATCH(ROW()+593,$A:$A,0),COLUMN()-1),1,4,""),".",","))),"")</f>
        <v>13.8157</v>
      </c>
      <c r="G653" s="12">
        <f>IFERROR(VALUE(TRIM(SUBSTITUTE(REPLACE(INDEX(zdrovojéúdaje!$A:$G,MATCH(ROW()+593,$A:$A,0),COLUMN()-1),1,4,""),".",","))),"")</f>
        <v>14.2508</v>
      </c>
      <c r="I653" s="36" t="str">
        <f>IFERROR(INDEX(zdrovojéúdaje!$A:$G,MATCH(ROW()+669,$A:$A,0),COLUMN()-8),"")</f>
        <v>1322/1494</v>
      </c>
      <c r="J653" s="37">
        <f>IFERROR(INDEX(zdrovojéúdaje!$A:$G,MATCH(ROW()+669,$A:$A,0),COLUMN()-8),"")</f>
        <v>39784</v>
      </c>
      <c r="K653" s="38">
        <f>IFERROR(INDEX(zdrovojéúdaje!$A:$G,MATCH(ROW()+669,$A:$A,0),COLUMN()-8),"")</f>
        <v>8.3333333333333329E-2</v>
      </c>
      <c r="L653" s="39">
        <f>IFERROR(VALUE(TRIM(SUBSTITUTE(REPLACE(INDEX(zdrovojéúdaje!$A:$G,MATCH(ROW()+669,$A:$A,0),COLUMN()-8),1,4,""),".",",",1))),"")</f>
        <v>54.677799999999998</v>
      </c>
      <c r="M653" s="39">
        <f>IFERROR(VALUE(TRIM(SUBSTITUTE(REPLACE(INDEX(zdrovojéúdaje!$A:$G,MATCH(ROW()+669,$A:$A,0),COLUMN()-8),1,4,""),".",","))),"")</f>
        <v>14.5444</v>
      </c>
      <c r="N653" s="40">
        <f>IFERROR(VALUE(TRIM(SUBSTITUTE(REPLACE(INDEX(zdrovojéúdaje!$A:$G,MATCH(ROW()+669,$A:$A,0),COLUMN()-8),1,4,""),".",","))),"")</f>
        <v>15.0204</v>
      </c>
    </row>
    <row r="654" spans="1:14" s="29" customFormat="1" ht="13.15" customHeight="1">
      <c r="A654" s="47">
        <f>IF((zdrovojéúdaje!B654&gt;=$C$3)*(zdrovojéúdaje!B654&lt;=$C$4),1+COUNTIF($A$1:$A653,"&gt;0"),0)</f>
        <v>654</v>
      </c>
      <c r="B654" s="28" t="str">
        <f>IFERROR(INDEX(zdrovojéúdaje!$A:$G,MATCH(ROW()+593,$A:$A,0),COLUMN()-1),"")</f>
        <v>1247/1494</v>
      </c>
      <c r="C654" s="14">
        <f>IFERROR(INDEX(zdrovojéúdaje!$A:$G,MATCH(ROW()+593,$A:$A,0),COLUMN()-1),"")</f>
        <v>39782</v>
      </c>
      <c r="D654" s="15">
        <f>IFERROR(INDEX(zdrovojéúdaje!$A:$G,MATCH(ROW()+593,$A:$A,0),COLUMN()-1),"")</f>
        <v>0.52083333333333337</v>
      </c>
      <c r="E654" s="13">
        <f>IFERROR(VALUE(TRIM(SUBSTITUTE(REPLACE(INDEX(zdrovojéúdaje!$A:$G,MATCH(ROW()+593,$A:$A,0),COLUMN()-1),1,4,""),".",",",1))),"")</f>
        <v>50.639499999999998</v>
      </c>
      <c r="F654" s="13">
        <f>IFERROR(VALUE(TRIM(SUBSTITUTE(REPLACE(INDEX(zdrovojéúdaje!$A:$G,MATCH(ROW()+593,$A:$A,0),COLUMN()-1),1,4,""),".",","))),"")</f>
        <v>13.948</v>
      </c>
      <c r="G654" s="12">
        <f>IFERROR(VALUE(TRIM(SUBSTITUTE(REPLACE(INDEX(zdrovojéúdaje!$A:$G,MATCH(ROW()+593,$A:$A,0),COLUMN()-1),1,4,""),".",","))),"")</f>
        <v>14.2874</v>
      </c>
      <c r="I654" s="36" t="str">
        <f>IFERROR(INDEX(zdrovojéúdaje!$A:$G,MATCH(ROW()+669,$A:$A,0),COLUMN()-8),"")</f>
        <v>1323/1494</v>
      </c>
      <c r="J654" s="37">
        <f>IFERROR(INDEX(zdrovojéúdaje!$A:$G,MATCH(ROW()+669,$A:$A,0),COLUMN()-8),"")</f>
        <v>39784</v>
      </c>
      <c r="K654" s="38">
        <f>IFERROR(INDEX(zdrovojéúdaje!$A:$G,MATCH(ROW()+669,$A:$A,0),COLUMN()-8),"")</f>
        <v>0.10416666666666667</v>
      </c>
      <c r="L654" s="39">
        <f>IFERROR(VALUE(TRIM(SUBSTITUTE(REPLACE(INDEX(zdrovojéúdaje!$A:$G,MATCH(ROW()+669,$A:$A,0),COLUMN()-8),1,4,""),".",",",1))),"")</f>
        <v>54.680300000000003</v>
      </c>
      <c r="M654" s="39">
        <f>IFERROR(VALUE(TRIM(SUBSTITUTE(REPLACE(INDEX(zdrovojéúdaje!$A:$G,MATCH(ROW()+669,$A:$A,0),COLUMN()-8),1,4,""),".",","))),"")</f>
        <v>14.5113</v>
      </c>
      <c r="N654" s="40">
        <f>IFERROR(VALUE(TRIM(SUBSTITUTE(REPLACE(INDEX(zdrovojéúdaje!$A:$G,MATCH(ROW()+669,$A:$A,0),COLUMN()-8),1,4,""),".",","))),"")</f>
        <v>14.946999999999999</v>
      </c>
    </row>
    <row r="655" spans="1:14" s="29" customFormat="1" ht="13.15" customHeight="1">
      <c r="A655" s="47">
        <f>IF((zdrovojéúdaje!B655&gt;=$C$3)*(zdrovojéúdaje!B655&lt;=$C$4),1+COUNTIF($A$1:$A654,"&gt;0"),0)</f>
        <v>655</v>
      </c>
      <c r="B655" s="28" t="str">
        <f>IFERROR(INDEX(zdrovojéúdaje!$A:$G,MATCH(ROW()+593,$A:$A,0),COLUMN()-1),"")</f>
        <v>1248/1494</v>
      </c>
      <c r="C655" s="14">
        <f>IFERROR(INDEX(zdrovojéúdaje!$A:$G,MATCH(ROW()+593,$A:$A,0),COLUMN()-1),"")</f>
        <v>39782</v>
      </c>
      <c r="D655" s="15">
        <f>IFERROR(INDEX(zdrovojéúdaje!$A:$G,MATCH(ROW()+593,$A:$A,0),COLUMN()-1),"")</f>
        <v>0.54166666666666663</v>
      </c>
      <c r="E655" s="13">
        <f>IFERROR(VALUE(TRIM(SUBSTITUTE(REPLACE(INDEX(zdrovojéúdaje!$A:$G,MATCH(ROW()+593,$A:$A,0),COLUMN()-1),1,4,""),".",",",1))),"")</f>
        <v>50.843899999999998</v>
      </c>
      <c r="F655" s="13">
        <f>IFERROR(VALUE(TRIM(SUBSTITUTE(REPLACE(INDEX(zdrovojéúdaje!$A:$G,MATCH(ROW()+593,$A:$A,0),COLUMN()-1),1,4,""),".",","))),"")</f>
        <v>13.948</v>
      </c>
      <c r="G655" s="12">
        <f>IFERROR(VALUE(TRIM(SUBSTITUTE(REPLACE(INDEX(zdrovojéúdaje!$A:$G,MATCH(ROW()+593,$A:$A,0),COLUMN()-1),1,4,""),".",","))),"")</f>
        <v>14.2508</v>
      </c>
      <c r="I655" s="36" t="str">
        <f>IFERROR(INDEX(zdrovojéúdaje!$A:$G,MATCH(ROW()+669,$A:$A,0),COLUMN()-8),"")</f>
        <v>1324/1494</v>
      </c>
      <c r="J655" s="37">
        <f>IFERROR(INDEX(zdrovojéúdaje!$A:$G,MATCH(ROW()+669,$A:$A,0),COLUMN()-8),"")</f>
        <v>39784</v>
      </c>
      <c r="K655" s="38">
        <f>IFERROR(INDEX(zdrovojéúdaje!$A:$G,MATCH(ROW()+669,$A:$A,0),COLUMN()-8),"")</f>
        <v>0.125</v>
      </c>
      <c r="L655" s="39">
        <f>IFERROR(VALUE(TRIM(SUBSTITUTE(REPLACE(INDEX(zdrovojéúdaje!$A:$G,MATCH(ROW()+669,$A:$A,0),COLUMN()-8),1,4,""),".",",",1))),"")</f>
        <v>54.763599999999997</v>
      </c>
      <c r="M655" s="39">
        <f>IFERROR(VALUE(TRIM(SUBSTITUTE(REPLACE(INDEX(zdrovojéúdaje!$A:$G,MATCH(ROW()+669,$A:$A,0),COLUMN()-8),1,4,""),".",","))),"")</f>
        <v>14.4781</v>
      </c>
      <c r="N655" s="40">
        <f>IFERROR(VALUE(TRIM(SUBSTITUTE(REPLACE(INDEX(zdrovojéúdaje!$A:$G,MATCH(ROW()+669,$A:$A,0),COLUMN()-8),1,4,""),".",","))),"")</f>
        <v>14.837</v>
      </c>
    </row>
    <row r="656" spans="1:14" s="29" customFormat="1" ht="13.15" customHeight="1">
      <c r="A656" s="47">
        <f>IF((zdrovojéúdaje!B656&gt;=$C$3)*(zdrovojéúdaje!B656&lt;=$C$4),1+COUNTIF($A$1:$A655,"&gt;0"),0)</f>
        <v>656</v>
      </c>
      <c r="B656" s="28" t="str">
        <f>IFERROR(INDEX(zdrovojéúdaje!$A:$G,MATCH(ROW()+593,$A:$A,0),COLUMN()-1),"")</f>
        <v>1249/1494</v>
      </c>
      <c r="C656" s="14">
        <f>IFERROR(INDEX(zdrovojéúdaje!$A:$G,MATCH(ROW()+593,$A:$A,0),COLUMN()-1),"")</f>
        <v>39782</v>
      </c>
      <c r="D656" s="15">
        <f>IFERROR(INDEX(zdrovojéúdaje!$A:$G,MATCH(ROW()+593,$A:$A,0),COLUMN()-1),"")</f>
        <v>0.5625</v>
      </c>
      <c r="E656" s="13">
        <f>IFERROR(VALUE(TRIM(SUBSTITUTE(REPLACE(INDEX(zdrovojéúdaje!$A:$G,MATCH(ROW()+593,$A:$A,0),COLUMN()-1),1,4,""),".",",",1))),"")</f>
        <v>51.008000000000003</v>
      </c>
      <c r="F656" s="13">
        <f>IFERROR(VALUE(TRIM(SUBSTITUTE(REPLACE(INDEX(zdrovojéúdaje!$A:$G,MATCH(ROW()+593,$A:$A,0),COLUMN()-1),1,4,""),".",","))),"")</f>
        <v>13.948</v>
      </c>
      <c r="G656" s="12">
        <f>IFERROR(VALUE(TRIM(SUBSTITUTE(REPLACE(INDEX(zdrovojéúdaje!$A:$G,MATCH(ROW()+593,$A:$A,0),COLUMN()-1),1,4,""),".",","))),"")</f>
        <v>14.2874</v>
      </c>
      <c r="I656" s="36" t="str">
        <f>IFERROR(INDEX(zdrovojéúdaje!$A:$G,MATCH(ROW()+669,$A:$A,0),COLUMN()-8),"")</f>
        <v>1325/1494</v>
      </c>
      <c r="J656" s="37">
        <f>IFERROR(INDEX(zdrovojéúdaje!$A:$G,MATCH(ROW()+669,$A:$A,0),COLUMN()-8),"")</f>
        <v>39784</v>
      </c>
      <c r="K656" s="38">
        <f>IFERROR(INDEX(zdrovojéúdaje!$A:$G,MATCH(ROW()+669,$A:$A,0),COLUMN()-8),"")</f>
        <v>0.14583333333333334</v>
      </c>
      <c r="L656" s="39">
        <f>IFERROR(VALUE(TRIM(SUBSTITUTE(REPLACE(INDEX(zdrovojéúdaje!$A:$G,MATCH(ROW()+669,$A:$A,0),COLUMN()-8),1,4,""),".",",",1))),"")</f>
        <v>54.692999999999998</v>
      </c>
      <c r="M656" s="39">
        <f>IFERROR(VALUE(TRIM(SUBSTITUTE(REPLACE(INDEX(zdrovojéúdaje!$A:$G,MATCH(ROW()+669,$A:$A,0),COLUMN()-8),1,4,""),".",","))),"")</f>
        <v>14.444900000000001</v>
      </c>
      <c r="N656" s="40">
        <f>IFERROR(VALUE(TRIM(SUBSTITUTE(REPLACE(INDEX(zdrovojéúdaje!$A:$G,MATCH(ROW()+669,$A:$A,0),COLUMN()-8),1,4,""),".",","))),"")</f>
        <v>14.7637</v>
      </c>
    </row>
    <row r="657" spans="1:14" s="29" customFormat="1" ht="13.15" customHeight="1">
      <c r="A657" s="47">
        <f>IF((zdrovojéúdaje!B657&gt;=$C$3)*(zdrovojéúdaje!B657&lt;=$C$4),1+COUNTIF($A$1:$A656,"&gt;0"),0)</f>
        <v>657</v>
      </c>
      <c r="B657" s="28" t="str">
        <f>IFERROR(INDEX(zdrovojéúdaje!$A:$G,MATCH(ROW()+593,$A:$A,0),COLUMN()-1),"")</f>
        <v>1250/1494</v>
      </c>
      <c r="C657" s="14">
        <f>IFERROR(INDEX(zdrovojéúdaje!$A:$G,MATCH(ROW()+593,$A:$A,0),COLUMN()-1),"")</f>
        <v>39782</v>
      </c>
      <c r="D657" s="15">
        <f>IFERROR(INDEX(zdrovojéúdaje!$A:$G,MATCH(ROW()+593,$A:$A,0),COLUMN()-1),"")</f>
        <v>0.58333333333333337</v>
      </c>
      <c r="E657" s="13">
        <f>IFERROR(VALUE(TRIM(SUBSTITUTE(REPLACE(INDEX(zdrovojéúdaje!$A:$G,MATCH(ROW()+593,$A:$A,0),COLUMN()-1),1,4,""),".",",",1))),"")</f>
        <v>51.106400000000001</v>
      </c>
      <c r="F657" s="13">
        <f>IFERROR(VALUE(TRIM(SUBSTITUTE(REPLACE(INDEX(zdrovojéúdaje!$A:$G,MATCH(ROW()+593,$A:$A,0),COLUMN()-1),1,4,""),".",","))),"")</f>
        <v>14.014200000000001</v>
      </c>
      <c r="G657" s="12">
        <f>IFERROR(VALUE(TRIM(SUBSTITUTE(REPLACE(INDEX(zdrovojéúdaje!$A:$G,MATCH(ROW()+593,$A:$A,0),COLUMN()-1),1,4,""),".",","))),"")</f>
        <v>14.324</v>
      </c>
      <c r="I657" s="36" t="str">
        <f>IFERROR(INDEX(zdrovojéúdaje!$A:$G,MATCH(ROW()+669,$A:$A,0),COLUMN()-8),"")</f>
        <v>1326/1494</v>
      </c>
      <c r="J657" s="37">
        <f>IFERROR(INDEX(zdrovojéúdaje!$A:$G,MATCH(ROW()+669,$A:$A,0),COLUMN()-8),"")</f>
        <v>39784</v>
      </c>
      <c r="K657" s="38">
        <f>IFERROR(INDEX(zdrovojéúdaje!$A:$G,MATCH(ROW()+669,$A:$A,0),COLUMN()-8),"")</f>
        <v>0.16666666666666666</v>
      </c>
      <c r="L657" s="39">
        <f>IFERROR(VALUE(TRIM(SUBSTITUTE(REPLACE(INDEX(zdrovojéúdaje!$A:$G,MATCH(ROW()+669,$A:$A,0),COLUMN()-8),1,4,""),".",",",1))),"")</f>
        <v>54.761099999999999</v>
      </c>
      <c r="M657" s="39">
        <f>IFERROR(VALUE(TRIM(SUBSTITUTE(REPLACE(INDEX(zdrovojéúdaje!$A:$G,MATCH(ROW()+669,$A:$A,0),COLUMN()-8),1,4,""),".",","))),"")</f>
        <v>14.3786</v>
      </c>
      <c r="N657" s="40">
        <f>IFERROR(VALUE(TRIM(SUBSTITUTE(REPLACE(INDEX(zdrovojéúdaje!$A:$G,MATCH(ROW()+669,$A:$A,0),COLUMN()-8),1,4,""),".",","))),"")</f>
        <v>14.727</v>
      </c>
    </row>
    <row r="658" spans="1:14" s="29" customFormat="1" ht="13.15" customHeight="1">
      <c r="A658" s="47">
        <f>IF((zdrovojéúdaje!B658&gt;=$C$3)*(zdrovojéúdaje!B658&lt;=$C$4),1+COUNTIF($A$1:$A657,"&gt;0"),0)</f>
        <v>658</v>
      </c>
      <c r="B658" s="28" t="str">
        <f>IFERROR(INDEX(zdrovojéúdaje!$A:$G,MATCH(ROW()+593,$A:$A,0),COLUMN()-1),"")</f>
        <v>1251/1494</v>
      </c>
      <c r="C658" s="14">
        <f>IFERROR(INDEX(zdrovojéúdaje!$A:$G,MATCH(ROW()+593,$A:$A,0),COLUMN()-1),"")</f>
        <v>39782</v>
      </c>
      <c r="D658" s="15">
        <f>IFERROR(INDEX(zdrovojéúdaje!$A:$G,MATCH(ROW()+593,$A:$A,0),COLUMN()-1),"")</f>
        <v>0.60416666666666663</v>
      </c>
      <c r="E658" s="13">
        <f>IFERROR(VALUE(TRIM(SUBSTITUTE(REPLACE(INDEX(zdrovojéúdaje!$A:$G,MATCH(ROW()+593,$A:$A,0),COLUMN()-1),1,4,""),".",",",1))),"")</f>
        <v>50.846499999999999</v>
      </c>
      <c r="F658" s="13">
        <f>IFERROR(VALUE(TRIM(SUBSTITUTE(REPLACE(INDEX(zdrovojéúdaje!$A:$G,MATCH(ROW()+593,$A:$A,0),COLUMN()-1),1,4,""),".",","))),"")</f>
        <v>14.1798</v>
      </c>
      <c r="G658" s="12">
        <f>IFERROR(VALUE(TRIM(SUBSTITUTE(REPLACE(INDEX(zdrovojéúdaje!$A:$G,MATCH(ROW()+593,$A:$A,0),COLUMN()-1),1,4,""),".",","))),"")</f>
        <v>14.4339</v>
      </c>
      <c r="I658" s="36" t="str">
        <f>IFERROR(INDEX(zdrovojéúdaje!$A:$G,MATCH(ROW()+669,$A:$A,0),COLUMN()-8),"")</f>
        <v>1327/1494</v>
      </c>
      <c r="J658" s="37">
        <f>IFERROR(INDEX(zdrovojéúdaje!$A:$G,MATCH(ROW()+669,$A:$A,0),COLUMN()-8),"")</f>
        <v>39784</v>
      </c>
      <c r="K658" s="38">
        <f>IFERROR(INDEX(zdrovojéúdaje!$A:$G,MATCH(ROW()+669,$A:$A,0),COLUMN()-8),"")</f>
        <v>0.1875</v>
      </c>
      <c r="L658" s="39">
        <f>IFERROR(VALUE(TRIM(SUBSTITUTE(REPLACE(INDEX(zdrovojéúdaje!$A:$G,MATCH(ROW()+669,$A:$A,0),COLUMN()-8),1,4,""),".",",",1))),"")</f>
        <v>54.8217</v>
      </c>
      <c r="M658" s="39">
        <f>IFERROR(VALUE(TRIM(SUBSTITUTE(REPLACE(INDEX(zdrovojéúdaje!$A:$G,MATCH(ROW()+669,$A:$A,0),COLUMN()-8),1,4,""),".",","))),"")</f>
        <v>14.345499999999999</v>
      </c>
      <c r="N658" s="40">
        <f>IFERROR(VALUE(TRIM(SUBSTITUTE(REPLACE(INDEX(zdrovojéúdaje!$A:$G,MATCH(ROW()+669,$A:$A,0),COLUMN()-8),1,4,""),".",","))),"")</f>
        <v>14.727</v>
      </c>
    </row>
    <row r="659" spans="1:14" s="29" customFormat="1" ht="13.15" customHeight="1">
      <c r="A659" s="47">
        <f>IF((zdrovojéúdaje!B659&gt;=$C$3)*(zdrovojéúdaje!B659&lt;=$C$4),1+COUNTIF($A$1:$A658,"&gt;0"),0)</f>
        <v>659</v>
      </c>
      <c r="B659" s="28" t="str">
        <f>IFERROR(INDEX(zdrovojéúdaje!$A:$G,MATCH(ROW()+593,$A:$A,0),COLUMN()-1),"")</f>
        <v>1252/1494</v>
      </c>
      <c r="C659" s="14">
        <f>IFERROR(INDEX(zdrovojéúdaje!$A:$G,MATCH(ROW()+593,$A:$A,0),COLUMN()-1),"")</f>
        <v>39782</v>
      </c>
      <c r="D659" s="15">
        <f>IFERROR(INDEX(zdrovojéúdaje!$A:$G,MATCH(ROW()+593,$A:$A,0),COLUMN()-1),"")</f>
        <v>0.625</v>
      </c>
      <c r="E659" s="13">
        <f>IFERROR(VALUE(TRIM(SUBSTITUTE(REPLACE(INDEX(zdrovojéúdaje!$A:$G,MATCH(ROW()+593,$A:$A,0),COLUMN()-1),1,4,""),".",",",1))),"")</f>
        <v>51.053400000000003</v>
      </c>
      <c r="F659" s="13">
        <f>IFERROR(VALUE(TRIM(SUBSTITUTE(REPLACE(INDEX(zdrovojéúdaje!$A:$G,MATCH(ROW()+593,$A:$A,0),COLUMN()-1),1,4,""),".",","))),"")</f>
        <v>14.146699999999999</v>
      </c>
      <c r="G659" s="12">
        <f>IFERROR(VALUE(TRIM(SUBSTITUTE(REPLACE(INDEX(zdrovojéúdaje!$A:$G,MATCH(ROW()+593,$A:$A,0),COLUMN()-1),1,4,""),".",","))),"")</f>
        <v>14.4339</v>
      </c>
      <c r="I659" s="36" t="str">
        <f>IFERROR(INDEX(zdrovojéúdaje!$A:$G,MATCH(ROW()+669,$A:$A,0),COLUMN()-8),"")</f>
        <v>1328/1494</v>
      </c>
      <c r="J659" s="37">
        <f>IFERROR(INDEX(zdrovojéúdaje!$A:$G,MATCH(ROW()+669,$A:$A,0),COLUMN()-8),"")</f>
        <v>39784</v>
      </c>
      <c r="K659" s="38">
        <f>IFERROR(INDEX(zdrovojéúdaje!$A:$G,MATCH(ROW()+669,$A:$A,0),COLUMN()-8),"")</f>
        <v>0.20833333333333334</v>
      </c>
      <c r="L659" s="39">
        <f>IFERROR(VALUE(TRIM(SUBSTITUTE(REPLACE(INDEX(zdrovojéúdaje!$A:$G,MATCH(ROW()+669,$A:$A,0),COLUMN()-8),1,4,""),".",",",1))),"")</f>
        <v>54.715699999999998</v>
      </c>
      <c r="M659" s="39">
        <f>IFERROR(VALUE(TRIM(SUBSTITUTE(REPLACE(INDEX(zdrovojéúdaje!$A:$G,MATCH(ROW()+669,$A:$A,0),COLUMN()-8),1,4,""),".",","))),"")</f>
        <v>14.345499999999999</v>
      </c>
      <c r="N659" s="40">
        <f>IFERROR(VALUE(TRIM(SUBSTITUTE(REPLACE(INDEX(zdrovojéúdaje!$A:$G,MATCH(ROW()+669,$A:$A,0),COLUMN()-8),1,4,""),".",","))),"")</f>
        <v>14.727</v>
      </c>
    </row>
    <row r="660" spans="1:14" s="29" customFormat="1" ht="13.15" customHeight="1">
      <c r="A660" s="47">
        <f>IF((zdrovojéúdaje!B660&gt;=$C$3)*(zdrovojéúdaje!B660&lt;=$C$4),1+COUNTIF($A$1:$A659,"&gt;0"),0)</f>
        <v>660</v>
      </c>
      <c r="B660" s="28" t="str">
        <f>IFERROR(INDEX(zdrovojéúdaje!$A:$G,MATCH(ROW()+593,$A:$A,0),COLUMN()-1),"")</f>
        <v>1253/1494</v>
      </c>
      <c r="C660" s="14">
        <f>IFERROR(INDEX(zdrovojéúdaje!$A:$G,MATCH(ROW()+593,$A:$A,0),COLUMN()-1),"")</f>
        <v>39782</v>
      </c>
      <c r="D660" s="15">
        <f>IFERROR(INDEX(zdrovojéúdaje!$A:$G,MATCH(ROW()+593,$A:$A,0),COLUMN()-1),"")</f>
        <v>0.64583333333333337</v>
      </c>
      <c r="E660" s="13">
        <f>IFERROR(VALUE(TRIM(SUBSTITUTE(REPLACE(INDEX(zdrovojéúdaje!$A:$G,MATCH(ROW()+593,$A:$A,0),COLUMN()-1),1,4,""),".",",",1))),"")</f>
        <v>51.215000000000003</v>
      </c>
      <c r="F660" s="13">
        <f>IFERROR(VALUE(TRIM(SUBSTITUTE(REPLACE(INDEX(zdrovojéúdaje!$A:$G,MATCH(ROW()+593,$A:$A,0),COLUMN()-1),1,4,""),".",","))),"")</f>
        <v>14.080399999999999</v>
      </c>
      <c r="G660" s="12">
        <f>IFERROR(VALUE(TRIM(SUBSTITUTE(REPLACE(INDEX(zdrovojéúdaje!$A:$G,MATCH(ROW()+593,$A:$A,0),COLUMN()-1),1,4,""),".",","))),"")</f>
        <v>14.3972</v>
      </c>
      <c r="I660" s="36" t="str">
        <f>IFERROR(INDEX(zdrovojéúdaje!$A:$G,MATCH(ROW()+669,$A:$A,0),COLUMN()-8),"")</f>
        <v>1329/1494</v>
      </c>
      <c r="J660" s="37">
        <f>IFERROR(INDEX(zdrovojéúdaje!$A:$G,MATCH(ROW()+669,$A:$A,0),COLUMN()-8),"")</f>
        <v>39784</v>
      </c>
      <c r="K660" s="38">
        <f>IFERROR(INDEX(zdrovojéúdaje!$A:$G,MATCH(ROW()+669,$A:$A,0),COLUMN()-8),"")</f>
        <v>0.22916666666666666</v>
      </c>
      <c r="L660" s="39">
        <f>IFERROR(VALUE(TRIM(SUBSTITUTE(REPLACE(INDEX(zdrovojéúdaje!$A:$G,MATCH(ROW()+669,$A:$A,0),COLUMN()-8),1,4,""),".",",",1))),"")</f>
        <v>54.907499999999999</v>
      </c>
      <c r="M660" s="39">
        <f>IFERROR(VALUE(TRIM(SUBSTITUTE(REPLACE(INDEX(zdrovojéúdaje!$A:$G,MATCH(ROW()+669,$A:$A,0),COLUMN()-8),1,4,""),".",","))),"")</f>
        <v>14.3123</v>
      </c>
      <c r="N660" s="40">
        <f>IFERROR(VALUE(TRIM(SUBSTITUTE(REPLACE(INDEX(zdrovojéúdaje!$A:$G,MATCH(ROW()+669,$A:$A,0),COLUMN()-8),1,4,""),".",","))),"")</f>
        <v>14.6904</v>
      </c>
    </row>
    <row r="661" spans="1:14" s="29" customFormat="1" ht="13.15" customHeight="1">
      <c r="A661" s="47">
        <f>IF((zdrovojéúdaje!B661&gt;=$C$3)*(zdrovojéúdaje!B661&lt;=$C$4),1+COUNTIF($A$1:$A660,"&gt;0"),0)</f>
        <v>661</v>
      </c>
      <c r="B661" s="28" t="str">
        <f>IFERROR(INDEX(zdrovojéúdaje!$A:$G,MATCH(ROW()+593,$A:$A,0),COLUMN()-1),"")</f>
        <v>1254/1494</v>
      </c>
      <c r="C661" s="14">
        <f>IFERROR(INDEX(zdrovojéúdaje!$A:$G,MATCH(ROW()+593,$A:$A,0),COLUMN()-1),"")</f>
        <v>39782</v>
      </c>
      <c r="D661" s="15">
        <f>IFERROR(INDEX(zdrovojéúdaje!$A:$G,MATCH(ROW()+593,$A:$A,0),COLUMN()-1),"")</f>
        <v>0.66666666666666663</v>
      </c>
      <c r="E661" s="13">
        <f>IFERROR(VALUE(TRIM(SUBSTITUTE(REPLACE(INDEX(zdrovojéúdaje!$A:$G,MATCH(ROW()+593,$A:$A,0),COLUMN()-1),1,4,""),".",",",1))),"")</f>
        <v>51.409300000000002</v>
      </c>
      <c r="F661" s="13">
        <f>IFERROR(VALUE(TRIM(SUBSTITUTE(REPLACE(INDEX(zdrovojéúdaje!$A:$G,MATCH(ROW()+593,$A:$A,0),COLUMN()-1),1,4,""),".",","))),"")</f>
        <v>14.014200000000001</v>
      </c>
      <c r="G661" s="12">
        <f>IFERROR(VALUE(TRIM(SUBSTITUTE(REPLACE(INDEX(zdrovojéúdaje!$A:$G,MATCH(ROW()+593,$A:$A,0),COLUMN()-1),1,4,""),".",","))),"")</f>
        <v>14.3972</v>
      </c>
      <c r="I661" s="36" t="str">
        <f>IFERROR(INDEX(zdrovojéúdaje!$A:$G,MATCH(ROW()+669,$A:$A,0),COLUMN()-8),"")</f>
        <v>1330/1494</v>
      </c>
      <c r="J661" s="37">
        <f>IFERROR(INDEX(zdrovojéúdaje!$A:$G,MATCH(ROW()+669,$A:$A,0),COLUMN()-8),"")</f>
        <v>39784</v>
      </c>
      <c r="K661" s="38">
        <f>IFERROR(INDEX(zdrovojéúdaje!$A:$G,MATCH(ROW()+669,$A:$A,0),COLUMN()-8),"")</f>
        <v>0.25</v>
      </c>
      <c r="L661" s="39">
        <f>IFERROR(VALUE(TRIM(SUBSTITUTE(REPLACE(INDEX(zdrovojéúdaje!$A:$G,MATCH(ROW()+669,$A:$A,0),COLUMN()-8),1,4,""),".",",",1))),"")</f>
        <v>54.932699999999997</v>
      </c>
      <c r="M661" s="39">
        <f>IFERROR(VALUE(TRIM(SUBSTITUTE(REPLACE(INDEX(zdrovojéúdaje!$A:$G,MATCH(ROW()+669,$A:$A,0),COLUMN()-8),1,4,""),".",","))),"")</f>
        <v>14.2461</v>
      </c>
      <c r="N661" s="40">
        <f>IFERROR(VALUE(TRIM(SUBSTITUTE(REPLACE(INDEX(zdrovojéúdaje!$A:$G,MATCH(ROW()+669,$A:$A,0),COLUMN()-8),1,4,""),".",","))),"")</f>
        <v>14.617100000000001</v>
      </c>
    </row>
    <row r="662" spans="1:14" s="29" customFormat="1" ht="13.15" customHeight="1">
      <c r="A662" s="47">
        <f>IF((zdrovojéúdaje!B662&gt;=$C$3)*(zdrovojéúdaje!B662&lt;=$C$4),1+COUNTIF($A$1:$A661,"&gt;0"),0)</f>
        <v>662</v>
      </c>
      <c r="B662" s="28" t="str">
        <f>IFERROR(INDEX(zdrovojéúdaje!$A:$G,MATCH(ROW()+593,$A:$A,0),COLUMN()-1),"")</f>
        <v>1255/1494</v>
      </c>
      <c r="C662" s="14">
        <f>IFERROR(INDEX(zdrovojéúdaje!$A:$G,MATCH(ROW()+593,$A:$A,0),COLUMN()-1),"")</f>
        <v>39782</v>
      </c>
      <c r="D662" s="15">
        <f>IFERROR(INDEX(zdrovojéúdaje!$A:$G,MATCH(ROW()+593,$A:$A,0),COLUMN()-1),"")</f>
        <v>0.6875</v>
      </c>
      <c r="E662" s="13">
        <f>IFERROR(VALUE(TRIM(SUBSTITUTE(REPLACE(INDEX(zdrovojéúdaje!$A:$G,MATCH(ROW()+593,$A:$A,0),COLUMN()-1),1,4,""),".",",",1))),"")</f>
        <v>51.5304</v>
      </c>
      <c r="F662" s="13">
        <f>IFERROR(VALUE(TRIM(SUBSTITUTE(REPLACE(INDEX(zdrovojéúdaje!$A:$G,MATCH(ROW()+593,$A:$A,0),COLUMN()-1),1,4,""),".",","))),"")</f>
        <v>13.948</v>
      </c>
      <c r="G662" s="12">
        <f>IFERROR(VALUE(TRIM(SUBSTITUTE(REPLACE(INDEX(zdrovojéúdaje!$A:$G,MATCH(ROW()+593,$A:$A,0),COLUMN()-1),1,4,""),".",","))),"")</f>
        <v>14.3606</v>
      </c>
      <c r="I662" s="36" t="str">
        <f>IFERROR(INDEX(zdrovojéúdaje!$A:$G,MATCH(ROW()+669,$A:$A,0),COLUMN()-8),"")</f>
        <v>1331/1494</v>
      </c>
      <c r="J662" s="37">
        <f>IFERROR(INDEX(zdrovojéúdaje!$A:$G,MATCH(ROW()+669,$A:$A,0),COLUMN()-8),"")</f>
        <v>39784</v>
      </c>
      <c r="K662" s="38">
        <f>IFERROR(INDEX(zdrovojéúdaje!$A:$G,MATCH(ROW()+669,$A:$A,0),COLUMN()-8),"")</f>
        <v>0.27083333333333331</v>
      </c>
      <c r="L662" s="39">
        <f>IFERROR(VALUE(TRIM(SUBSTITUTE(REPLACE(INDEX(zdrovojéúdaje!$A:$G,MATCH(ROW()+669,$A:$A,0),COLUMN()-8),1,4,""),".",",",1))),"")</f>
        <v>54.970599999999997</v>
      </c>
      <c r="M662" s="39">
        <f>IFERROR(VALUE(TRIM(SUBSTITUTE(REPLACE(INDEX(zdrovojéúdaje!$A:$G,MATCH(ROW()+669,$A:$A,0),COLUMN()-8),1,4,""),".",","))),"")</f>
        <v>14.1798</v>
      </c>
      <c r="N662" s="40">
        <f>IFERROR(VALUE(TRIM(SUBSTITUTE(REPLACE(INDEX(zdrovojéúdaje!$A:$G,MATCH(ROW()+669,$A:$A,0),COLUMN()-8),1,4,""),".",","))),"")</f>
        <v>14.543799999999999</v>
      </c>
    </row>
    <row r="663" spans="1:14" s="29" customFormat="1" ht="13.15" customHeight="1">
      <c r="A663" s="47">
        <f>IF((zdrovojéúdaje!B663&gt;=$C$3)*(zdrovojéúdaje!B663&lt;=$C$4),1+COUNTIF($A$1:$A662,"&gt;0"),0)</f>
        <v>663</v>
      </c>
      <c r="B663" s="28" t="str">
        <f>IFERROR(INDEX(zdrovojéúdaje!$A:$G,MATCH(ROW()+593,$A:$A,0),COLUMN()-1),"")</f>
        <v>1256/1494</v>
      </c>
      <c r="C663" s="14">
        <f>IFERROR(INDEX(zdrovojéúdaje!$A:$G,MATCH(ROW()+593,$A:$A,0),COLUMN()-1),"")</f>
        <v>39782</v>
      </c>
      <c r="D663" s="15">
        <f>IFERROR(INDEX(zdrovojéúdaje!$A:$G,MATCH(ROW()+593,$A:$A,0),COLUMN()-1),"")</f>
        <v>0.70833333333333337</v>
      </c>
      <c r="E663" s="13">
        <f>IFERROR(VALUE(TRIM(SUBSTITUTE(REPLACE(INDEX(zdrovojéúdaje!$A:$G,MATCH(ROW()+593,$A:$A,0),COLUMN()-1),1,4,""),".",",",1))),"")</f>
        <v>51.689500000000002</v>
      </c>
      <c r="F663" s="13">
        <f>IFERROR(VALUE(TRIM(SUBSTITUTE(REPLACE(INDEX(zdrovojéúdaje!$A:$G,MATCH(ROW()+593,$A:$A,0),COLUMN()-1),1,4,""),".",","))),"")</f>
        <v>13.914899999999999</v>
      </c>
      <c r="G663" s="12">
        <f>IFERROR(VALUE(TRIM(SUBSTITUTE(REPLACE(INDEX(zdrovojéúdaje!$A:$G,MATCH(ROW()+593,$A:$A,0),COLUMN()-1),1,4,""),".",","))),"")</f>
        <v>14.324</v>
      </c>
      <c r="I663" s="36" t="str">
        <f>IFERROR(INDEX(zdrovojéúdaje!$A:$G,MATCH(ROW()+669,$A:$A,0),COLUMN()-8),"")</f>
        <v>1332/1494</v>
      </c>
      <c r="J663" s="37">
        <f>IFERROR(INDEX(zdrovojéúdaje!$A:$G,MATCH(ROW()+669,$A:$A,0),COLUMN()-8),"")</f>
        <v>39784</v>
      </c>
      <c r="K663" s="38">
        <f>IFERROR(INDEX(zdrovojéúdaje!$A:$G,MATCH(ROW()+669,$A:$A,0),COLUMN()-8),"")</f>
        <v>0.29166666666666669</v>
      </c>
      <c r="L663" s="39">
        <f>IFERROR(VALUE(TRIM(SUBSTITUTE(REPLACE(INDEX(zdrovojéúdaje!$A:$G,MATCH(ROW()+669,$A:$A,0),COLUMN()-8),1,4,""),".",",",1))),"")</f>
        <v>54.945399999999999</v>
      </c>
      <c r="M663" s="39">
        <f>IFERROR(VALUE(TRIM(SUBSTITUTE(REPLACE(INDEX(zdrovojéúdaje!$A:$G,MATCH(ROW()+669,$A:$A,0),COLUMN()-8),1,4,""),".",","))),"")</f>
        <v>14.080399999999999</v>
      </c>
      <c r="N663" s="40">
        <f>IFERROR(VALUE(TRIM(SUBSTITUTE(REPLACE(INDEX(zdrovojéúdaje!$A:$G,MATCH(ROW()+669,$A:$A,0),COLUMN()-8),1,4,""),".",","))),"")</f>
        <v>14.4339</v>
      </c>
    </row>
    <row r="664" spans="1:14" s="29" customFormat="1" ht="13.15" customHeight="1">
      <c r="A664" s="47">
        <f>IF((zdrovojéúdaje!B664&gt;=$C$3)*(zdrovojéúdaje!B664&lt;=$C$4),1+COUNTIF($A$1:$A663,"&gt;0"),0)</f>
        <v>664</v>
      </c>
      <c r="B664" s="28" t="str">
        <f>IFERROR(INDEX(zdrovojéúdaje!$A:$G,MATCH(ROW()+593,$A:$A,0),COLUMN()-1),"")</f>
        <v>1257/1494</v>
      </c>
      <c r="C664" s="14">
        <f>IFERROR(INDEX(zdrovojéúdaje!$A:$G,MATCH(ROW()+593,$A:$A,0),COLUMN()-1),"")</f>
        <v>39782</v>
      </c>
      <c r="D664" s="15">
        <f>IFERROR(INDEX(zdrovojéúdaje!$A:$G,MATCH(ROW()+593,$A:$A,0),COLUMN()-1),"")</f>
        <v>0.72916666666666663</v>
      </c>
      <c r="E664" s="13">
        <f>IFERROR(VALUE(TRIM(SUBSTITUTE(REPLACE(INDEX(zdrovojéúdaje!$A:$G,MATCH(ROW()+593,$A:$A,0),COLUMN()-1),1,4,""),".",",",1))),"")</f>
        <v>52.110999999999997</v>
      </c>
      <c r="F664" s="13">
        <f>IFERROR(VALUE(TRIM(SUBSTITUTE(REPLACE(INDEX(zdrovojéúdaje!$A:$G,MATCH(ROW()+593,$A:$A,0),COLUMN()-1),1,4,""),".",","))),"")</f>
        <v>13.848800000000001</v>
      </c>
      <c r="G664" s="12">
        <f>IFERROR(VALUE(TRIM(SUBSTITUTE(REPLACE(INDEX(zdrovojéúdaje!$A:$G,MATCH(ROW()+593,$A:$A,0),COLUMN()-1),1,4,""),".",","))),"")</f>
        <v>14.2874</v>
      </c>
      <c r="I664" s="36" t="str">
        <f>IFERROR(INDEX(zdrovojéúdaje!$A:$G,MATCH(ROW()+669,$A:$A,0),COLUMN()-8),"")</f>
        <v>1333/1494</v>
      </c>
      <c r="J664" s="37">
        <f>IFERROR(INDEX(zdrovojéúdaje!$A:$G,MATCH(ROW()+669,$A:$A,0),COLUMN()-8),"")</f>
        <v>39784</v>
      </c>
      <c r="K664" s="38">
        <f>IFERROR(INDEX(zdrovojéúdaje!$A:$G,MATCH(ROW()+669,$A:$A,0),COLUMN()-8),"")</f>
        <v>0.3125</v>
      </c>
      <c r="L664" s="39">
        <f>IFERROR(VALUE(TRIM(SUBSTITUTE(REPLACE(INDEX(zdrovojéúdaje!$A:$G,MATCH(ROW()+669,$A:$A,0),COLUMN()-8),1,4,""),".",",",1))),"")</f>
        <v>54.925199999999997</v>
      </c>
      <c r="M664" s="39">
        <f>IFERROR(VALUE(TRIM(SUBSTITUTE(REPLACE(INDEX(zdrovojéúdaje!$A:$G,MATCH(ROW()+669,$A:$A,0),COLUMN()-8),1,4,""),".",","))),"")</f>
        <v>14.014200000000001</v>
      </c>
      <c r="N664" s="40">
        <f>IFERROR(VALUE(TRIM(SUBSTITUTE(REPLACE(INDEX(zdrovojéúdaje!$A:$G,MATCH(ROW()+669,$A:$A,0),COLUMN()-8),1,4,""),".",","))),"")</f>
        <v>14.4339</v>
      </c>
    </row>
    <row r="665" spans="1:14" s="29" customFormat="1" ht="13.15" customHeight="1">
      <c r="A665" s="47">
        <f>IF((zdrovojéúdaje!B665&gt;=$C$3)*(zdrovojéúdaje!B665&lt;=$C$4),1+COUNTIF($A$1:$A664,"&gt;0"),0)</f>
        <v>665</v>
      </c>
      <c r="B665" s="28" t="str">
        <f>IFERROR(INDEX(zdrovojéúdaje!$A:$G,MATCH(ROW()+593,$A:$A,0),COLUMN()-1),"")</f>
        <v>1258/1494</v>
      </c>
      <c r="C665" s="14">
        <f>IFERROR(INDEX(zdrovojéúdaje!$A:$G,MATCH(ROW()+593,$A:$A,0),COLUMN()-1),"")</f>
        <v>39782</v>
      </c>
      <c r="D665" s="15">
        <f>IFERROR(INDEX(zdrovojéúdaje!$A:$G,MATCH(ROW()+593,$A:$A,0),COLUMN()-1),"")</f>
        <v>0.75</v>
      </c>
      <c r="E665" s="13">
        <f>IFERROR(VALUE(TRIM(SUBSTITUTE(REPLACE(INDEX(zdrovojéúdaje!$A:$G,MATCH(ROW()+593,$A:$A,0),COLUMN()-1),1,4,""),".",",",1))),"")</f>
        <v>52.035200000000003</v>
      </c>
      <c r="F665" s="13">
        <f>IFERROR(VALUE(TRIM(SUBSTITUTE(REPLACE(INDEX(zdrovojéúdaje!$A:$G,MATCH(ROW()+593,$A:$A,0),COLUMN()-1),1,4,""),".",","))),"")</f>
        <v>13.848800000000001</v>
      </c>
      <c r="G665" s="12">
        <f>IFERROR(VALUE(TRIM(SUBSTITUTE(REPLACE(INDEX(zdrovojéúdaje!$A:$G,MATCH(ROW()+593,$A:$A,0),COLUMN()-1),1,4,""),".",","))),"")</f>
        <v>14.2508</v>
      </c>
      <c r="I665" s="36" t="str">
        <f>IFERROR(INDEX(zdrovojéúdaje!$A:$G,MATCH(ROW()+669,$A:$A,0),COLUMN()-8),"")</f>
        <v>1334/1494</v>
      </c>
      <c r="J665" s="37">
        <f>IFERROR(INDEX(zdrovojéúdaje!$A:$G,MATCH(ROW()+669,$A:$A,0),COLUMN()-8),"")</f>
        <v>39784</v>
      </c>
      <c r="K665" s="38">
        <f>IFERROR(INDEX(zdrovojéúdaje!$A:$G,MATCH(ROW()+669,$A:$A,0),COLUMN()-8),"")</f>
        <v>0.33333333333333331</v>
      </c>
      <c r="L665" s="39">
        <f>IFERROR(VALUE(TRIM(SUBSTITUTE(REPLACE(INDEX(zdrovojéúdaje!$A:$G,MATCH(ROW()+669,$A:$A,0),COLUMN()-8),1,4,""),".",",",1))),"")</f>
        <v>54.932699999999997</v>
      </c>
      <c r="M665" s="39">
        <f>IFERROR(VALUE(TRIM(SUBSTITUTE(REPLACE(INDEX(zdrovojéúdaje!$A:$G,MATCH(ROW()+669,$A:$A,0),COLUMN()-8),1,4,""),".",","))),"")</f>
        <v>13.948</v>
      </c>
      <c r="N665" s="40">
        <f>IFERROR(VALUE(TRIM(SUBSTITUTE(REPLACE(INDEX(zdrovojéúdaje!$A:$G,MATCH(ROW()+669,$A:$A,0),COLUMN()-8),1,4,""),".",","))),"")</f>
        <v>14.3606</v>
      </c>
    </row>
    <row r="666" spans="1:14" s="29" customFormat="1" ht="13.15" customHeight="1">
      <c r="A666" s="47">
        <f>IF((zdrovojéúdaje!B666&gt;=$C$3)*(zdrovojéúdaje!B666&lt;=$C$4),1+COUNTIF($A$1:$A665,"&gt;0"),0)</f>
        <v>666</v>
      </c>
      <c r="B666" s="28" t="str">
        <f>IFERROR(INDEX(zdrovojéúdaje!$A:$G,MATCH(ROW()+593,$A:$A,0),COLUMN()-1),"")</f>
        <v>1259/1494</v>
      </c>
      <c r="C666" s="14">
        <f>IFERROR(INDEX(zdrovojéúdaje!$A:$G,MATCH(ROW()+593,$A:$A,0),COLUMN()-1),"")</f>
        <v>39782</v>
      </c>
      <c r="D666" s="15">
        <f>IFERROR(INDEX(zdrovojéúdaje!$A:$G,MATCH(ROW()+593,$A:$A,0),COLUMN()-1),"")</f>
        <v>0.77083333333333337</v>
      </c>
      <c r="E666" s="13">
        <f>IFERROR(VALUE(TRIM(SUBSTITUTE(REPLACE(INDEX(zdrovojéúdaje!$A:$G,MATCH(ROW()+593,$A:$A,0),COLUMN()-1),1,4,""),".",",",1))),"")</f>
        <v>52.280099999999997</v>
      </c>
      <c r="F666" s="13">
        <f>IFERROR(VALUE(TRIM(SUBSTITUTE(REPLACE(INDEX(zdrovojéúdaje!$A:$G,MATCH(ROW()+593,$A:$A,0),COLUMN()-1),1,4,""),".",","))),"")</f>
        <v>13.8157</v>
      </c>
      <c r="G666" s="12">
        <f>IFERROR(VALUE(TRIM(SUBSTITUTE(REPLACE(INDEX(zdrovojéúdaje!$A:$G,MATCH(ROW()+593,$A:$A,0),COLUMN()-1),1,4,""),".",","))),"")</f>
        <v>14.1776</v>
      </c>
      <c r="I666" s="36" t="str">
        <f>IFERROR(INDEX(zdrovojéúdaje!$A:$G,MATCH(ROW()+669,$A:$A,0),COLUMN()-8),"")</f>
        <v>1335/1494</v>
      </c>
      <c r="J666" s="37">
        <f>IFERROR(INDEX(zdrovojéúdaje!$A:$G,MATCH(ROW()+669,$A:$A,0),COLUMN()-8),"")</f>
        <v>39784</v>
      </c>
      <c r="K666" s="38">
        <f>IFERROR(INDEX(zdrovojéúdaje!$A:$G,MATCH(ROW()+669,$A:$A,0),COLUMN()-8),"")</f>
        <v>0.35416666666666669</v>
      </c>
      <c r="L666" s="39">
        <f>IFERROR(VALUE(TRIM(SUBSTITUTE(REPLACE(INDEX(zdrovojéúdaje!$A:$G,MATCH(ROW()+669,$A:$A,0),COLUMN()-8),1,4,""),".",",",1))),"")</f>
        <v>54.814100000000003</v>
      </c>
      <c r="M666" s="39">
        <f>IFERROR(VALUE(TRIM(SUBSTITUTE(REPLACE(INDEX(zdrovojéúdaje!$A:$G,MATCH(ROW()+669,$A:$A,0),COLUMN()-8),1,4,""),".",","))),"")</f>
        <v>13.948</v>
      </c>
      <c r="N666" s="40">
        <f>IFERROR(VALUE(TRIM(SUBSTITUTE(REPLACE(INDEX(zdrovojéúdaje!$A:$G,MATCH(ROW()+669,$A:$A,0),COLUMN()-8),1,4,""),".",","))),"")</f>
        <v>14.3606</v>
      </c>
    </row>
    <row r="667" spans="1:14" s="29" customFormat="1" ht="13.15" customHeight="1">
      <c r="A667" s="47">
        <f>IF((zdrovojéúdaje!B667&gt;=$C$3)*(zdrovojéúdaje!B667&lt;=$C$4),1+COUNTIF($A$1:$A666,"&gt;0"),0)</f>
        <v>667</v>
      </c>
      <c r="B667" s="28" t="str">
        <f>IFERROR(INDEX(zdrovojéúdaje!$A:$G,MATCH(ROW()+593,$A:$A,0),COLUMN()-1),"")</f>
        <v>1260/1494</v>
      </c>
      <c r="C667" s="14">
        <f>IFERROR(INDEX(zdrovojéúdaje!$A:$G,MATCH(ROW()+593,$A:$A,0),COLUMN()-1),"")</f>
        <v>39782</v>
      </c>
      <c r="D667" s="15">
        <f>IFERROR(INDEX(zdrovojéúdaje!$A:$G,MATCH(ROW()+593,$A:$A,0),COLUMN()-1),"")</f>
        <v>0.79166666666666663</v>
      </c>
      <c r="E667" s="13">
        <f>IFERROR(VALUE(TRIM(SUBSTITUTE(REPLACE(INDEX(zdrovojéúdaje!$A:$G,MATCH(ROW()+593,$A:$A,0),COLUMN()-1),1,4,""),".",",",1))),"")</f>
        <v>52.514800000000001</v>
      </c>
      <c r="F667" s="13">
        <f>IFERROR(VALUE(TRIM(SUBSTITUTE(REPLACE(INDEX(zdrovojéúdaje!$A:$G,MATCH(ROW()+593,$A:$A,0),COLUMN()-1),1,4,""),".",","))),"")</f>
        <v>13.7826</v>
      </c>
      <c r="G667" s="12">
        <f>IFERROR(VALUE(TRIM(SUBSTITUTE(REPLACE(INDEX(zdrovojéúdaje!$A:$G,MATCH(ROW()+593,$A:$A,0),COLUMN()-1),1,4,""),".",","))),"")</f>
        <v>14.1776</v>
      </c>
      <c r="I667" s="36" t="str">
        <f>IFERROR(INDEX(zdrovojéúdaje!$A:$G,MATCH(ROW()+669,$A:$A,0),COLUMN()-8),"")</f>
        <v>1336/1494</v>
      </c>
      <c r="J667" s="37">
        <f>IFERROR(INDEX(zdrovojéúdaje!$A:$G,MATCH(ROW()+669,$A:$A,0),COLUMN()-8),"")</f>
        <v>39784</v>
      </c>
      <c r="K667" s="38">
        <f>IFERROR(INDEX(zdrovojéúdaje!$A:$G,MATCH(ROW()+669,$A:$A,0),COLUMN()-8),"")</f>
        <v>0.375</v>
      </c>
      <c r="L667" s="39">
        <f>IFERROR(VALUE(TRIM(SUBSTITUTE(REPLACE(INDEX(zdrovojéúdaje!$A:$G,MATCH(ROW()+669,$A:$A,0),COLUMN()-8),1,4,""),".",",",1))),"")</f>
        <v>54.167999999999999</v>
      </c>
      <c r="M667" s="39">
        <f>IFERROR(VALUE(TRIM(SUBSTITUTE(REPLACE(INDEX(zdrovojéúdaje!$A:$G,MATCH(ROW()+669,$A:$A,0),COLUMN()-8),1,4,""),".",","))),"")</f>
        <v>14.080399999999999</v>
      </c>
      <c r="N667" s="40">
        <f>IFERROR(VALUE(TRIM(SUBSTITUTE(REPLACE(INDEX(zdrovojéúdaje!$A:$G,MATCH(ROW()+669,$A:$A,0),COLUMN()-8),1,4,""),".",","))),"")</f>
        <v>14.3606</v>
      </c>
    </row>
    <row r="668" spans="1:14" s="29" customFormat="1" ht="13.15" customHeight="1">
      <c r="A668" s="47">
        <f>IF((zdrovojéúdaje!B668&gt;=$C$3)*(zdrovojéúdaje!B668&lt;=$C$4),1+COUNTIF($A$1:$A667,"&gt;0"),0)</f>
        <v>668</v>
      </c>
      <c r="B668" s="28" t="str">
        <f>IFERROR(INDEX(zdrovojéúdaje!$A:$G,MATCH(ROW()+593,$A:$A,0),COLUMN()-1),"")</f>
        <v>1261/1494</v>
      </c>
      <c r="C668" s="14">
        <f>IFERROR(INDEX(zdrovojéúdaje!$A:$G,MATCH(ROW()+593,$A:$A,0),COLUMN()-1),"")</f>
        <v>39782</v>
      </c>
      <c r="D668" s="15">
        <f>IFERROR(INDEX(zdrovojéúdaje!$A:$G,MATCH(ROW()+593,$A:$A,0),COLUMN()-1),"")</f>
        <v>0.8125</v>
      </c>
      <c r="E668" s="13">
        <f>IFERROR(VALUE(TRIM(SUBSTITUTE(REPLACE(INDEX(zdrovojéúdaje!$A:$G,MATCH(ROW()+593,$A:$A,0),COLUMN()-1),1,4,""),".",",",1))),"")</f>
        <v>52.757100000000001</v>
      </c>
      <c r="F668" s="13">
        <f>IFERROR(VALUE(TRIM(SUBSTITUTE(REPLACE(INDEX(zdrovojéúdaje!$A:$G,MATCH(ROW()+593,$A:$A,0),COLUMN()-1),1,4,""),".",","))),"")</f>
        <v>13.7165</v>
      </c>
      <c r="G668" s="12">
        <f>IFERROR(VALUE(TRIM(SUBSTITUTE(REPLACE(INDEX(zdrovojéúdaje!$A:$G,MATCH(ROW()+593,$A:$A,0),COLUMN()-1),1,4,""),".",","))),"")</f>
        <v>14.1044</v>
      </c>
      <c r="I668" s="36" t="str">
        <f>IFERROR(INDEX(zdrovojéúdaje!$A:$G,MATCH(ROW()+669,$A:$A,0),COLUMN()-8),"")</f>
        <v>1337/1494</v>
      </c>
      <c r="J668" s="37">
        <f>IFERROR(INDEX(zdrovojéúdaje!$A:$G,MATCH(ROW()+669,$A:$A,0),COLUMN()-8),"")</f>
        <v>39784</v>
      </c>
      <c r="K668" s="38">
        <f>IFERROR(INDEX(zdrovojéúdaje!$A:$G,MATCH(ROW()+669,$A:$A,0),COLUMN()-8),"")</f>
        <v>0.39583333333333331</v>
      </c>
      <c r="L668" s="39">
        <f>IFERROR(VALUE(TRIM(SUBSTITUTE(REPLACE(INDEX(zdrovojéúdaje!$A:$G,MATCH(ROW()+669,$A:$A,0),COLUMN()-8),1,4,""),".",",",1))),"")</f>
        <v>53.9938</v>
      </c>
      <c r="M668" s="39">
        <f>IFERROR(VALUE(TRIM(SUBSTITUTE(REPLACE(INDEX(zdrovojéúdaje!$A:$G,MATCH(ROW()+669,$A:$A,0),COLUMN()-8),1,4,""),".",","))),"")</f>
        <v>14.146699999999999</v>
      </c>
      <c r="N668" s="40">
        <f>IFERROR(VALUE(TRIM(SUBSTITUTE(REPLACE(INDEX(zdrovojéúdaje!$A:$G,MATCH(ROW()+669,$A:$A,0),COLUMN()-8),1,4,""),".",","))),"")</f>
        <v>14.507099999999999</v>
      </c>
    </row>
    <row r="669" spans="1:14" s="29" customFormat="1" ht="13.15" customHeight="1">
      <c r="A669" s="47">
        <f>IF((zdrovojéúdaje!B669&gt;=$C$3)*(zdrovojéúdaje!B669&lt;=$C$4),1+COUNTIF($A$1:$A668,"&gt;0"),0)</f>
        <v>669</v>
      </c>
      <c r="B669" s="28" t="str">
        <f>IFERROR(INDEX(zdrovojéúdaje!$A:$G,MATCH(ROW()+593,$A:$A,0),COLUMN()-1),"")</f>
        <v>1262/1494</v>
      </c>
      <c r="C669" s="14">
        <f>IFERROR(INDEX(zdrovojéúdaje!$A:$G,MATCH(ROW()+593,$A:$A,0),COLUMN()-1),"")</f>
        <v>39782</v>
      </c>
      <c r="D669" s="15">
        <f>IFERROR(INDEX(zdrovojéúdaje!$A:$G,MATCH(ROW()+593,$A:$A,0),COLUMN()-1),"")</f>
        <v>0.83333333333333337</v>
      </c>
      <c r="E669" s="13">
        <f>IFERROR(VALUE(TRIM(SUBSTITUTE(REPLACE(INDEX(zdrovojéúdaje!$A:$G,MATCH(ROW()+593,$A:$A,0),COLUMN()-1),1,4,""),".",",",1))),"")</f>
        <v>52.956499999999998</v>
      </c>
      <c r="F669" s="13">
        <f>IFERROR(VALUE(TRIM(SUBSTITUTE(REPLACE(INDEX(zdrovojéúdaje!$A:$G,MATCH(ROW()+593,$A:$A,0),COLUMN()-1),1,4,""),".",","))),"")</f>
        <v>13.7165</v>
      </c>
      <c r="G669" s="12">
        <f>IFERROR(VALUE(TRIM(SUBSTITUTE(REPLACE(INDEX(zdrovojéúdaje!$A:$G,MATCH(ROW()+593,$A:$A,0),COLUMN()-1),1,4,""),".",","))),"")</f>
        <v>14.141</v>
      </c>
      <c r="I669" s="36" t="str">
        <f>IFERROR(INDEX(zdrovojéúdaje!$A:$G,MATCH(ROW()+669,$A:$A,0),COLUMN()-8),"")</f>
        <v>1338/1494</v>
      </c>
      <c r="J669" s="37">
        <f>IFERROR(INDEX(zdrovojéúdaje!$A:$G,MATCH(ROW()+669,$A:$A,0),COLUMN()-8),"")</f>
        <v>39784</v>
      </c>
      <c r="K669" s="38">
        <f>IFERROR(INDEX(zdrovojéúdaje!$A:$G,MATCH(ROW()+669,$A:$A,0),COLUMN()-8),"")</f>
        <v>0.41666666666666669</v>
      </c>
      <c r="L669" s="39">
        <f>IFERROR(VALUE(TRIM(SUBSTITUTE(REPLACE(INDEX(zdrovojéúdaje!$A:$G,MATCH(ROW()+669,$A:$A,0),COLUMN()-8),1,4,""),".",",",1))),"")</f>
        <v>53.776800000000001</v>
      </c>
      <c r="M669" s="39">
        <f>IFERROR(VALUE(TRIM(SUBSTITUTE(REPLACE(INDEX(zdrovojéúdaje!$A:$G,MATCH(ROW()+669,$A:$A,0),COLUMN()-8),1,4,""),".",","))),"")</f>
        <v>14.279199999999999</v>
      </c>
      <c r="N669" s="40">
        <f>IFERROR(VALUE(TRIM(SUBSTITUTE(REPLACE(INDEX(zdrovojéúdaje!$A:$G,MATCH(ROW()+669,$A:$A,0),COLUMN()-8),1,4,""),".",","))),"")</f>
        <v>14.7637</v>
      </c>
    </row>
    <row r="670" spans="1:14" s="29" customFormat="1" ht="13.15" customHeight="1">
      <c r="A670" s="47">
        <f>IF((zdrovojéúdaje!B670&gt;=$C$3)*(zdrovojéúdaje!B670&lt;=$C$4),1+COUNTIF($A$1:$A669,"&gt;0"),0)</f>
        <v>670</v>
      </c>
      <c r="B670" s="28" t="str">
        <f>IFERROR(INDEX(zdrovojéúdaje!$A:$G,MATCH(ROW()+593,$A:$A,0),COLUMN()-1),"")</f>
        <v>1263/1494</v>
      </c>
      <c r="C670" s="14">
        <f>IFERROR(INDEX(zdrovojéúdaje!$A:$G,MATCH(ROW()+593,$A:$A,0),COLUMN()-1),"")</f>
        <v>39782</v>
      </c>
      <c r="D670" s="15">
        <f>IFERROR(INDEX(zdrovojéúdaje!$A:$G,MATCH(ROW()+593,$A:$A,0),COLUMN()-1),"")</f>
        <v>0.85416666666666663</v>
      </c>
      <c r="E670" s="13">
        <f>IFERROR(VALUE(TRIM(SUBSTITUTE(REPLACE(INDEX(zdrovojéúdaje!$A:$G,MATCH(ROW()+593,$A:$A,0),COLUMN()-1),1,4,""),".",",",1))),"")</f>
        <v>52.936300000000003</v>
      </c>
      <c r="F670" s="13">
        <f>IFERROR(VALUE(TRIM(SUBSTITUTE(REPLACE(INDEX(zdrovojéúdaje!$A:$G,MATCH(ROW()+593,$A:$A,0),COLUMN()-1),1,4,""),".",","))),"")</f>
        <v>13.749599999999999</v>
      </c>
      <c r="G670" s="12">
        <f>IFERROR(VALUE(TRIM(SUBSTITUTE(REPLACE(INDEX(zdrovojéúdaje!$A:$G,MATCH(ROW()+593,$A:$A,0),COLUMN()-1),1,4,""),".",","))),"")</f>
        <v>14.0678</v>
      </c>
      <c r="I670" s="36" t="str">
        <f>IFERROR(INDEX(zdrovojéúdaje!$A:$G,MATCH(ROW()+669,$A:$A,0),COLUMN()-8),"")</f>
        <v>1339/1494</v>
      </c>
      <c r="J670" s="37">
        <f>IFERROR(INDEX(zdrovojéúdaje!$A:$G,MATCH(ROW()+669,$A:$A,0),COLUMN()-8),"")</f>
        <v>39784</v>
      </c>
      <c r="K670" s="38">
        <f>IFERROR(INDEX(zdrovojéúdaje!$A:$G,MATCH(ROW()+669,$A:$A,0),COLUMN()-8),"")</f>
        <v>0.4375</v>
      </c>
      <c r="L670" s="39">
        <f>IFERROR(VALUE(TRIM(SUBSTITUTE(REPLACE(INDEX(zdrovojéúdaje!$A:$G,MATCH(ROW()+669,$A:$A,0),COLUMN()-8),1,4,""),".",",",1))),"")</f>
        <v>53.380499999999998</v>
      </c>
      <c r="M670" s="39">
        <f>IFERROR(VALUE(TRIM(SUBSTITUTE(REPLACE(INDEX(zdrovojéúdaje!$A:$G,MATCH(ROW()+669,$A:$A,0),COLUMN()-8),1,4,""),".",","))),"")</f>
        <v>14.444900000000001</v>
      </c>
      <c r="N670" s="40">
        <f>IFERROR(VALUE(TRIM(SUBSTITUTE(REPLACE(INDEX(zdrovojéúdaje!$A:$G,MATCH(ROW()+669,$A:$A,0),COLUMN()-8),1,4,""),".",","))),"")</f>
        <v>14.837</v>
      </c>
    </row>
    <row r="671" spans="1:14" s="29" customFormat="1" ht="13.15" customHeight="1">
      <c r="A671" s="47">
        <f>IF((zdrovojéúdaje!B671&gt;=$C$3)*(zdrovojéúdaje!B671&lt;=$C$4),1+COUNTIF($A$1:$A670,"&gt;0"),0)</f>
        <v>671</v>
      </c>
      <c r="B671" s="28" t="str">
        <f>IFERROR(INDEX(zdrovojéúdaje!$A:$G,MATCH(ROW()+593,$A:$A,0),COLUMN()-1),"")</f>
        <v>1264/1494</v>
      </c>
      <c r="C671" s="14">
        <f>IFERROR(INDEX(zdrovojéúdaje!$A:$G,MATCH(ROW()+593,$A:$A,0),COLUMN()-1),"")</f>
        <v>39782</v>
      </c>
      <c r="D671" s="15">
        <f>IFERROR(INDEX(zdrovojéúdaje!$A:$G,MATCH(ROW()+593,$A:$A,0),COLUMN()-1),"")</f>
        <v>0.875</v>
      </c>
      <c r="E671" s="13">
        <f>IFERROR(VALUE(TRIM(SUBSTITUTE(REPLACE(INDEX(zdrovojéúdaje!$A:$G,MATCH(ROW()+593,$A:$A,0),COLUMN()-1),1,4,""),".",",",1))),"")</f>
        <v>53.032200000000003</v>
      </c>
      <c r="F671" s="13">
        <f>IFERROR(VALUE(TRIM(SUBSTITUTE(REPLACE(INDEX(zdrovojéúdaje!$A:$G,MATCH(ROW()+593,$A:$A,0),COLUMN()-1),1,4,""),".",","))),"")</f>
        <v>13.749599999999999</v>
      </c>
      <c r="G671" s="12">
        <f>IFERROR(VALUE(TRIM(SUBSTITUTE(REPLACE(INDEX(zdrovojéúdaje!$A:$G,MATCH(ROW()+593,$A:$A,0),COLUMN()-1),1,4,""),".",","))),"")</f>
        <v>14.1776</v>
      </c>
      <c r="I671" s="36" t="str">
        <f>IFERROR(INDEX(zdrovojéúdaje!$A:$G,MATCH(ROW()+669,$A:$A,0),COLUMN()-8),"")</f>
        <v>1340/1494</v>
      </c>
      <c r="J671" s="37">
        <f>IFERROR(INDEX(zdrovojéúdaje!$A:$G,MATCH(ROW()+669,$A:$A,0),COLUMN()-8),"")</f>
        <v>39784</v>
      </c>
      <c r="K671" s="38">
        <f>IFERROR(INDEX(zdrovojéúdaje!$A:$G,MATCH(ROW()+669,$A:$A,0),COLUMN()-8),"")</f>
        <v>0.45833333333333331</v>
      </c>
      <c r="L671" s="39">
        <f>IFERROR(VALUE(TRIM(SUBSTITUTE(REPLACE(INDEX(zdrovojéúdaje!$A:$G,MATCH(ROW()+669,$A:$A,0),COLUMN()-8),1,4,""),".",",",1))),"")</f>
        <v>50.626899999999999</v>
      </c>
      <c r="M671" s="39">
        <f>IFERROR(VALUE(TRIM(SUBSTITUTE(REPLACE(INDEX(zdrovojéúdaje!$A:$G,MATCH(ROW()+669,$A:$A,0),COLUMN()-8),1,4,""),".",","))),"")</f>
        <v>15.6416</v>
      </c>
      <c r="N671" s="40">
        <f>IFERROR(VALUE(TRIM(SUBSTITUTE(REPLACE(INDEX(zdrovojéúdaje!$A:$G,MATCH(ROW()+669,$A:$A,0),COLUMN()-8),1,4,""),".",","))),"")</f>
        <v>15.387499999999999</v>
      </c>
    </row>
    <row r="672" spans="1:14" s="29" customFormat="1" ht="13.15" customHeight="1">
      <c r="A672" s="47">
        <f>IF((zdrovojéúdaje!B672&gt;=$C$3)*(zdrovojéúdaje!B672&lt;=$C$4),1+COUNTIF($A$1:$A671,"&gt;0"),0)</f>
        <v>672</v>
      </c>
      <c r="B672" s="28" t="str">
        <f>IFERROR(INDEX(zdrovojéúdaje!$A:$G,MATCH(ROW()+593,$A:$A,0),COLUMN()-1),"")</f>
        <v>1265/1494</v>
      </c>
      <c r="C672" s="14">
        <f>IFERROR(INDEX(zdrovojéúdaje!$A:$G,MATCH(ROW()+593,$A:$A,0),COLUMN()-1),"")</f>
        <v>39782</v>
      </c>
      <c r="D672" s="15">
        <f>IFERROR(INDEX(zdrovojéúdaje!$A:$G,MATCH(ROW()+593,$A:$A,0),COLUMN()-1),"")</f>
        <v>0.89583333333333337</v>
      </c>
      <c r="E672" s="13">
        <f>IFERROR(VALUE(TRIM(SUBSTITUTE(REPLACE(INDEX(zdrovojéúdaje!$A:$G,MATCH(ROW()+593,$A:$A,0),COLUMN()-1),1,4,""),".",",",1))),"")</f>
        <v>52.991799999999998</v>
      </c>
      <c r="F672" s="13">
        <f>IFERROR(VALUE(TRIM(SUBSTITUTE(REPLACE(INDEX(zdrovojéúdaje!$A:$G,MATCH(ROW()+593,$A:$A,0),COLUMN()-1),1,4,""),".",","))),"")</f>
        <v>13.7826</v>
      </c>
      <c r="G672" s="12">
        <f>IFERROR(VALUE(TRIM(SUBSTITUTE(REPLACE(INDEX(zdrovojéúdaje!$A:$G,MATCH(ROW()+593,$A:$A,0),COLUMN()-1),1,4,""),".",","))),"")</f>
        <v>14.2508</v>
      </c>
      <c r="I672" s="36" t="str">
        <f>IFERROR(INDEX(zdrovojéúdaje!$A:$G,MATCH(ROW()+669,$A:$A,0),COLUMN()-8),"")</f>
        <v>1341/1494</v>
      </c>
      <c r="J672" s="37">
        <f>IFERROR(INDEX(zdrovojéúdaje!$A:$G,MATCH(ROW()+669,$A:$A,0),COLUMN()-8),"")</f>
        <v>39784</v>
      </c>
      <c r="K672" s="38">
        <f>IFERROR(INDEX(zdrovojéúdaje!$A:$G,MATCH(ROW()+669,$A:$A,0),COLUMN()-8),"")</f>
        <v>0.47916666666666669</v>
      </c>
      <c r="L672" s="39">
        <f>IFERROR(VALUE(TRIM(SUBSTITUTE(REPLACE(INDEX(zdrovojéúdaje!$A:$G,MATCH(ROW()+669,$A:$A,0),COLUMN()-8),1,4,""),".",",",1))),"")</f>
        <v>47.736899999999999</v>
      </c>
      <c r="M672" s="39">
        <f>IFERROR(VALUE(TRIM(SUBSTITUTE(REPLACE(INDEX(zdrovojéúdaje!$A:$G,MATCH(ROW()+669,$A:$A,0),COLUMN()-8),1,4,""),".",","))),"")</f>
        <v>16.777200000000001</v>
      </c>
      <c r="N672" s="40">
        <f>IFERROR(VALUE(TRIM(SUBSTITUTE(REPLACE(INDEX(zdrovojéúdaje!$A:$G,MATCH(ROW()+669,$A:$A,0),COLUMN()-8),1,4,""),".",","))),"")</f>
        <v>15.461</v>
      </c>
    </row>
    <row r="673" spans="1:14" s="29" customFormat="1" ht="13.15" customHeight="1">
      <c r="A673" s="47">
        <f>IF((zdrovojéúdaje!B673&gt;=$C$3)*(zdrovojéúdaje!B673&lt;=$C$4),1+COUNTIF($A$1:$A672,"&gt;0"),0)</f>
        <v>673</v>
      </c>
      <c r="B673" s="28" t="str">
        <f>IFERROR(INDEX(zdrovojéúdaje!$A:$G,MATCH(ROW()+593,$A:$A,0),COLUMN()-1),"")</f>
        <v>1266/1494</v>
      </c>
      <c r="C673" s="14">
        <f>IFERROR(INDEX(zdrovojéúdaje!$A:$G,MATCH(ROW()+593,$A:$A,0),COLUMN()-1),"")</f>
        <v>39782</v>
      </c>
      <c r="D673" s="15">
        <f>IFERROR(INDEX(zdrovojéúdaje!$A:$G,MATCH(ROW()+593,$A:$A,0),COLUMN()-1),"")</f>
        <v>0.91666666666666663</v>
      </c>
      <c r="E673" s="13">
        <f>IFERROR(VALUE(TRIM(SUBSTITUTE(REPLACE(INDEX(zdrovojéúdaje!$A:$G,MATCH(ROW()+593,$A:$A,0),COLUMN()-1),1,4,""),".",",",1))),"")</f>
        <v>52.802500000000002</v>
      </c>
      <c r="F673" s="13">
        <f>IFERROR(VALUE(TRIM(SUBSTITUTE(REPLACE(INDEX(zdrovojéúdaje!$A:$G,MATCH(ROW()+593,$A:$A,0),COLUMN()-1),1,4,""),".",","))),"")</f>
        <v>13.8157</v>
      </c>
      <c r="G673" s="12">
        <f>IFERROR(VALUE(TRIM(SUBSTITUTE(REPLACE(INDEX(zdrovojéúdaje!$A:$G,MATCH(ROW()+593,$A:$A,0),COLUMN()-1),1,4,""),".",","))),"")</f>
        <v>14.2508</v>
      </c>
      <c r="I673" s="36" t="str">
        <f>IFERROR(INDEX(zdrovojéúdaje!$A:$G,MATCH(ROW()+669,$A:$A,0),COLUMN()-8),"")</f>
        <v>1342/1494</v>
      </c>
      <c r="J673" s="37">
        <f>IFERROR(INDEX(zdrovojéúdaje!$A:$G,MATCH(ROW()+669,$A:$A,0),COLUMN()-8),"")</f>
        <v>39784</v>
      </c>
      <c r="K673" s="38">
        <f>IFERROR(INDEX(zdrovojéúdaje!$A:$G,MATCH(ROW()+669,$A:$A,0),COLUMN()-8),"")</f>
        <v>0.5</v>
      </c>
      <c r="L673" s="39">
        <f>IFERROR(VALUE(TRIM(SUBSTITUTE(REPLACE(INDEX(zdrovojéúdaje!$A:$G,MATCH(ROW()+669,$A:$A,0),COLUMN()-8),1,4,""),".",",",1))),"")</f>
        <v>45.917200000000001</v>
      </c>
      <c r="M673" s="39">
        <f>IFERROR(VALUE(TRIM(SUBSTITUTE(REPLACE(INDEX(zdrovojéúdaje!$A:$G,MATCH(ROW()+669,$A:$A,0),COLUMN()-8),1,4,""),".",","))),"")</f>
        <v>17.8172</v>
      </c>
      <c r="N673" s="40">
        <f>IFERROR(VALUE(TRIM(SUBSTITUTE(REPLACE(INDEX(zdrovojéúdaje!$A:$G,MATCH(ROW()+669,$A:$A,0),COLUMN()-8),1,4,""),".",","))),"")</f>
        <v>16.122800000000002</v>
      </c>
    </row>
    <row r="674" spans="1:14" s="29" customFormat="1" ht="13.15" customHeight="1">
      <c r="A674" s="47">
        <f>IF((zdrovojéúdaje!B674&gt;=$C$3)*(zdrovojéúdaje!B674&lt;=$C$4),1+COUNTIF($A$1:$A673,"&gt;0"),0)</f>
        <v>674</v>
      </c>
      <c r="B674" s="28" t="str">
        <f>IFERROR(INDEX(zdrovojéúdaje!$A:$G,MATCH(ROW()+593,$A:$A,0),COLUMN()-1),"")</f>
        <v>1267/1494</v>
      </c>
      <c r="C674" s="14">
        <f>IFERROR(INDEX(zdrovojéúdaje!$A:$G,MATCH(ROW()+593,$A:$A,0),COLUMN()-1),"")</f>
        <v>39782</v>
      </c>
      <c r="D674" s="15">
        <f>IFERROR(INDEX(zdrovojéúdaje!$A:$G,MATCH(ROW()+593,$A:$A,0),COLUMN()-1),"")</f>
        <v>0.9375</v>
      </c>
      <c r="E674" s="13">
        <f>IFERROR(VALUE(TRIM(SUBSTITUTE(REPLACE(INDEX(zdrovojéúdaje!$A:$G,MATCH(ROW()+593,$A:$A,0),COLUMN()-1),1,4,""),".",",",1))),"")</f>
        <v>52.658700000000003</v>
      </c>
      <c r="F674" s="13">
        <f>IFERROR(VALUE(TRIM(SUBSTITUTE(REPLACE(INDEX(zdrovojéúdaje!$A:$G,MATCH(ROW()+593,$A:$A,0),COLUMN()-1),1,4,""),".",","))),"")</f>
        <v>13.8819</v>
      </c>
      <c r="G674" s="12">
        <f>IFERROR(VALUE(TRIM(SUBSTITUTE(REPLACE(INDEX(zdrovojéúdaje!$A:$G,MATCH(ROW()+593,$A:$A,0),COLUMN()-1),1,4,""),".",","))),"")</f>
        <v>14.3606</v>
      </c>
      <c r="I674" s="36" t="str">
        <f>IFERROR(INDEX(zdrovojéúdaje!$A:$G,MATCH(ROW()+669,$A:$A,0),COLUMN()-8),"")</f>
        <v>1343/1494</v>
      </c>
      <c r="J674" s="37">
        <f>IFERROR(INDEX(zdrovojéúdaje!$A:$G,MATCH(ROW()+669,$A:$A,0),COLUMN()-8),"")</f>
        <v>39784</v>
      </c>
      <c r="K674" s="38">
        <f>IFERROR(INDEX(zdrovojéúdaje!$A:$G,MATCH(ROW()+669,$A:$A,0),COLUMN()-8),"")</f>
        <v>0.52083333333333337</v>
      </c>
      <c r="L674" s="39">
        <f>IFERROR(VALUE(TRIM(SUBSTITUTE(REPLACE(INDEX(zdrovojéúdaje!$A:$G,MATCH(ROW()+669,$A:$A,0),COLUMN()-8),1,4,""),".",",",1))),"")</f>
        <v>45.626899999999999</v>
      </c>
      <c r="M674" s="39">
        <f>IFERROR(VALUE(TRIM(SUBSTITUTE(REPLACE(INDEX(zdrovojéúdaje!$A:$G,MATCH(ROW()+669,$A:$A,0),COLUMN()-8),1,4,""),".",","))),"")</f>
        <v>18.625399999999999</v>
      </c>
      <c r="N674" s="40">
        <f>IFERROR(VALUE(TRIM(SUBSTITUTE(REPLACE(INDEX(zdrovojéúdaje!$A:$G,MATCH(ROW()+669,$A:$A,0),COLUMN()-8),1,4,""),".",","))),"")</f>
        <v>16.491099999999999</v>
      </c>
    </row>
    <row r="675" spans="1:14" s="29" customFormat="1" ht="13.15" customHeight="1">
      <c r="A675" s="47">
        <f>IF((zdrovojéúdaje!B675&gt;=$C$3)*(zdrovojéúdaje!B675&lt;=$C$4),1+COUNTIF($A$1:$A674,"&gt;0"),0)</f>
        <v>675</v>
      </c>
      <c r="B675" s="28" t="str">
        <f>IFERROR(INDEX(zdrovojéúdaje!$A:$G,MATCH(ROW()+593,$A:$A,0),COLUMN()-1),"")</f>
        <v>1268/1494</v>
      </c>
      <c r="C675" s="14">
        <f>IFERROR(INDEX(zdrovojéúdaje!$A:$G,MATCH(ROW()+593,$A:$A,0),COLUMN()-1),"")</f>
        <v>39782</v>
      </c>
      <c r="D675" s="15">
        <f>IFERROR(INDEX(zdrovojéúdaje!$A:$G,MATCH(ROW()+593,$A:$A,0),COLUMN()-1),"")</f>
        <v>0.95833333333333337</v>
      </c>
      <c r="E675" s="13">
        <f>IFERROR(VALUE(TRIM(SUBSTITUTE(REPLACE(INDEX(zdrovojéúdaje!$A:$G,MATCH(ROW()+593,$A:$A,0),COLUMN()-1),1,4,""),".",",",1))),"")</f>
        <v>52.421399999999998</v>
      </c>
      <c r="F675" s="13">
        <f>IFERROR(VALUE(TRIM(SUBSTITUTE(REPLACE(INDEX(zdrovojéúdaje!$A:$G,MATCH(ROW()+593,$A:$A,0),COLUMN()-1),1,4,""),".",","))),"")</f>
        <v>13.9811</v>
      </c>
      <c r="G675" s="12">
        <f>IFERROR(VALUE(TRIM(SUBSTITUTE(REPLACE(INDEX(zdrovojéúdaje!$A:$G,MATCH(ROW()+593,$A:$A,0),COLUMN()-1),1,4,""),".",","))),"")</f>
        <v>14.4339</v>
      </c>
      <c r="I675" s="36" t="str">
        <f>IFERROR(INDEX(zdrovojéúdaje!$A:$G,MATCH(ROW()+669,$A:$A,0),COLUMN()-8),"")</f>
        <v>1344/1494</v>
      </c>
      <c r="J675" s="37">
        <f>IFERROR(INDEX(zdrovojéúdaje!$A:$G,MATCH(ROW()+669,$A:$A,0),COLUMN()-8),"")</f>
        <v>39784</v>
      </c>
      <c r="K675" s="38">
        <f>IFERROR(INDEX(zdrovojéúdaje!$A:$G,MATCH(ROW()+669,$A:$A,0),COLUMN()-8),"")</f>
        <v>0.54166666666666663</v>
      </c>
      <c r="L675" s="39">
        <f>IFERROR(VALUE(TRIM(SUBSTITUTE(REPLACE(INDEX(zdrovojéúdaje!$A:$G,MATCH(ROW()+669,$A:$A,0),COLUMN()-8),1,4,""),".",",",1))),"")</f>
        <v>45.657200000000003</v>
      </c>
      <c r="M675" s="39">
        <f>IFERROR(VALUE(TRIM(SUBSTITUTE(REPLACE(INDEX(zdrovojéúdaje!$A:$G,MATCH(ROW()+669,$A:$A,0),COLUMN()-8),1,4,""),".",","))),"")</f>
        <v>18.591699999999999</v>
      </c>
      <c r="N675" s="40">
        <f>IFERROR(VALUE(TRIM(SUBSTITUTE(REPLACE(INDEX(zdrovojéúdaje!$A:$G,MATCH(ROW()+669,$A:$A,0),COLUMN()-8),1,4,""),".",","))),"")</f>
        <v>16.417400000000001</v>
      </c>
    </row>
    <row r="676" spans="1:14" s="29" customFormat="1" ht="13.15" customHeight="1">
      <c r="A676" s="47">
        <f>IF((zdrovojéúdaje!B676&gt;=$C$3)*(zdrovojéúdaje!B676&lt;=$C$4),1+COUNTIF($A$1:$A675,"&gt;0"),0)</f>
        <v>676</v>
      </c>
      <c r="B676" s="28" t="str">
        <f>IFERROR(INDEX(zdrovojéúdaje!$A:$G,MATCH(ROW()+593,$A:$A,0),COLUMN()-1),"")</f>
        <v>1269/1494</v>
      </c>
      <c r="C676" s="14">
        <f>IFERROR(INDEX(zdrovojéúdaje!$A:$G,MATCH(ROW()+593,$A:$A,0),COLUMN()-1),"")</f>
        <v>39782</v>
      </c>
      <c r="D676" s="15">
        <f>IFERROR(INDEX(zdrovojéúdaje!$A:$G,MATCH(ROW()+593,$A:$A,0),COLUMN()-1),"")</f>
        <v>0.97916666666666663</v>
      </c>
      <c r="E676" s="13">
        <f>IFERROR(VALUE(TRIM(SUBSTITUTE(REPLACE(INDEX(zdrovojéúdaje!$A:$G,MATCH(ROW()+593,$A:$A,0),COLUMN()-1),1,4,""),".",",",1))),"")</f>
        <v>52.426499999999997</v>
      </c>
      <c r="F676" s="13">
        <f>IFERROR(VALUE(TRIM(SUBSTITUTE(REPLACE(INDEX(zdrovojéúdaje!$A:$G,MATCH(ROW()+593,$A:$A,0),COLUMN()-1),1,4,""),".",","))),"")</f>
        <v>13.9811</v>
      </c>
      <c r="G676" s="12">
        <f>IFERROR(VALUE(TRIM(SUBSTITUTE(REPLACE(INDEX(zdrovojéúdaje!$A:$G,MATCH(ROW()+593,$A:$A,0),COLUMN()-1),1,4,""),".",","))),"")</f>
        <v>14.470499999999999</v>
      </c>
      <c r="I676" s="36" t="str">
        <f>IFERROR(INDEX(zdrovojéúdaje!$A:$G,MATCH(ROW()+669,$A:$A,0),COLUMN()-8),"")</f>
        <v>1345/1494</v>
      </c>
      <c r="J676" s="37">
        <f>IFERROR(INDEX(zdrovojéúdaje!$A:$G,MATCH(ROW()+669,$A:$A,0),COLUMN()-8),"")</f>
        <v>39784</v>
      </c>
      <c r="K676" s="38">
        <f>IFERROR(INDEX(zdrovojéúdaje!$A:$G,MATCH(ROW()+669,$A:$A,0),COLUMN()-8),"")</f>
        <v>0.5625</v>
      </c>
      <c r="L676" s="39">
        <f>IFERROR(VALUE(TRIM(SUBSTITUTE(REPLACE(INDEX(zdrovojéúdaje!$A:$G,MATCH(ROW()+669,$A:$A,0),COLUMN()-8),1,4,""),".",",",1))),"")</f>
        <v>45.323999999999998</v>
      </c>
      <c r="M676" s="39">
        <f>IFERROR(VALUE(TRIM(SUBSTITUTE(REPLACE(INDEX(zdrovojéúdaje!$A:$G,MATCH(ROW()+669,$A:$A,0),COLUMN()-8),1,4,""),".",","))),"")</f>
        <v>19.436299999999999</v>
      </c>
      <c r="N676" s="40">
        <f>IFERROR(VALUE(TRIM(SUBSTITUTE(REPLACE(INDEX(zdrovojéúdaje!$A:$G,MATCH(ROW()+669,$A:$A,0),COLUMN()-8),1,4,""),".",","))),"")</f>
        <v>16.970300000000002</v>
      </c>
    </row>
    <row r="677" spans="1:14" s="29" customFormat="1" ht="13.15" customHeight="1">
      <c r="A677" s="47">
        <f>IF((zdrovojéúdaje!B677&gt;=$C$3)*(zdrovojéúdaje!B677&lt;=$C$4),1+COUNTIF($A$1:$A676,"&gt;0"),0)</f>
        <v>677</v>
      </c>
      <c r="B677" s="28" t="str">
        <f>IFERROR(INDEX(zdrovojéúdaje!$A:$G,MATCH(ROW()+593,$A:$A,0),COLUMN()-1),"")</f>
        <v>1270/1494</v>
      </c>
      <c r="C677" s="14">
        <f>IFERROR(INDEX(zdrovojéúdaje!$A:$G,MATCH(ROW()+593,$A:$A,0),COLUMN()-1),"")</f>
        <v>39783</v>
      </c>
      <c r="D677" s="15">
        <f>IFERROR(INDEX(zdrovojéúdaje!$A:$G,MATCH(ROW()+593,$A:$A,0),COLUMN()-1),"")</f>
        <v>0</v>
      </c>
      <c r="E677" s="13">
        <f>IFERROR(VALUE(TRIM(SUBSTITUTE(REPLACE(INDEX(zdrovojéúdaje!$A:$G,MATCH(ROW()+593,$A:$A,0),COLUMN()-1),1,4,""),".",",",1))),"")</f>
        <v>52.3003</v>
      </c>
      <c r="F677" s="13">
        <f>IFERROR(VALUE(TRIM(SUBSTITUTE(REPLACE(INDEX(zdrovojéúdaje!$A:$G,MATCH(ROW()+593,$A:$A,0),COLUMN()-1),1,4,""),".",","))),"")</f>
        <v>14.014200000000001</v>
      </c>
      <c r="G677" s="12">
        <f>IFERROR(VALUE(TRIM(SUBSTITUTE(REPLACE(INDEX(zdrovojéúdaje!$A:$G,MATCH(ROW()+593,$A:$A,0),COLUMN()-1),1,4,""),".",","))),"")</f>
        <v>14.3972</v>
      </c>
      <c r="I677" s="36" t="str">
        <f>IFERROR(INDEX(zdrovojéúdaje!$A:$G,MATCH(ROW()+669,$A:$A,0),COLUMN()-8),"")</f>
        <v>1346/1494</v>
      </c>
      <c r="J677" s="37">
        <f>IFERROR(INDEX(zdrovojéúdaje!$A:$G,MATCH(ROW()+669,$A:$A,0),COLUMN()-8),"")</f>
        <v>39784</v>
      </c>
      <c r="K677" s="38">
        <f>IFERROR(INDEX(zdrovojéúdaje!$A:$G,MATCH(ROW()+669,$A:$A,0),COLUMN()-8),"")</f>
        <v>0.58333333333333337</v>
      </c>
      <c r="L677" s="39">
        <f>IFERROR(VALUE(TRIM(SUBSTITUTE(REPLACE(INDEX(zdrovojéúdaje!$A:$G,MATCH(ROW()+669,$A:$A,0),COLUMN()-8),1,4,""),".",",",1))),"")</f>
        <v>44.9253</v>
      </c>
      <c r="M677" s="39">
        <f>IFERROR(VALUE(TRIM(SUBSTITUTE(REPLACE(INDEX(zdrovojéúdaje!$A:$G,MATCH(ROW()+669,$A:$A,0),COLUMN()-8),1,4,""),".",","))),"")</f>
        <v>20.317699999999999</v>
      </c>
      <c r="N677" s="40">
        <f>IFERROR(VALUE(TRIM(SUBSTITUTE(REPLACE(INDEX(zdrovojéúdaje!$A:$G,MATCH(ROW()+669,$A:$A,0),COLUMN()-8),1,4,""),".",","))),"")</f>
        <v>17.635000000000002</v>
      </c>
    </row>
    <row r="678" spans="1:14" s="29" customFormat="1" ht="13.15" customHeight="1">
      <c r="A678" s="47">
        <f>IF((zdrovojéúdaje!B678&gt;=$C$3)*(zdrovojéúdaje!B678&lt;=$C$4),1+COUNTIF($A$1:$A677,"&gt;0"),0)</f>
        <v>678</v>
      </c>
      <c r="B678" s="28" t="str">
        <f>IFERROR(INDEX(zdrovojéúdaje!$A:$G,MATCH(ROW()+593,$A:$A,0),COLUMN()-1),"")</f>
        <v>1271/1494</v>
      </c>
      <c r="C678" s="14">
        <f>IFERROR(INDEX(zdrovojéúdaje!$A:$G,MATCH(ROW()+593,$A:$A,0),COLUMN()-1),"")</f>
        <v>39783</v>
      </c>
      <c r="D678" s="15">
        <f>IFERROR(INDEX(zdrovojéúdaje!$A:$G,MATCH(ROW()+593,$A:$A,0),COLUMN()-1),"")</f>
        <v>2.0833333333333332E-2</v>
      </c>
      <c r="E678" s="13">
        <f>IFERROR(VALUE(TRIM(SUBSTITUTE(REPLACE(INDEX(zdrovojéúdaje!$A:$G,MATCH(ROW()+593,$A:$A,0),COLUMN()-1),1,4,""),".",",",1))),"")</f>
        <v>52.272500000000001</v>
      </c>
      <c r="F678" s="13">
        <f>IFERROR(VALUE(TRIM(SUBSTITUTE(REPLACE(INDEX(zdrovojéúdaje!$A:$G,MATCH(ROW()+593,$A:$A,0),COLUMN()-1),1,4,""),".",","))),"")</f>
        <v>14.014200000000001</v>
      </c>
      <c r="G678" s="12">
        <f>IFERROR(VALUE(TRIM(SUBSTITUTE(REPLACE(INDEX(zdrovojéúdaje!$A:$G,MATCH(ROW()+593,$A:$A,0),COLUMN()-1),1,4,""),".",","))),"")</f>
        <v>14.4339</v>
      </c>
      <c r="I678" s="36" t="str">
        <f>IFERROR(INDEX(zdrovojéúdaje!$A:$G,MATCH(ROW()+669,$A:$A,0),COLUMN()-8),"")</f>
        <v>1347/1494</v>
      </c>
      <c r="J678" s="37">
        <f>IFERROR(INDEX(zdrovojéúdaje!$A:$G,MATCH(ROW()+669,$A:$A,0),COLUMN()-8),"")</f>
        <v>39784</v>
      </c>
      <c r="K678" s="38">
        <f>IFERROR(INDEX(zdrovojéúdaje!$A:$G,MATCH(ROW()+669,$A:$A,0),COLUMN()-8),"")</f>
        <v>0.60416666666666663</v>
      </c>
      <c r="L678" s="39">
        <f>IFERROR(VALUE(TRIM(SUBSTITUTE(REPLACE(INDEX(zdrovojéúdaje!$A:$G,MATCH(ROW()+669,$A:$A,0),COLUMN()-8),1,4,""),".",",",1))),"")</f>
        <v>44.665300000000002</v>
      </c>
      <c r="M678" s="39">
        <f>IFERROR(VALUE(TRIM(SUBSTITUTE(REPLACE(INDEX(zdrovojéúdaje!$A:$G,MATCH(ROW()+669,$A:$A,0),COLUMN()-8),1,4,""),".",","))),"")</f>
        <v>20.793600000000001</v>
      </c>
      <c r="N678" s="40">
        <f>IFERROR(VALUE(TRIM(SUBSTITUTE(REPLACE(INDEX(zdrovojéúdaje!$A:$G,MATCH(ROW()+669,$A:$A,0),COLUMN()-8),1,4,""),".",","))),"")</f>
        <v>17.9679</v>
      </c>
    </row>
    <row r="679" spans="1:14" s="29" customFormat="1" ht="13.15" customHeight="1">
      <c r="A679" s="47">
        <f>IF((zdrovojéúdaje!B679&gt;=$C$3)*(zdrovojéúdaje!B679&lt;=$C$4),1+COUNTIF($A$1:$A678,"&gt;0"),0)</f>
        <v>679</v>
      </c>
      <c r="B679" s="28" t="str">
        <f>IFERROR(INDEX(zdrovojéúdaje!$A:$G,MATCH(ROW()+593,$A:$A,0),COLUMN()-1),"")</f>
        <v>1272/1494</v>
      </c>
      <c r="C679" s="14">
        <f>IFERROR(INDEX(zdrovojéúdaje!$A:$G,MATCH(ROW()+593,$A:$A,0),COLUMN()-1),"")</f>
        <v>39783</v>
      </c>
      <c r="D679" s="15">
        <f>IFERROR(INDEX(zdrovojéúdaje!$A:$G,MATCH(ROW()+593,$A:$A,0),COLUMN()-1),"")</f>
        <v>4.1666666666666664E-2</v>
      </c>
      <c r="E679" s="13">
        <f>IFERROR(VALUE(TRIM(SUBSTITUTE(REPLACE(INDEX(zdrovojéúdaje!$A:$G,MATCH(ROW()+593,$A:$A,0),COLUMN()-1),1,4,""),".",",",1))),"")</f>
        <v>52.168999999999997</v>
      </c>
      <c r="F679" s="13">
        <f>IFERROR(VALUE(TRIM(SUBSTITUTE(REPLACE(INDEX(zdrovojéúdaje!$A:$G,MATCH(ROW()+593,$A:$A,0),COLUMN()-1),1,4,""),".",","))),"")</f>
        <v>14.0473</v>
      </c>
      <c r="G679" s="12">
        <f>IFERROR(VALUE(TRIM(SUBSTITUTE(REPLACE(INDEX(zdrovojéúdaje!$A:$G,MATCH(ROW()+593,$A:$A,0),COLUMN()-1),1,4,""),".",","))),"")</f>
        <v>14.507099999999999</v>
      </c>
      <c r="I679" s="36" t="str">
        <f>IFERROR(INDEX(zdrovojéúdaje!$A:$G,MATCH(ROW()+669,$A:$A,0),COLUMN()-8),"")</f>
        <v>1348/1494</v>
      </c>
      <c r="J679" s="37">
        <f>IFERROR(INDEX(zdrovojéúdaje!$A:$G,MATCH(ROW()+669,$A:$A,0),COLUMN()-8),"")</f>
        <v>39784</v>
      </c>
      <c r="K679" s="38">
        <f>IFERROR(INDEX(zdrovojéúdaje!$A:$G,MATCH(ROW()+669,$A:$A,0),COLUMN()-8),"")</f>
        <v>0.625</v>
      </c>
      <c r="L679" s="39">
        <f>IFERROR(VALUE(TRIM(SUBSTITUTE(REPLACE(INDEX(zdrovojéúdaje!$A:$G,MATCH(ROW()+669,$A:$A,0),COLUMN()-8),1,4,""),".",",",1))),"")</f>
        <v>44.965600000000002</v>
      </c>
      <c r="M679" s="39">
        <f>IFERROR(VALUE(TRIM(SUBSTITUTE(REPLACE(INDEX(zdrovojéúdaje!$A:$G,MATCH(ROW()+669,$A:$A,0),COLUMN()-8),1,4,""),".",","))),"")</f>
        <v>20.317699999999999</v>
      </c>
      <c r="N679" s="40">
        <f>IFERROR(VALUE(TRIM(SUBSTITUTE(REPLACE(INDEX(zdrovojéúdaje!$A:$G,MATCH(ROW()+669,$A:$A,0),COLUMN()-8),1,4,""),".",","))),"")</f>
        <v>17.598099999999999</v>
      </c>
    </row>
    <row r="680" spans="1:14" s="29" customFormat="1" ht="13.15" customHeight="1">
      <c r="A680" s="47">
        <f>IF((zdrovojéúdaje!B680&gt;=$C$3)*(zdrovojéúdaje!B680&lt;=$C$4),1+COUNTIF($A$1:$A679,"&gt;0"),0)</f>
        <v>680</v>
      </c>
      <c r="B680" s="28" t="str">
        <f>IFERROR(INDEX(zdrovojéúdaje!$A:$G,MATCH(ROW()+669,$A:$A,0),COLUMN()-1),"")</f>
        <v>1349/1494</v>
      </c>
      <c r="C680" s="14">
        <f>IFERROR(INDEX(zdrovojéúdaje!$A:$G,MATCH(ROW()+669,$A:$A,0),COLUMN()-1),"")</f>
        <v>39784</v>
      </c>
      <c r="D680" s="15">
        <f>IFERROR(INDEX(zdrovojéúdaje!$A:$G,MATCH(ROW()+669,$A:$A,0),COLUMN()-1),"")</f>
        <v>0.64583333333333337</v>
      </c>
      <c r="E680" s="13">
        <f>IFERROR(VALUE(TRIM(SUBSTITUTE(REPLACE(INDEX(zdrovojéúdaje!$A:$G,MATCH(ROW()+669,$A:$A,0),COLUMN()-1),1,4,""),".",",",1))),"")</f>
        <v>44.566899999999997</v>
      </c>
      <c r="F680" s="13">
        <f>IFERROR(VALUE(TRIM(SUBSTITUTE(REPLACE(INDEX(zdrovojéúdaje!$A:$G,MATCH(ROW()+669,$A:$A,0),COLUMN()-1),1,4,""),".",","))),"")</f>
        <v>20.895700000000001</v>
      </c>
      <c r="G680" s="12">
        <f>IFERROR(VALUE(TRIM(SUBSTITUTE(REPLACE(INDEX(zdrovojéúdaje!$A:$G,MATCH(ROW()+669,$A:$A,0),COLUMN()-1),1,4,""),".",","))),"")</f>
        <v>18.078900000000001</v>
      </c>
      <c r="I680" s="36" t="str">
        <f>IFERROR(INDEX(zdrovojéúdaje!$A:$G,MATCH(ROW()+745,$A:$A,0),COLUMN()-8),"")</f>
        <v>1425/1494</v>
      </c>
      <c r="J680" s="37">
        <f>IFERROR(INDEX(zdrovojéúdaje!$A:$G,MATCH(ROW()+745,$A:$A,0),COLUMN()-8),"")</f>
        <v>39786</v>
      </c>
      <c r="K680" s="38">
        <f>IFERROR(INDEX(zdrovojéúdaje!$A:$G,MATCH(ROW()+745,$A:$A,0),COLUMN()-8),"")</f>
        <v>0.22916666666666666</v>
      </c>
      <c r="L680" s="39">
        <f>IFERROR(VALUE(TRIM(SUBSTITUTE(REPLACE(INDEX(zdrovojéúdaje!$A:$G,MATCH(ROW()+745,$A:$A,0),COLUMN()-8),1,4,""),".",",",1))),"")</f>
        <v>50.323999999999998</v>
      </c>
      <c r="M680" s="39">
        <f>IFERROR(VALUE(TRIM(SUBSTITUTE(REPLACE(INDEX(zdrovojéúdaje!$A:$G,MATCH(ROW()+745,$A:$A,0),COLUMN()-8),1,4,""),".",","))),"")</f>
        <v>15.3752</v>
      </c>
      <c r="N680" s="40">
        <f>IFERROR(VALUE(TRIM(SUBSTITUTE(REPLACE(INDEX(zdrovojéúdaje!$A:$G,MATCH(ROW()+745,$A:$A,0),COLUMN()-8),1,4,""),".",","))),"")</f>
        <v>15.7182</v>
      </c>
    </row>
    <row r="681" spans="1:14" s="29" customFormat="1" ht="13.15" customHeight="1">
      <c r="A681" s="47">
        <f>IF((zdrovojéúdaje!B681&gt;=$C$3)*(zdrovojéúdaje!B681&lt;=$C$4),1+COUNTIF($A$1:$A680,"&gt;0"),0)</f>
        <v>681</v>
      </c>
      <c r="B681" s="28" t="str">
        <f>IFERROR(INDEX(zdrovojéúdaje!$A:$G,MATCH(ROW()+669,$A:$A,0),COLUMN()-1),"")</f>
        <v>1350/1494</v>
      </c>
      <c r="C681" s="14">
        <f>IFERROR(INDEX(zdrovojéúdaje!$A:$G,MATCH(ROW()+669,$A:$A,0),COLUMN()-1),"")</f>
        <v>39784</v>
      </c>
      <c r="D681" s="15">
        <f>IFERROR(INDEX(zdrovojéúdaje!$A:$G,MATCH(ROW()+669,$A:$A,0),COLUMN()-1),"")</f>
        <v>0.66666666666666663</v>
      </c>
      <c r="E681" s="13">
        <f>IFERROR(VALUE(TRIM(SUBSTITUTE(REPLACE(INDEX(zdrovojéúdaje!$A:$G,MATCH(ROW()+669,$A:$A,0),COLUMN()-1),1,4,""),".",",",1))),"")</f>
        <v>44.258899999999997</v>
      </c>
      <c r="F681" s="13">
        <f>IFERROR(VALUE(TRIM(SUBSTITUTE(REPLACE(INDEX(zdrovojéúdaje!$A:$G,MATCH(ROW()+669,$A:$A,0),COLUMN()-1),1,4,""),".",","))),"")</f>
        <v>21.202200000000001</v>
      </c>
      <c r="G681" s="12">
        <f>IFERROR(VALUE(TRIM(SUBSTITUTE(REPLACE(INDEX(zdrovojéúdaje!$A:$G,MATCH(ROW()+669,$A:$A,0),COLUMN()-1),1,4,""),".",","))),"")</f>
        <v>18.078900000000001</v>
      </c>
      <c r="I681" s="36" t="str">
        <f>IFERROR(INDEX(zdrovojéúdaje!$A:$G,MATCH(ROW()+745,$A:$A,0),COLUMN()-8),"")</f>
        <v>1426/1494</v>
      </c>
      <c r="J681" s="37">
        <f>IFERROR(INDEX(zdrovojéúdaje!$A:$G,MATCH(ROW()+745,$A:$A,0),COLUMN()-8),"")</f>
        <v>39786</v>
      </c>
      <c r="K681" s="38">
        <f>IFERROR(INDEX(zdrovojéúdaje!$A:$G,MATCH(ROW()+745,$A:$A,0),COLUMN()-8),"")</f>
        <v>0.25</v>
      </c>
      <c r="L681" s="39">
        <f>IFERROR(VALUE(TRIM(SUBSTITUTE(REPLACE(INDEX(zdrovojéúdaje!$A:$G,MATCH(ROW()+745,$A:$A,0),COLUMN()-8),1,4,""),".",",",1))),"")</f>
        <v>50.409799999999997</v>
      </c>
      <c r="M681" s="39">
        <f>IFERROR(VALUE(TRIM(SUBSTITUTE(REPLACE(INDEX(zdrovojéúdaje!$A:$G,MATCH(ROW()+745,$A:$A,0),COLUMN()-8),1,4,""),".",","))),"")</f>
        <v>15.3752</v>
      </c>
      <c r="N681" s="40">
        <f>IFERROR(VALUE(TRIM(SUBSTITUTE(REPLACE(INDEX(zdrovojéúdaje!$A:$G,MATCH(ROW()+745,$A:$A,0),COLUMN()-8),1,4,""),".",","))),"")</f>
        <v>15.7182</v>
      </c>
    </row>
    <row r="682" spans="1:14" s="29" customFormat="1" ht="13.15" customHeight="1">
      <c r="A682" s="47">
        <f>IF((zdrovojéúdaje!B682&gt;=$C$3)*(zdrovojéúdaje!B682&lt;=$C$4),1+COUNTIF($A$1:$A681,"&gt;0"),0)</f>
        <v>682</v>
      </c>
      <c r="B682" s="28" t="str">
        <f>IFERROR(INDEX(zdrovojéúdaje!$A:$G,MATCH(ROW()+669,$A:$A,0),COLUMN()-1),"")</f>
        <v>1351/1494</v>
      </c>
      <c r="C682" s="14">
        <f>IFERROR(INDEX(zdrovojéúdaje!$A:$G,MATCH(ROW()+669,$A:$A,0),COLUMN()-1),"")</f>
        <v>39784</v>
      </c>
      <c r="D682" s="15">
        <f>IFERROR(INDEX(zdrovojéúdaje!$A:$G,MATCH(ROW()+669,$A:$A,0),COLUMN()-1),"")</f>
        <v>0.6875</v>
      </c>
      <c r="E682" s="13">
        <f>IFERROR(VALUE(TRIM(SUBSTITUTE(REPLACE(INDEX(zdrovojéúdaje!$A:$G,MATCH(ROW()+669,$A:$A,0),COLUMN()-1),1,4,""),".",",",1))),"")</f>
        <v>44.089799999999997</v>
      </c>
      <c r="F682" s="13">
        <f>IFERROR(VALUE(TRIM(SUBSTITUTE(REPLACE(INDEX(zdrovojéúdaje!$A:$G,MATCH(ROW()+669,$A:$A,0),COLUMN()-1),1,4,""),".",","))),"")</f>
        <v>21.270399999999999</v>
      </c>
      <c r="G682" s="12">
        <f>IFERROR(VALUE(TRIM(SUBSTITUTE(REPLACE(INDEX(zdrovojéúdaje!$A:$G,MATCH(ROW()+669,$A:$A,0),COLUMN()-1),1,4,""),".",","))),"")</f>
        <v>18.189900000000002</v>
      </c>
      <c r="I682" s="36" t="str">
        <f>IFERROR(INDEX(zdrovojéúdaje!$A:$G,MATCH(ROW()+745,$A:$A,0),COLUMN()-8),"")</f>
        <v>1427/1494</v>
      </c>
      <c r="J682" s="37">
        <f>IFERROR(INDEX(zdrovojéúdaje!$A:$G,MATCH(ROW()+745,$A:$A,0),COLUMN()-8),"")</f>
        <v>39786</v>
      </c>
      <c r="K682" s="38">
        <f>IFERROR(INDEX(zdrovojéúdaje!$A:$G,MATCH(ROW()+745,$A:$A,0),COLUMN()-8),"")</f>
        <v>0.27083333333333331</v>
      </c>
      <c r="L682" s="39">
        <f>IFERROR(VALUE(TRIM(SUBSTITUTE(REPLACE(INDEX(zdrovojéúdaje!$A:$G,MATCH(ROW()+745,$A:$A,0),COLUMN()-8),1,4,""),".",",",1))),"")</f>
        <v>50.500700000000002</v>
      </c>
      <c r="M682" s="39">
        <f>IFERROR(VALUE(TRIM(SUBSTITUTE(REPLACE(INDEX(zdrovojéúdaje!$A:$G,MATCH(ROW()+745,$A:$A,0),COLUMN()-8),1,4,""),".",","))),"")</f>
        <v>15.341900000000001</v>
      </c>
      <c r="N682" s="40">
        <f>IFERROR(VALUE(TRIM(SUBSTITUTE(REPLACE(INDEX(zdrovojéúdaje!$A:$G,MATCH(ROW()+745,$A:$A,0),COLUMN()-8),1,4,""),".",","))),"")</f>
        <v>15.791700000000001</v>
      </c>
    </row>
    <row r="683" spans="1:14" s="29" customFormat="1" ht="13.15" customHeight="1">
      <c r="A683" s="47">
        <f>IF((zdrovojéúdaje!B683&gt;=$C$3)*(zdrovojéúdaje!B683&lt;=$C$4),1+COUNTIF($A$1:$A682,"&gt;0"),0)</f>
        <v>683</v>
      </c>
      <c r="B683" s="28" t="str">
        <f>IFERROR(INDEX(zdrovojéúdaje!$A:$G,MATCH(ROW()+669,$A:$A,0),COLUMN()-1),"")</f>
        <v>1352/1494</v>
      </c>
      <c r="C683" s="14">
        <f>IFERROR(INDEX(zdrovojéúdaje!$A:$G,MATCH(ROW()+669,$A:$A,0),COLUMN()-1),"")</f>
        <v>39784</v>
      </c>
      <c r="D683" s="15">
        <f>IFERROR(INDEX(zdrovojéúdaje!$A:$G,MATCH(ROW()+669,$A:$A,0),COLUMN()-1),"")</f>
        <v>0.70833333333333337</v>
      </c>
      <c r="E683" s="13">
        <f>IFERROR(VALUE(TRIM(SUBSTITUTE(REPLACE(INDEX(zdrovojéúdaje!$A:$G,MATCH(ROW()+669,$A:$A,0),COLUMN()-1),1,4,""),".",",",1))),"")</f>
        <v>44.607199999999999</v>
      </c>
      <c r="F683" s="13">
        <f>IFERROR(VALUE(TRIM(SUBSTITUTE(REPLACE(INDEX(zdrovojéúdaje!$A:$G,MATCH(ROW()+669,$A:$A,0),COLUMN()-1),1,4,""),".",","))),"")</f>
        <v>20.861599999999999</v>
      </c>
      <c r="G683" s="12">
        <f>IFERROR(VALUE(TRIM(SUBSTITUTE(REPLACE(INDEX(zdrovojéúdaje!$A:$G,MATCH(ROW()+669,$A:$A,0),COLUMN()-1),1,4,""),".",","))),"")</f>
        <v>17.672000000000001</v>
      </c>
      <c r="I683" s="36" t="str">
        <f>IFERROR(INDEX(zdrovojéúdaje!$A:$G,MATCH(ROW()+745,$A:$A,0),COLUMN()-8),"")</f>
        <v>1428/1494</v>
      </c>
      <c r="J683" s="37">
        <f>IFERROR(INDEX(zdrovojéúdaje!$A:$G,MATCH(ROW()+745,$A:$A,0),COLUMN()-8),"")</f>
        <v>39786</v>
      </c>
      <c r="K683" s="38">
        <f>IFERROR(INDEX(zdrovojéúdaje!$A:$G,MATCH(ROW()+745,$A:$A,0),COLUMN()-8),"")</f>
        <v>0.29166666666666669</v>
      </c>
      <c r="L683" s="39">
        <f>IFERROR(VALUE(TRIM(SUBSTITUTE(REPLACE(INDEX(zdrovojéúdaje!$A:$G,MATCH(ROW()+745,$A:$A,0),COLUMN()-8),1,4,""),".",",",1))),"")</f>
        <v>50.354300000000002</v>
      </c>
      <c r="M683" s="39">
        <f>IFERROR(VALUE(TRIM(SUBSTITUTE(REPLACE(INDEX(zdrovojéúdaje!$A:$G,MATCH(ROW()+745,$A:$A,0),COLUMN()-8),1,4,""),".",","))),"")</f>
        <v>15.3086</v>
      </c>
      <c r="N683" s="40">
        <f>IFERROR(VALUE(TRIM(SUBSTITUTE(REPLACE(INDEX(zdrovojéúdaje!$A:$G,MATCH(ROW()+745,$A:$A,0),COLUMN()-8),1,4,""),".",","))),"")</f>
        <v>15.7182</v>
      </c>
    </row>
    <row r="684" spans="1:14" s="29" customFormat="1" ht="13.15" customHeight="1">
      <c r="A684" s="47">
        <f>IF((zdrovojéúdaje!B684&gt;=$C$3)*(zdrovojéúdaje!B684&lt;=$C$4),1+COUNTIF($A$1:$A683,"&gt;0"),0)</f>
        <v>684</v>
      </c>
      <c r="B684" s="28" t="str">
        <f>IFERROR(INDEX(zdrovojéúdaje!$A:$G,MATCH(ROW()+669,$A:$A,0),COLUMN()-1),"")</f>
        <v>1353/1494</v>
      </c>
      <c r="C684" s="14">
        <f>IFERROR(INDEX(zdrovojéúdaje!$A:$G,MATCH(ROW()+669,$A:$A,0),COLUMN()-1),"")</f>
        <v>39784</v>
      </c>
      <c r="D684" s="15">
        <f>IFERROR(INDEX(zdrovojéúdaje!$A:$G,MATCH(ROW()+669,$A:$A,0),COLUMN()-1),"")</f>
        <v>0.72916666666666663</v>
      </c>
      <c r="E684" s="13">
        <f>IFERROR(VALUE(TRIM(SUBSTITUTE(REPLACE(INDEX(zdrovojéúdaje!$A:$G,MATCH(ROW()+669,$A:$A,0),COLUMN()-1),1,4,""),".",",",1))),"")</f>
        <v>44.587000000000003</v>
      </c>
      <c r="F684" s="13">
        <f>IFERROR(VALUE(TRIM(SUBSTITUTE(REPLACE(INDEX(zdrovojéúdaje!$A:$G,MATCH(ROW()+669,$A:$A,0),COLUMN()-1),1,4,""),".",","))),"")</f>
        <v>20.759599999999999</v>
      </c>
      <c r="G684" s="12">
        <f>IFERROR(VALUE(TRIM(SUBSTITUTE(REPLACE(INDEX(zdrovojéúdaje!$A:$G,MATCH(ROW()+669,$A:$A,0),COLUMN()-1),1,4,""),".",","))),"")</f>
        <v>17.635000000000002</v>
      </c>
      <c r="I684" s="36" t="str">
        <f>IFERROR(INDEX(zdrovojéúdaje!$A:$G,MATCH(ROW()+745,$A:$A,0),COLUMN()-8),"")</f>
        <v>1429/1494</v>
      </c>
      <c r="J684" s="37">
        <f>IFERROR(INDEX(zdrovojéúdaje!$A:$G,MATCH(ROW()+745,$A:$A,0),COLUMN()-8),"")</f>
        <v>39786</v>
      </c>
      <c r="K684" s="38">
        <f>IFERROR(INDEX(zdrovojéúdaje!$A:$G,MATCH(ROW()+745,$A:$A,0),COLUMN()-8),"")</f>
        <v>0.3125</v>
      </c>
      <c r="L684" s="39">
        <f>IFERROR(VALUE(TRIM(SUBSTITUTE(REPLACE(INDEX(zdrovojéúdaje!$A:$G,MATCH(ROW()+745,$A:$A,0),COLUMN()-8),1,4,""),".",",",1))),"")</f>
        <v>50.442599999999999</v>
      </c>
      <c r="M684" s="39">
        <f>IFERROR(VALUE(TRIM(SUBSTITUTE(REPLACE(INDEX(zdrovojéúdaje!$A:$G,MATCH(ROW()+745,$A:$A,0),COLUMN()-8),1,4,""),".",","))),"")</f>
        <v>15.242100000000001</v>
      </c>
      <c r="N684" s="40">
        <f>IFERROR(VALUE(TRIM(SUBSTITUTE(REPLACE(INDEX(zdrovojéúdaje!$A:$G,MATCH(ROW()+745,$A:$A,0),COLUMN()-8),1,4,""),".",","))),"")</f>
        <v>15.6814</v>
      </c>
    </row>
    <row r="685" spans="1:14" s="29" customFormat="1" ht="13.15" customHeight="1">
      <c r="A685" s="47">
        <f>IF((zdrovojéúdaje!B685&gt;=$C$3)*(zdrovojéúdaje!B685&lt;=$C$4),1+COUNTIF($A$1:$A684,"&gt;0"),0)</f>
        <v>685</v>
      </c>
      <c r="B685" s="28" t="str">
        <f>IFERROR(INDEX(zdrovojéúdaje!$A:$G,MATCH(ROW()+669,$A:$A,0),COLUMN()-1),"")</f>
        <v>1354/1494</v>
      </c>
      <c r="C685" s="14">
        <f>IFERROR(INDEX(zdrovojéúdaje!$A:$G,MATCH(ROW()+669,$A:$A,0),COLUMN()-1),"")</f>
        <v>39784</v>
      </c>
      <c r="D685" s="15">
        <f>IFERROR(INDEX(zdrovojéúdaje!$A:$G,MATCH(ROW()+669,$A:$A,0),COLUMN()-1),"")</f>
        <v>0.75</v>
      </c>
      <c r="E685" s="13">
        <f>IFERROR(VALUE(TRIM(SUBSTITUTE(REPLACE(INDEX(zdrovojéúdaje!$A:$G,MATCH(ROW()+669,$A:$A,0),COLUMN()-1),1,4,""),".",",",1))),"")</f>
        <v>44.730899999999998</v>
      </c>
      <c r="F685" s="13">
        <f>IFERROR(VALUE(TRIM(SUBSTITUTE(REPLACE(INDEX(zdrovojéúdaje!$A:$G,MATCH(ROW()+669,$A:$A,0),COLUMN()-1),1,4,""),".",","))),"")</f>
        <v>20.419599999999999</v>
      </c>
      <c r="G685" s="12">
        <f>IFERROR(VALUE(TRIM(SUBSTITUTE(REPLACE(INDEX(zdrovojéúdaje!$A:$G,MATCH(ROW()+669,$A:$A,0),COLUMN()-1),1,4,""),".",","))),"")</f>
        <v>17.081</v>
      </c>
      <c r="I685" s="36" t="str">
        <f>IFERROR(INDEX(zdrovojéúdaje!$A:$G,MATCH(ROW()+745,$A:$A,0),COLUMN()-8),"")</f>
        <v>1430/1494</v>
      </c>
      <c r="J685" s="37">
        <f>IFERROR(INDEX(zdrovojéúdaje!$A:$G,MATCH(ROW()+745,$A:$A,0),COLUMN()-8),"")</f>
        <v>39786</v>
      </c>
      <c r="K685" s="38">
        <f>IFERROR(INDEX(zdrovojéúdaje!$A:$G,MATCH(ROW()+745,$A:$A,0),COLUMN()-8),"")</f>
        <v>0.33333333333333331</v>
      </c>
      <c r="L685" s="39">
        <f>IFERROR(VALUE(TRIM(SUBSTITUTE(REPLACE(INDEX(zdrovojéúdaje!$A:$G,MATCH(ROW()+745,$A:$A,0),COLUMN()-8),1,4,""),".",",",1))),"")</f>
        <v>50.329000000000001</v>
      </c>
      <c r="M685" s="39">
        <f>IFERROR(VALUE(TRIM(SUBSTITUTE(REPLACE(INDEX(zdrovojéúdaje!$A:$G,MATCH(ROW()+745,$A:$A,0),COLUMN()-8),1,4,""),".",","))),"")</f>
        <v>15.242100000000001</v>
      </c>
      <c r="N685" s="40">
        <f>IFERROR(VALUE(TRIM(SUBSTITUTE(REPLACE(INDEX(zdrovojéúdaje!$A:$G,MATCH(ROW()+745,$A:$A,0),COLUMN()-8),1,4,""),".",","))),"")</f>
        <v>15.6814</v>
      </c>
    </row>
    <row r="686" spans="1:14" s="29" customFormat="1" ht="13.15" customHeight="1">
      <c r="A686" s="47">
        <f>IF((zdrovojéúdaje!B686&gt;=$C$3)*(zdrovojéúdaje!B686&lt;=$C$4),1+COUNTIF($A$1:$A685,"&gt;0"),0)</f>
        <v>686</v>
      </c>
      <c r="B686" s="28" t="str">
        <f>IFERROR(INDEX(zdrovojéúdaje!$A:$G,MATCH(ROW()+669,$A:$A,0),COLUMN()-1),"")</f>
        <v>1355/1494</v>
      </c>
      <c r="C686" s="14">
        <f>IFERROR(INDEX(zdrovojéúdaje!$A:$G,MATCH(ROW()+669,$A:$A,0),COLUMN()-1),"")</f>
        <v>39784</v>
      </c>
      <c r="D686" s="15">
        <f>IFERROR(INDEX(zdrovojéúdaje!$A:$G,MATCH(ROW()+669,$A:$A,0),COLUMN()-1),"")</f>
        <v>0.77083333333333337</v>
      </c>
      <c r="E686" s="13">
        <f>IFERROR(VALUE(TRIM(SUBSTITUTE(REPLACE(INDEX(zdrovojéúdaje!$A:$G,MATCH(ROW()+669,$A:$A,0),COLUMN()-1),1,4,""),".",",",1))),"")</f>
        <v>45.311399999999999</v>
      </c>
      <c r="F686" s="13">
        <f>IFERROR(VALUE(TRIM(SUBSTITUTE(REPLACE(INDEX(zdrovojéúdaje!$A:$G,MATCH(ROW()+669,$A:$A,0),COLUMN()-1),1,4,""),".",","))),"")</f>
        <v>19.436299999999999</v>
      </c>
      <c r="G686" s="12">
        <f>IFERROR(VALUE(TRIM(SUBSTITUTE(REPLACE(INDEX(zdrovojéúdaje!$A:$G,MATCH(ROW()+669,$A:$A,0),COLUMN()-1),1,4,""),".",","))),"")</f>
        <v>16.564699999999998</v>
      </c>
      <c r="I686" s="36" t="str">
        <f>IFERROR(INDEX(zdrovojéúdaje!$A:$G,MATCH(ROW()+745,$A:$A,0),COLUMN()-8),"")</f>
        <v>1431/1494</v>
      </c>
      <c r="J686" s="37">
        <f>IFERROR(INDEX(zdrovojéúdaje!$A:$G,MATCH(ROW()+745,$A:$A,0),COLUMN()-8),"")</f>
        <v>39786</v>
      </c>
      <c r="K686" s="38">
        <f>IFERROR(INDEX(zdrovojéúdaje!$A:$G,MATCH(ROW()+745,$A:$A,0),COLUMN()-8),"")</f>
        <v>0.35416666666666669</v>
      </c>
      <c r="L686" s="39">
        <f>IFERROR(VALUE(TRIM(SUBSTITUTE(REPLACE(INDEX(zdrovojéúdaje!$A:$G,MATCH(ROW()+745,$A:$A,0),COLUMN()-8),1,4,""),".",",",1))),"")</f>
        <v>50.109499999999997</v>
      </c>
      <c r="M686" s="39">
        <f>IFERROR(VALUE(TRIM(SUBSTITUTE(REPLACE(INDEX(zdrovojéúdaje!$A:$G,MATCH(ROW()+745,$A:$A,0),COLUMN()-8),1,4,""),".",","))),"")</f>
        <v>15.275399999999999</v>
      </c>
      <c r="N686" s="40">
        <f>IFERROR(VALUE(TRIM(SUBSTITUTE(REPLACE(INDEX(zdrovojéúdaje!$A:$G,MATCH(ROW()+745,$A:$A,0),COLUMN()-8),1,4,""),".",","))),"")</f>
        <v>15.7182</v>
      </c>
    </row>
    <row r="687" spans="1:14" s="29" customFormat="1" ht="13.15" customHeight="1">
      <c r="A687" s="47">
        <f>IF((zdrovojéúdaje!B687&gt;=$C$3)*(zdrovojéúdaje!B687&lt;=$C$4),1+COUNTIF($A$1:$A686,"&gt;0"),0)</f>
        <v>687</v>
      </c>
      <c r="B687" s="28" t="str">
        <f>IFERROR(INDEX(zdrovojéúdaje!$A:$G,MATCH(ROW()+669,$A:$A,0),COLUMN()-1),"")</f>
        <v>1356/1494</v>
      </c>
      <c r="C687" s="14">
        <f>IFERROR(INDEX(zdrovojéúdaje!$A:$G,MATCH(ROW()+669,$A:$A,0),COLUMN()-1),"")</f>
        <v>39784</v>
      </c>
      <c r="D687" s="15">
        <f>IFERROR(INDEX(zdrovojéúdaje!$A:$G,MATCH(ROW()+669,$A:$A,0),COLUMN()-1),"")</f>
        <v>0.79166666666666663</v>
      </c>
      <c r="E687" s="13">
        <f>IFERROR(VALUE(TRIM(SUBSTITUTE(REPLACE(INDEX(zdrovojéúdaje!$A:$G,MATCH(ROW()+669,$A:$A,0),COLUMN()-1),1,4,""),".",",",1))),"")</f>
        <v>45.356900000000003</v>
      </c>
      <c r="F687" s="13">
        <f>IFERROR(VALUE(TRIM(SUBSTITUTE(REPLACE(INDEX(zdrovojéúdaje!$A:$G,MATCH(ROW()+669,$A:$A,0),COLUMN()-1),1,4,""),".",","))),"")</f>
        <v>19.1995</v>
      </c>
      <c r="G687" s="12">
        <f>IFERROR(VALUE(TRIM(SUBSTITUTE(REPLACE(INDEX(zdrovojéúdaje!$A:$G,MATCH(ROW()+669,$A:$A,0),COLUMN()-1),1,4,""),".",","))),"")</f>
        <v>16.6753</v>
      </c>
      <c r="I687" s="36" t="str">
        <f>IFERROR(INDEX(zdrovojéúdaje!$A:$G,MATCH(ROW()+745,$A:$A,0),COLUMN()-8),"")</f>
        <v>1432/1494</v>
      </c>
      <c r="J687" s="37">
        <f>IFERROR(INDEX(zdrovojéúdaje!$A:$G,MATCH(ROW()+745,$A:$A,0),COLUMN()-8),"")</f>
        <v>39786</v>
      </c>
      <c r="K687" s="38">
        <f>IFERROR(INDEX(zdrovojéúdaje!$A:$G,MATCH(ROW()+745,$A:$A,0),COLUMN()-8),"")</f>
        <v>0.375</v>
      </c>
      <c r="L687" s="39">
        <f>IFERROR(VALUE(TRIM(SUBSTITUTE(REPLACE(INDEX(zdrovojéúdaje!$A:$G,MATCH(ROW()+745,$A:$A,0),COLUMN()-8),1,4,""),".",",",1))),"")</f>
        <v>49.9101</v>
      </c>
      <c r="M687" s="39">
        <f>IFERROR(VALUE(TRIM(SUBSTITUTE(REPLACE(INDEX(zdrovojéúdaje!$A:$G,MATCH(ROW()+745,$A:$A,0),COLUMN()-8),1,4,""),".",","))),"")</f>
        <v>15.3752</v>
      </c>
      <c r="N687" s="40">
        <f>IFERROR(VALUE(TRIM(SUBSTITUTE(REPLACE(INDEX(zdrovojéúdaje!$A:$G,MATCH(ROW()+745,$A:$A,0),COLUMN()-8),1,4,""),".",","))),"")</f>
        <v>15.791700000000001</v>
      </c>
    </row>
    <row r="688" spans="1:14" s="29" customFormat="1" ht="13.15" customHeight="1">
      <c r="A688" s="47">
        <f>IF((zdrovojéúdaje!B688&gt;=$C$3)*(zdrovojéúdaje!B688&lt;=$C$4),1+COUNTIF($A$1:$A687,"&gt;0"),0)</f>
        <v>688</v>
      </c>
      <c r="B688" s="28" t="str">
        <f>IFERROR(INDEX(zdrovojéúdaje!$A:$G,MATCH(ROW()+669,$A:$A,0),COLUMN()-1),"")</f>
        <v>1357/1494</v>
      </c>
      <c r="C688" s="14">
        <f>IFERROR(INDEX(zdrovojéúdaje!$A:$G,MATCH(ROW()+669,$A:$A,0),COLUMN()-1),"")</f>
        <v>39784</v>
      </c>
      <c r="D688" s="15">
        <f>IFERROR(INDEX(zdrovojéúdaje!$A:$G,MATCH(ROW()+669,$A:$A,0),COLUMN()-1),"")</f>
        <v>0.8125</v>
      </c>
      <c r="E688" s="13">
        <f>IFERROR(VALUE(TRIM(SUBSTITUTE(REPLACE(INDEX(zdrovojéúdaje!$A:$G,MATCH(ROW()+669,$A:$A,0),COLUMN()-1),1,4,""),".",",",1))),"")</f>
        <v>45.472999999999999</v>
      </c>
      <c r="F688" s="13">
        <f>IFERROR(VALUE(TRIM(SUBSTITUTE(REPLACE(INDEX(zdrovojéúdaje!$A:$G,MATCH(ROW()+669,$A:$A,0),COLUMN()-1),1,4,""),".",","))),"")</f>
        <v>19.131900000000002</v>
      </c>
      <c r="G688" s="12">
        <f>IFERROR(VALUE(TRIM(SUBSTITUTE(REPLACE(INDEX(zdrovojéúdaje!$A:$G,MATCH(ROW()+669,$A:$A,0),COLUMN()-1),1,4,""),".",","))),"")</f>
        <v>16.638500000000001</v>
      </c>
      <c r="I688" s="36" t="str">
        <f>IFERROR(INDEX(zdrovojéúdaje!$A:$G,MATCH(ROW()+745,$A:$A,0),COLUMN()-8),"")</f>
        <v>1433/1494</v>
      </c>
      <c r="J688" s="37">
        <f>IFERROR(INDEX(zdrovojéúdaje!$A:$G,MATCH(ROW()+745,$A:$A,0),COLUMN()-8),"")</f>
        <v>39786</v>
      </c>
      <c r="K688" s="38">
        <f>IFERROR(INDEX(zdrovojéúdaje!$A:$G,MATCH(ROW()+745,$A:$A,0),COLUMN()-8),"")</f>
        <v>0.39583333333333331</v>
      </c>
      <c r="L688" s="39">
        <f>IFERROR(VALUE(TRIM(SUBSTITUTE(REPLACE(INDEX(zdrovojéúdaje!$A:$G,MATCH(ROW()+745,$A:$A,0),COLUMN()-8),1,4,""),".",",",1))),"")</f>
        <v>49.627400000000002</v>
      </c>
      <c r="M688" s="39">
        <f>IFERROR(VALUE(TRIM(SUBSTITUTE(REPLACE(INDEX(zdrovojéúdaje!$A:$G,MATCH(ROW()+745,$A:$A,0),COLUMN()-8),1,4,""),".",","))),"")</f>
        <v>15.475099999999999</v>
      </c>
      <c r="N688" s="40">
        <f>IFERROR(VALUE(TRIM(SUBSTITUTE(REPLACE(INDEX(zdrovojéúdaje!$A:$G,MATCH(ROW()+745,$A:$A,0),COLUMN()-8),1,4,""),".",","))),"")</f>
        <v>15.791700000000001</v>
      </c>
    </row>
    <row r="689" spans="1:14" s="29" customFormat="1" ht="13.15" customHeight="1">
      <c r="A689" s="47">
        <f>IF((zdrovojéúdaje!B689&gt;=$C$3)*(zdrovojéúdaje!B689&lt;=$C$4),1+COUNTIF($A$1:$A688,"&gt;0"),0)</f>
        <v>689</v>
      </c>
      <c r="B689" s="28" t="str">
        <f>IFERROR(INDEX(zdrovojéúdaje!$A:$G,MATCH(ROW()+669,$A:$A,0),COLUMN()-1),"")</f>
        <v>1358/1494</v>
      </c>
      <c r="C689" s="14">
        <f>IFERROR(INDEX(zdrovojéúdaje!$A:$G,MATCH(ROW()+669,$A:$A,0),COLUMN()-1),"")</f>
        <v>39784</v>
      </c>
      <c r="D689" s="15">
        <f>IFERROR(INDEX(zdrovojéúdaje!$A:$G,MATCH(ROW()+669,$A:$A,0),COLUMN()-1),"")</f>
        <v>0.83333333333333337</v>
      </c>
      <c r="E689" s="13">
        <f>IFERROR(VALUE(TRIM(SUBSTITUTE(REPLACE(INDEX(zdrovojéúdaje!$A:$G,MATCH(ROW()+669,$A:$A,0),COLUMN()-1),1,4,""),".",",",1))),"")</f>
        <v>44.730899999999998</v>
      </c>
      <c r="F689" s="13">
        <f>IFERROR(VALUE(TRIM(SUBSTITUTE(REPLACE(INDEX(zdrovojéúdaje!$A:$G,MATCH(ROW()+669,$A:$A,0),COLUMN()-1),1,4,""),".",","))),"")</f>
        <v>20.3856</v>
      </c>
      <c r="G689" s="12">
        <f>IFERROR(VALUE(TRIM(SUBSTITUTE(REPLACE(INDEX(zdrovojéúdaje!$A:$G,MATCH(ROW()+669,$A:$A,0),COLUMN()-1),1,4,""),".",","))),"")</f>
        <v>17.819900000000001</v>
      </c>
      <c r="I689" s="36" t="str">
        <f>IFERROR(INDEX(zdrovojéúdaje!$A:$G,MATCH(ROW()+745,$A:$A,0),COLUMN()-8),"")</f>
        <v>1434/1494</v>
      </c>
      <c r="J689" s="37">
        <f>IFERROR(INDEX(zdrovojéúdaje!$A:$G,MATCH(ROW()+745,$A:$A,0),COLUMN()-8),"")</f>
        <v>39786</v>
      </c>
      <c r="K689" s="38">
        <f>IFERROR(INDEX(zdrovojéúdaje!$A:$G,MATCH(ROW()+745,$A:$A,0),COLUMN()-8),"")</f>
        <v>0.41666666666666669</v>
      </c>
      <c r="L689" s="39">
        <f>IFERROR(VALUE(TRIM(SUBSTITUTE(REPLACE(INDEX(zdrovojéúdaje!$A:$G,MATCH(ROW()+745,$A:$A,0),COLUMN()-8),1,4,""),".",",",1))),"")</f>
        <v>48.542099999999998</v>
      </c>
      <c r="M689" s="39">
        <f>IFERROR(VALUE(TRIM(SUBSTITUTE(REPLACE(INDEX(zdrovojéúdaje!$A:$G,MATCH(ROW()+745,$A:$A,0),COLUMN()-8),1,4,""),".",","))),"")</f>
        <v>16.041799999999999</v>
      </c>
      <c r="N689" s="40">
        <f>IFERROR(VALUE(TRIM(SUBSTITUTE(REPLACE(INDEX(zdrovojéúdaje!$A:$G,MATCH(ROW()+745,$A:$A,0),COLUMN()-8),1,4,""),".",","))),"")</f>
        <v>15.902100000000001</v>
      </c>
    </row>
    <row r="690" spans="1:14" s="29" customFormat="1" ht="13.15" customHeight="1">
      <c r="A690" s="47">
        <f>IF((zdrovojéúdaje!B690&gt;=$C$3)*(zdrovojéúdaje!B690&lt;=$C$4),1+COUNTIF($A$1:$A689,"&gt;0"),0)</f>
        <v>690</v>
      </c>
      <c r="B690" s="28" t="str">
        <f>IFERROR(INDEX(zdrovojéúdaje!$A:$G,MATCH(ROW()+669,$A:$A,0),COLUMN()-1),"")</f>
        <v>1359/1494</v>
      </c>
      <c r="C690" s="14">
        <f>IFERROR(INDEX(zdrovojéúdaje!$A:$G,MATCH(ROW()+669,$A:$A,0),COLUMN()-1),"")</f>
        <v>39784</v>
      </c>
      <c r="D690" s="15">
        <f>IFERROR(INDEX(zdrovojéúdaje!$A:$G,MATCH(ROW()+669,$A:$A,0),COLUMN()-1),"")</f>
        <v>0.85416666666666663</v>
      </c>
      <c r="E690" s="13">
        <f>IFERROR(VALUE(TRIM(SUBSTITUTE(REPLACE(INDEX(zdrovojéúdaje!$A:$G,MATCH(ROW()+669,$A:$A,0),COLUMN()-1),1,4,""),".",",",1))),"")</f>
        <v>44.392699999999998</v>
      </c>
      <c r="F690" s="13">
        <f>IFERROR(VALUE(TRIM(SUBSTITUTE(REPLACE(INDEX(zdrovojéúdaje!$A:$G,MATCH(ROW()+669,$A:$A,0),COLUMN()-1),1,4,""),".",","))),"")</f>
        <v>20.8276</v>
      </c>
      <c r="G690" s="12">
        <f>IFERROR(VALUE(TRIM(SUBSTITUTE(REPLACE(INDEX(zdrovojéúdaje!$A:$G,MATCH(ROW()+669,$A:$A,0),COLUMN()-1),1,4,""),".",","))),"")</f>
        <v>18.078900000000001</v>
      </c>
      <c r="I690" s="36" t="str">
        <f>IFERROR(INDEX(zdrovojéúdaje!$A:$G,MATCH(ROW()+745,$A:$A,0),COLUMN()-8),"")</f>
        <v>1435/1494</v>
      </c>
      <c r="J690" s="37">
        <f>IFERROR(INDEX(zdrovojéúdaje!$A:$G,MATCH(ROW()+745,$A:$A,0),COLUMN()-8),"")</f>
        <v>39786</v>
      </c>
      <c r="K690" s="38">
        <f>IFERROR(INDEX(zdrovojéúdaje!$A:$G,MATCH(ROW()+745,$A:$A,0),COLUMN()-8),"")</f>
        <v>0.4375</v>
      </c>
      <c r="L690" s="39">
        <f>IFERROR(VALUE(TRIM(SUBSTITUTE(REPLACE(INDEX(zdrovojéúdaje!$A:$G,MATCH(ROW()+745,$A:$A,0),COLUMN()-8),1,4,""),".",",",1))),"")</f>
        <v>45.909599999999998</v>
      </c>
      <c r="M690" s="39">
        <f>IFERROR(VALUE(TRIM(SUBSTITUTE(REPLACE(INDEX(zdrovojéúdaje!$A:$G,MATCH(ROW()+745,$A:$A,0),COLUMN()-8),1,4,""),".",","))),"")</f>
        <v>17.615600000000001</v>
      </c>
      <c r="N690" s="40">
        <f>IFERROR(VALUE(TRIM(SUBSTITUTE(REPLACE(INDEX(zdrovojéúdaje!$A:$G,MATCH(ROW()+745,$A:$A,0),COLUMN()-8),1,4,""),".",","))),"")</f>
        <v>16.159600000000001</v>
      </c>
    </row>
    <row r="691" spans="1:14" s="29" customFormat="1" ht="13.15" customHeight="1">
      <c r="A691" s="47">
        <f>IF((zdrovojéúdaje!B691&gt;=$C$3)*(zdrovojéúdaje!B691&lt;=$C$4),1+COUNTIF($A$1:$A690,"&gt;0"),0)</f>
        <v>691</v>
      </c>
      <c r="B691" s="28" t="str">
        <f>IFERROR(INDEX(zdrovojéúdaje!$A:$G,MATCH(ROW()+669,$A:$A,0),COLUMN()-1),"")</f>
        <v>1360/1494</v>
      </c>
      <c r="C691" s="14">
        <f>IFERROR(INDEX(zdrovojéúdaje!$A:$G,MATCH(ROW()+669,$A:$A,0),COLUMN()-1),"")</f>
        <v>39784</v>
      </c>
      <c r="D691" s="15">
        <f>IFERROR(INDEX(zdrovojéúdaje!$A:$G,MATCH(ROW()+669,$A:$A,0),COLUMN()-1),"")</f>
        <v>0.875</v>
      </c>
      <c r="E691" s="13">
        <f>IFERROR(VALUE(TRIM(SUBSTITUTE(REPLACE(INDEX(zdrovojéúdaje!$A:$G,MATCH(ROW()+669,$A:$A,0),COLUMN()-1),1,4,""),".",",",1))),"")</f>
        <v>44.1554</v>
      </c>
      <c r="F691" s="13">
        <f>IFERROR(VALUE(TRIM(SUBSTITUTE(REPLACE(INDEX(zdrovojéúdaje!$A:$G,MATCH(ROW()+669,$A:$A,0),COLUMN()-1),1,4,""),".",","))),"")</f>
        <v>20.963799999999999</v>
      </c>
      <c r="G691" s="12">
        <f>IFERROR(VALUE(TRIM(SUBSTITUTE(REPLACE(INDEX(zdrovojéúdaje!$A:$G,MATCH(ROW()+669,$A:$A,0),COLUMN()-1),1,4,""),".",","))),"")</f>
        <v>18.152899999999999</v>
      </c>
      <c r="I691" s="36" t="str">
        <f>IFERROR(INDEX(zdrovojéúdaje!$A:$G,MATCH(ROW()+745,$A:$A,0),COLUMN()-8),"")</f>
        <v>1436/1494</v>
      </c>
      <c r="J691" s="37">
        <f>IFERROR(INDEX(zdrovojéúdaje!$A:$G,MATCH(ROW()+745,$A:$A,0),COLUMN()-8),"")</f>
        <v>39786</v>
      </c>
      <c r="K691" s="38">
        <f>IFERROR(INDEX(zdrovojéúdaje!$A:$G,MATCH(ROW()+745,$A:$A,0),COLUMN()-8),"")</f>
        <v>0.45833333333333331</v>
      </c>
      <c r="L691" s="39">
        <f>IFERROR(VALUE(TRIM(SUBSTITUTE(REPLACE(INDEX(zdrovojéúdaje!$A:$G,MATCH(ROW()+745,$A:$A,0),COLUMN()-8),1,4,""),".",",",1))),"")</f>
        <v>45.571399999999997</v>
      </c>
      <c r="M691" s="39">
        <f>IFERROR(VALUE(TRIM(SUBSTITUTE(REPLACE(INDEX(zdrovojéúdaje!$A:$G,MATCH(ROW()+745,$A:$A,0),COLUMN()-8),1,4,""),".",","))),"")</f>
        <v>18.423100000000002</v>
      </c>
      <c r="N691" s="40">
        <f>IFERROR(VALUE(TRIM(SUBSTITUTE(REPLACE(INDEX(zdrovojéúdaje!$A:$G,MATCH(ROW()+745,$A:$A,0),COLUMN()-8),1,4,""),".",","))),"")</f>
        <v>16.4542</v>
      </c>
    </row>
    <row r="692" spans="1:14" s="29" customFormat="1" ht="13.15" customHeight="1">
      <c r="A692" s="47">
        <f>IF((zdrovojéúdaje!B692&gt;=$C$3)*(zdrovojéúdaje!B692&lt;=$C$4),1+COUNTIF($A$1:$A691,"&gt;0"),0)</f>
        <v>692</v>
      </c>
      <c r="B692" s="28" t="str">
        <f>IFERROR(INDEX(zdrovojéúdaje!$A:$G,MATCH(ROW()+669,$A:$A,0),COLUMN()-1),"")</f>
        <v>1361/1494</v>
      </c>
      <c r="C692" s="14">
        <f>IFERROR(INDEX(zdrovojéúdaje!$A:$G,MATCH(ROW()+669,$A:$A,0),COLUMN()-1),"")</f>
        <v>39784</v>
      </c>
      <c r="D692" s="15">
        <f>IFERROR(INDEX(zdrovojéúdaje!$A:$G,MATCH(ROW()+669,$A:$A,0),COLUMN()-1),"")</f>
        <v>0.89583333333333337</v>
      </c>
      <c r="E692" s="13">
        <f>IFERROR(VALUE(TRIM(SUBSTITUTE(REPLACE(INDEX(zdrovojéúdaje!$A:$G,MATCH(ROW()+669,$A:$A,0),COLUMN()-1),1,4,""),".",",",1))),"")</f>
        <v>44.130200000000002</v>
      </c>
      <c r="F692" s="13">
        <f>IFERROR(VALUE(TRIM(SUBSTITUTE(REPLACE(INDEX(zdrovojéúdaje!$A:$G,MATCH(ROW()+669,$A:$A,0),COLUMN()-1),1,4,""),".",","))),"")</f>
        <v>20.997800000000002</v>
      </c>
      <c r="G692" s="12">
        <f>IFERROR(VALUE(TRIM(SUBSTITUTE(REPLACE(INDEX(zdrovojéúdaje!$A:$G,MATCH(ROW()+669,$A:$A,0),COLUMN()-1),1,4,""),".",","))),"")</f>
        <v>18.189900000000002</v>
      </c>
      <c r="I692" s="36" t="str">
        <f>IFERROR(INDEX(zdrovojéúdaje!$A:$G,MATCH(ROW()+745,$A:$A,0),COLUMN()-8),"")</f>
        <v>1437/1494</v>
      </c>
      <c r="J692" s="37">
        <f>IFERROR(INDEX(zdrovojéúdaje!$A:$G,MATCH(ROW()+745,$A:$A,0),COLUMN()-8),"")</f>
        <v>39786</v>
      </c>
      <c r="K692" s="38">
        <f>IFERROR(INDEX(zdrovojéúdaje!$A:$G,MATCH(ROW()+745,$A:$A,0),COLUMN()-8),"")</f>
        <v>0.47916666666666669</v>
      </c>
      <c r="L692" s="39">
        <f>IFERROR(VALUE(TRIM(SUBSTITUTE(REPLACE(INDEX(zdrovojéúdaje!$A:$G,MATCH(ROW()+745,$A:$A,0),COLUMN()-8),1,4,""),".",",",1))),"")</f>
        <v>45.258400000000002</v>
      </c>
      <c r="M692" s="39">
        <f>IFERROR(VALUE(TRIM(SUBSTITUTE(REPLACE(INDEX(zdrovojéúdaje!$A:$G,MATCH(ROW()+745,$A:$A,0),COLUMN()-8),1,4,""),".",","))),"")</f>
        <v>18.625399999999999</v>
      </c>
      <c r="N692" s="40">
        <f>IFERROR(VALUE(TRIM(SUBSTITUTE(REPLACE(INDEX(zdrovojéúdaje!$A:$G,MATCH(ROW()+745,$A:$A,0),COLUMN()-8),1,4,""),".",","))),"")</f>
        <v>16.159600000000001</v>
      </c>
    </row>
    <row r="693" spans="1:14" s="29" customFormat="1" ht="13.15" customHeight="1">
      <c r="A693" s="47">
        <f>IF((zdrovojéúdaje!B693&gt;=$C$3)*(zdrovojéúdaje!B693&lt;=$C$4),1+COUNTIF($A$1:$A692,"&gt;0"),0)</f>
        <v>693</v>
      </c>
      <c r="B693" s="28" t="str">
        <f>IFERROR(INDEX(zdrovojéúdaje!$A:$G,MATCH(ROW()+669,$A:$A,0),COLUMN()-1),"")</f>
        <v>1362/1494</v>
      </c>
      <c r="C693" s="14">
        <f>IFERROR(INDEX(zdrovojéúdaje!$A:$G,MATCH(ROW()+669,$A:$A,0),COLUMN()-1),"")</f>
        <v>39784</v>
      </c>
      <c r="D693" s="15">
        <f>IFERROR(INDEX(zdrovojéúdaje!$A:$G,MATCH(ROW()+669,$A:$A,0),COLUMN()-1),"")</f>
        <v>0.91666666666666663</v>
      </c>
      <c r="E693" s="13">
        <f>IFERROR(VALUE(TRIM(SUBSTITUTE(REPLACE(INDEX(zdrovojéúdaje!$A:$G,MATCH(ROW()+669,$A:$A,0),COLUMN()-1),1,4,""),".",",",1))),"")</f>
        <v>44.077199999999998</v>
      </c>
      <c r="F693" s="13">
        <f>IFERROR(VALUE(TRIM(SUBSTITUTE(REPLACE(INDEX(zdrovojéúdaje!$A:$G,MATCH(ROW()+669,$A:$A,0),COLUMN()-1),1,4,""),".",","))),"")</f>
        <v>21.0319</v>
      </c>
      <c r="G693" s="12">
        <f>IFERROR(VALUE(TRIM(SUBSTITUTE(REPLACE(INDEX(zdrovojéúdaje!$A:$G,MATCH(ROW()+669,$A:$A,0),COLUMN()-1),1,4,""),".",","))),"")</f>
        <v>18.300999999999998</v>
      </c>
      <c r="I693" s="36" t="str">
        <f>IFERROR(INDEX(zdrovojéúdaje!$A:$G,MATCH(ROW()+745,$A:$A,0),COLUMN()-8),"")</f>
        <v>1438/1494</v>
      </c>
      <c r="J693" s="37">
        <f>IFERROR(INDEX(zdrovojéúdaje!$A:$G,MATCH(ROW()+745,$A:$A,0),COLUMN()-8),"")</f>
        <v>39786</v>
      </c>
      <c r="K693" s="38">
        <f>IFERROR(INDEX(zdrovojéúdaje!$A:$G,MATCH(ROW()+745,$A:$A,0),COLUMN()-8),"")</f>
        <v>0.5</v>
      </c>
      <c r="L693" s="39">
        <f>IFERROR(VALUE(TRIM(SUBSTITUTE(REPLACE(INDEX(zdrovojéúdaje!$A:$G,MATCH(ROW()+745,$A:$A,0),COLUMN()-8),1,4,""),".",",",1))),"")</f>
        <v>44.9253</v>
      </c>
      <c r="M693" s="39">
        <f>IFERROR(VALUE(TRIM(SUBSTITUTE(REPLACE(INDEX(zdrovojéúdaje!$A:$G,MATCH(ROW()+745,$A:$A,0),COLUMN()-8),1,4,""),".",","))),"")</f>
        <v>19.639399999999998</v>
      </c>
      <c r="N693" s="40">
        <f>IFERROR(VALUE(TRIM(SUBSTITUTE(REPLACE(INDEX(zdrovojéúdaje!$A:$G,MATCH(ROW()+745,$A:$A,0),COLUMN()-8),1,4,""),".",","))),"")</f>
        <v>17.3764</v>
      </c>
    </row>
    <row r="694" spans="1:14" s="29" customFormat="1" ht="13.15" customHeight="1">
      <c r="A694" s="47">
        <f>IF((zdrovojéúdaje!B694&gt;=$C$3)*(zdrovojéúdaje!B694&lt;=$C$4),1+COUNTIF($A$1:$A693,"&gt;0"),0)</f>
        <v>694</v>
      </c>
      <c r="B694" s="28" t="str">
        <f>IFERROR(INDEX(zdrovojéúdaje!$A:$G,MATCH(ROW()+669,$A:$A,0),COLUMN()-1),"")</f>
        <v>1363/1494</v>
      </c>
      <c r="C694" s="14">
        <f>IFERROR(INDEX(zdrovojéúdaje!$A:$G,MATCH(ROW()+669,$A:$A,0),COLUMN()-1),"")</f>
        <v>39784</v>
      </c>
      <c r="D694" s="15">
        <f>IFERROR(INDEX(zdrovojéúdaje!$A:$G,MATCH(ROW()+669,$A:$A,0),COLUMN()-1),"")</f>
        <v>0.9375</v>
      </c>
      <c r="E694" s="13">
        <f>IFERROR(VALUE(TRIM(SUBSTITUTE(REPLACE(INDEX(zdrovojéúdaje!$A:$G,MATCH(ROW()+669,$A:$A,0),COLUMN()-1),1,4,""),".",",",1))),"")</f>
        <v>43.993899999999996</v>
      </c>
      <c r="F694" s="13">
        <f>IFERROR(VALUE(TRIM(SUBSTITUTE(REPLACE(INDEX(zdrovojéúdaje!$A:$G,MATCH(ROW()+669,$A:$A,0),COLUMN()-1),1,4,""),".",","))),"")</f>
        <v>21.065899999999999</v>
      </c>
      <c r="G694" s="12">
        <f>IFERROR(VALUE(TRIM(SUBSTITUTE(REPLACE(INDEX(zdrovojéúdaje!$A:$G,MATCH(ROW()+669,$A:$A,0),COLUMN()-1),1,4,""),".",","))),"")</f>
        <v>18.412099999999999</v>
      </c>
      <c r="I694" s="36" t="str">
        <f>IFERROR(INDEX(zdrovojéúdaje!$A:$G,MATCH(ROW()+745,$A:$A,0),COLUMN()-8),"")</f>
        <v>1439/1494</v>
      </c>
      <c r="J694" s="37">
        <f>IFERROR(INDEX(zdrovojéúdaje!$A:$G,MATCH(ROW()+745,$A:$A,0),COLUMN()-8),"")</f>
        <v>39786</v>
      </c>
      <c r="K694" s="38">
        <f>IFERROR(INDEX(zdrovojéúdaje!$A:$G,MATCH(ROW()+745,$A:$A,0),COLUMN()-8),"")</f>
        <v>0.52083333333333337</v>
      </c>
      <c r="L694" s="39">
        <f>IFERROR(VALUE(TRIM(SUBSTITUTE(REPLACE(INDEX(zdrovojéúdaje!$A:$G,MATCH(ROW()+745,$A:$A,0),COLUMN()-8),1,4,""),".",",",1))),"")</f>
        <v>44.458300000000001</v>
      </c>
      <c r="M694" s="39">
        <f>IFERROR(VALUE(TRIM(SUBSTITUTE(REPLACE(INDEX(zdrovojéúdaje!$A:$G,MATCH(ROW()+745,$A:$A,0),COLUMN()-8),1,4,""),".",","))),"")</f>
        <v>20.2837</v>
      </c>
      <c r="N694" s="40">
        <f>IFERROR(VALUE(TRIM(SUBSTITUTE(REPLACE(INDEX(zdrovojéúdaje!$A:$G,MATCH(ROW()+745,$A:$A,0),COLUMN()-8),1,4,""),".",","))),"")</f>
        <v>17.745899999999999</v>
      </c>
    </row>
    <row r="695" spans="1:14" s="29" customFormat="1" ht="13.15" customHeight="1">
      <c r="A695" s="47">
        <f>IF((zdrovojéúdaje!B695&gt;=$C$3)*(zdrovojéúdaje!B695&lt;=$C$4),1+COUNTIF($A$1:$A694,"&gt;0"),0)</f>
        <v>695</v>
      </c>
      <c r="B695" s="28" t="str">
        <f>IFERROR(INDEX(zdrovojéúdaje!$A:$G,MATCH(ROW()+669,$A:$A,0),COLUMN()-1),"")</f>
        <v>1364/1494</v>
      </c>
      <c r="C695" s="14">
        <f>IFERROR(INDEX(zdrovojéúdaje!$A:$G,MATCH(ROW()+669,$A:$A,0),COLUMN()-1),"")</f>
        <v>39784</v>
      </c>
      <c r="D695" s="15">
        <f>IFERROR(INDEX(zdrovojéúdaje!$A:$G,MATCH(ROW()+669,$A:$A,0),COLUMN()-1),"")</f>
        <v>0.95833333333333337</v>
      </c>
      <c r="E695" s="13">
        <f>IFERROR(VALUE(TRIM(SUBSTITUTE(REPLACE(INDEX(zdrovojéúdaje!$A:$G,MATCH(ROW()+669,$A:$A,0),COLUMN()-1),1,4,""),".",",",1))),"")</f>
        <v>43.938400000000001</v>
      </c>
      <c r="F695" s="13">
        <f>IFERROR(VALUE(TRIM(SUBSTITUTE(REPLACE(INDEX(zdrovojéúdaje!$A:$G,MATCH(ROW()+669,$A:$A,0),COLUMN()-1),1,4,""),".",","))),"")</f>
        <v>21.1341</v>
      </c>
      <c r="G695" s="12">
        <f>IFERROR(VALUE(TRIM(SUBSTITUTE(REPLACE(INDEX(zdrovojéúdaje!$A:$G,MATCH(ROW()+669,$A:$A,0),COLUMN()-1),1,4,""),".",","))),"")</f>
        <v>18.449200000000001</v>
      </c>
      <c r="I695" s="36" t="str">
        <f>IFERROR(INDEX(zdrovojéúdaje!$A:$G,MATCH(ROW()+745,$A:$A,0),COLUMN()-8),"")</f>
        <v>1440/1494</v>
      </c>
      <c r="J695" s="37">
        <f>IFERROR(INDEX(zdrovojéúdaje!$A:$G,MATCH(ROW()+745,$A:$A,0),COLUMN()-8),"")</f>
        <v>39786</v>
      </c>
      <c r="K695" s="38">
        <f>IFERROR(INDEX(zdrovojéúdaje!$A:$G,MATCH(ROW()+745,$A:$A,0),COLUMN()-8),"")</f>
        <v>0.54166666666666663</v>
      </c>
      <c r="L695" s="39">
        <f>IFERROR(VALUE(TRIM(SUBSTITUTE(REPLACE(INDEX(zdrovojéúdaje!$A:$G,MATCH(ROW()+745,$A:$A,0),COLUMN()-8),1,4,""),".",",",1))),"")</f>
        <v>44.975700000000003</v>
      </c>
      <c r="M695" s="39">
        <f>IFERROR(VALUE(TRIM(SUBSTITUTE(REPLACE(INDEX(zdrovojéúdaje!$A:$G,MATCH(ROW()+745,$A:$A,0),COLUMN()-8),1,4,""),".",","))),"")</f>
        <v>19.098099999999999</v>
      </c>
      <c r="N695" s="40">
        <f>IFERROR(VALUE(TRIM(SUBSTITUTE(REPLACE(INDEX(zdrovojéúdaje!$A:$G,MATCH(ROW()+745,$A:$A,0),COLUMN()-8),1,4,""),".",","))),"")</f>
        <v>16.270099999999999</v>
      </c>
    </row>
    <row r="696" spans="1:14" s="29" customFormat="1" ht="13.15" customHeight="1">
      <c r="A696" s="47">
        <f>IF((zdrovojéúdaje!B696&gt;=$C$3)*(zdrovojéúdaje!B696&lt;=$C$4),1+COUNTIF($A$1:$A695,"&gt;0"),0)</f>
        <v>696</v>
      </c>
      <c r="B696" s="28" t="str">
        <f>IFERROR(INDEX(zdrovojéúdaje!$A:$G,MATCH(ROW()+669,$A:$A,0),COLUMN()-1),"")</f>
        <v>1365/1494</v>
      </c>
      <c r="C696" s="14">
        <f>IFERROR(INDEX(zdrovojéúdaje!$A:$G,MATCH(ROW()+669,$A:$A,0),COLUMN()-1),"")</f>
        <v>39784</v>
      </c>
      <c r="D696" s="15">
        <f>IFERROR(INDEX(zdrovojéúdaje!$A:$G,MATCH(ROW()+669,$A:$A,0),COLUMN()-1),"")</f>
        <v>0.97916666666666663</v>
      </c>
      <c r="E696" s="13">
        <f>IFERROR(VALUE(TRIM(SUBSTITUTE(REPLACE(INDEX(zdrovojéúdaje!$A:$G,MATCH(ROW()+669,$A:$A,0),COLUMN()-1),1,4,""),".",",",1))),"")</f>
        <v>43.691000000000003</v>
      </c>
      <c r="F696" s="13">
        <f>IFERROR(VALUE(TRIM(SUBSTITUTE(REPLACE(INDEX(zdrovojéúdaje!$A:$G,MATCH(ROW()+669,$A:$A,0),COLUMN()-1),1,4,""),".",","))),"")</f>
        <v>21.1341</v>
      </c>
      <c r="G696" s="12">
        <f>IFERROR(VALUE(TRIM(SUBSTITUTE(REPLACE(INDEX(zdrovojéúdaje!$A:$G,MATCH(ROW()+669,$A:$A,0),COLUMN()-1),1,4,""),".",","))),"")</f>
        <v>18.3751</v>
      </c>
      <c r="I696" s="36" t="str">
        <f>IFERROR(INDEX(zdrovojéúdaje!$A:$G,MATCH(ROW()+745,$A:$A,0),COLUMN()-8),"")</f>
        <v>1441/1494</v>
      </c>
      <c r="J696" s="37">
        <f>IFERROR(INDEX(zdrovojéúdaje!$A:$G,MATCH(ROW()+745,$A:$A,0),COLUMN()-8),"")</f>
        <v>39786</v>
      </c>
      <c r="K696" s="38">
        <f>IFERROR(INDEX(zdrovojéúdaje!$A:$G,MATCH(ROW()+745,$A:$A,0),COLUMN()-8),"")</f>
        <v>0.5625</v>
      </c>
      <c r="L696" s="39">
        <f>IFERROR(VALUE(TRIM(SUBSTITUTE(REPLACE(INDEX(zdrovojéúdaje!$A:$G,MATCH(ROW()+745,$A:$A,0),COLUMN()-8),1,4,""),".",",",1))),"")</f>
        <v>44.614800000000002</v>
      </c>
      <c r="M696" s="39">
        <f>IFERROR(VALUE(TRIM(SUBSTITUTE(REPLACE(INDEX(zdrovojéúdaje!$A:$G,MATCH(ROW()+745,$A:$A,0),COLUMN()-8),1,4,""),".",","))),"")</f>
        <v>19.808800000000002</v>
      </c>
      <c r="N696" s="40">
        <f>IFERROR(VALUE(TRIM(SUBSTITUTE(REPLACE(INDEX(zdrovojéúdaje!$A:$G,MATCH(ROW()+745,$A:$A,0),COLUMN()-8),1,4,""),".",","))),"")</f>
        <v>17.3764</v>
      </c>
    </row>
    <row r="697" spans="1:14" s="29" customFormat="1" ht="13.15" customHeight="1">
      <c r="A697" s="47">
        <f>IF((zdrovojéúdaje!B697&gt;=$C$3)*(zdrovojéúdaje!B697&lt;=$C$4),1+COUNTIF($A$1:$A696,"&gt;0"),0)</f>
        <v>697</v>
      </c>
      <c r="B697" s="28" t="str">
        <f>IFERROR(INDEX(zdrovojéúdaje!$A:$G,MATCH(ROW()+669,$A:$A,0),COLUMN()-1),"")</f>
        <v>1366/1494</v>
      </c>
      <c r="C697" s="14">
        <f>IFERROR(INDEX(zdrovojéúdaje!$A:$G,MATCH(ROW()+669,$A:$A,0),COLUMN()-1),"")</f>
        <v>39785</v>
      </c>
      <c r="D697" s="15">
        <f>IFERROR(INDEX(zdrovojéúdaje!$A:$G,MATCH(ROW()+669,$A:$A,0),COLUMN()-1),"")</f>
        <v>0</v>
      </c>
      <c r="E697" s="13">
        <f>IFERROR(VALUE(TRIM(SUBSTITUTE(REPLACE(INDEX(zdrovojéúdaje!$A:$G,MATCH(ROW()+669,$A:$A,0),COLUMN()-1),1,4,""),".",",",1))),"")</f>
        <v>43.383099999999999</v>
      </c>
      <c r="F697" s="13">
        <f>IFERROR(VALUE(TRIM(SUBSTITUTE(REPLACE(INDEX(zdrovojéúdaje!$A:$G,MATCH(ROW()+669,$A:$A,0),COLUMN()-1),1,4,""),".",","))),"")</f>
        <v>21.168099999999999</v>
      </c>
      <c r="G697" s="12">
        <f>IFERROR(VALUE(TRIM(SUBSTITUTE(REPLACE(INDEX(zdrovojéúdaje!$A:$G,MATCH(ROW()+669,$A:$A,0),COLUMN()-1),1,4,""),".",","))),"")</f>
        <v>18.338000000000001</v>
      </c>
      <c r="I697" s="36" t="str">
        <f>IFERROR(INDEX(zdrovojéúdaje!$A:$G,MATCH(ROW()+745,$A:$A,0),COLUMN()-8),"")</f>
        <v>1442/1494</v>
      </c>
      <c r="J697" s="37">
        <f>IFERROR(INDEX(zdrovojéúdaje!$A:$G,MATCH(ROW()+745,$A:$A,0),COLUMN()-8),"")</f>
        <v>39786</v>
      </c>
      <c r="K697" s="38">
        <f>IFERROR(INDEX(zdrovojéúdaje!$A:$G,MATCH(ROW()+745,$A:$A,0),COLUMN()-8),"")</f>
        <v>0.58333333333333337</v>
      </c>
      <c r="L697" s="39">
        <f>IFERROR(VALUE(TRIM(SUBSTITUTE(REPLACE(INDEX(zdrovojéúdaje!$A:$G,MATCH(ROW()+745,$A:$A,0),COLUMN()-8),1,4,""),".",",",1))),"")</f>
        <v>43.809699999999999</v>
      </c>
      <c r="M697" s="39">
        <f>IFERROR(VALUE(TRIM(SUBSTITUTE(REPLACE(INDEX(zdrovojéúdaje!$A:$G,MATCH(ROW()+745,$A:$A,0),COLUMN()-8),1,4,""),".",","))),"")</f>
        <v>20.657499999999999</v>
      </c>
      <c r="N697" s="40">
        <f>IFERROR(VALUE(TRIM(SUBSTITUTE(REPLACE(INDEX(zdrovojéúdaje!$A:$G,MATCH(ROW()+745,$A:$A,0),COLUMN()-8),1,4,""),".",","))),"")</f>
        <v>18.189900000000002</v>
      </c>
    </row>
    <row r="698" spans="1:14" s="29" customFormat="1" ht="13.15" customHeight="1">
      <c r="A698" s="47">
        <f>IF((zdrovojéúdaje!B698&gt;=$C$3)*(zdrovojéúdaje!B698&lt;=$C$4),1+COUNTIF($A$1:$A697,"&gt;0"),0)</f>
        <v>698</v>
      </c>
      <c r="B698" s="28" t="str">
        <f>IFERROR(INDEX(zdrovojéúdaje!$A:$G,MATCH(ROW()+669,$A:$A,0),COLUMN()-1),"")</f>
        <v>1367/1494</v>
      </c>
      <c r="C698" s="14">
        <f>IFERROR(INDEX(zdrovojéúdaje!$A:$G,MATCH(ROW()+669,$A:$A,0),COLUMN()-1),"")</f>
        <v>39785</v>
      </c>
      <c r="D698" s="15">
        <f>IFERROR(INDEX(zdrovojéúdaje!$A:$G,MATCH(ROW()+669,$A:$A,0),COLUMN()-1),"")</f>
        <v>2.0833333333333332E-2</v>
      </c>
      <c r="E698" s="13">
        <f>IFERROR(VALUE(TRIM(SUBSTITUTE(REPLACE(INDEX(zdrovojéúdaje!$A:$G,MATCH(ROW()+669,$A:$A,0),COLUMN()-1),1,4,""),".",",",1))),"")</f>
        <v>42.782400000000003</v>
      </c>
      <c r="F698" s="13">
        <f>IFERROR(VALUE(TRIM(SUBSTITUTE(REPLACE(INDEX(zdrovojéúdaje!$A:$G,MATCH(ROW()+669,$A:$A,0),COLUMN()-1),1,4,""),".",","))),"")</f>
        <v>21.202200000000001</v>
      </c>
      <c r="G698" s="12">
        <f>IFERROR(VALUE(TRIM(SUBSTITUTE(REPLACE(INDEX(zdrovojéúdaje!$A:$G,MATCH(ROW()+669,$A:$A,0),COLUMN()-1),1,4,""),".",","))),"")</f>
        <v>18.3751</v>
      </c>
      <c r="I698" s="36" t="str">
        <f>IFERROR(INDEX(zdrovojéúdaje!$A:$G,MATCH(ROW()+745,$A:$A,0),COLUMN()-8),"")</f>
        <v>1443/1494</v>
      </c>
      <c r="J698" s="37">
        <f>IFERROR(INDEX(zdrovojéúdaje!$A:$G,MATCH(ROW()+745,$A:$A,0),COLUMN()-8),"")</f>
        <v>39786</v>
      </c>
      <c r="K698" s="38">
        <f>IFERROR(INDEX(zdrovojéúdaje!$A:$G,MATCH(ROW()+745,$A:$A,0),COLUMN()-8),"")</f>
        <v>0.60416666666666663</v>
      </c>
      <c r="L698" s="39">
        <f>IFERROR(VALUE(TRIM(SUBSTITUTE(REPLACE(INDEX(zdrovojéúdaje!$A:$G,MATCH(ROW()+745,$A:$A,0),COLUMN()-8),1,4,""),".",",",1))),"")</f>
        <v>43.999000000000002</v>
      </c>
      <c r="M698" s="39">
        <f>IFERROR(VALUE(TRIM(SUBSTITUTE(REPLACE(INDEX(zdrovojéúdaje!$A:$G,MATCH(ROW()+745,$A:$A,0),COLUMN()-8),1,4,""),".",","))),"")</f>
        <v>20.487500000000001</v>
      </c>
      <c r="N698" s="40">
        <f>IFERROR(VALUE(TRIM(SUBSTITUTE(REPLACE(INDEX(zdrovojéúdaje!$A:$G,MATCH(ROW()+745,$A:$A,0),COLUMN()-8),1,4,""),".",","))),"")</f>
        <v>17.4133</v>
      </c>
    </row>
    <row r="699" spans="1:14" s="29" customFormat="1" ht="13.15" customHeight="1">
      <c r="A699" s="47">
        <f>IF((zdrovojéúdaje!B699&gt;=$C$3)*(zdrovojéúdaje!B699&lt;=$C$4),1+COUNTIF($A$1:$A698,"&gt;0"),0)</f>
        <v>699</v>
      </c>
      <c r="B699" s="28" t="str">
        <f>IFERROR(INDEX(zdrovojéúdaje!$A:$G,MATCH(ROW()+669,$A:$A,0),COLUMN()-1),"")</f>
        <v>1368/1494</v>
      </c>
      <c r="C699" s="14">
        <f>IFERROR(INDEX(zdrovojéúdaje!$A:$G,MATCH(ROW()+669,$A:$A,0),COLUMN()-1),"")</f>
        <v>39785</v>
      </c>
      <c r="D699" s="15">
        <f>IFERROR(INDEX(zdrovojéúdaje!$A:$G,MATCH(ROW()+669,$A:$A,0),COLUMN()-1),"")</f>
        <v>4.1666666666666664E-2</v>
      </c>
      <c r="E699" s="13">
        <f>IFERROR(VALUE(TRIM(SUBSTITUTE(REPLACE(INDEX(zdrovojéúdaje!$A:$G,MATCH(ROW()+669,$A:$A,0),COLUMN()-1),1,4,""),".",",",1))),"")</f>
        <v>42.171599999999998</v>
      </c>
      <c r="F699" s="13">
        <f>IFERROR(VALUE(TRIM(SUBSTITUTE(REPLACE(INDEX(zdrovojéúdaje!$A:$G,MATCH(ROW()+669,$A:$A,0),COLUMN()-1),1,4,""),".",","))),"")</f>
        <v>21.2363</v>
      </c>
      <c r="G699" s="12">
        <f>IFERROR(VALUE(TRIM(SUBSTITUTE(REPLACE(INDEX(zdrovojéúdaje!$A:$G,MATCH(ROW()+669,$A:$A,0),COLUMN()-1),1,4,""),".",","))),"")</f>
        <v>18.4862</v>
      </c>
      <c r="I699" s="36" t="str">
        <f>IFERROR(INDEX(zdrovojéúdaje!$A:$G,MATCH(ROW()+745,$A:$A,0),COLUMN()-8),"")</f>
        <v>1444/1494</v>
      </c>
      <c r="J699" s="37">
        <f>IFERROR(INDEX(zdrovojéúdaje!$A:$G,MATCH(ROW()+745,$A:$A,0),COLUMN()-8),"")</f>
        <v>39786</v>
      </c>
      <c r="K699" s="38">
        <f>IFERROR(INDEX(zdrovojéúdaje!$A:$G,MATCH(ROW()+745,$A:$A,0),COLUMN()-8),"")</f>
        <v>0.625</v>
      </c>
      <c r="L699" s="39">
        <f>IFERROR(VALUE(TRIM(SUBSTITUTE(REPLACE(INDEX(zdrovojéúdaje!$A:$G,MATCH(ROW()+745,$A:$A,0),COLUMN()-8),1,4,""),".",",",1))),"")</f>
        <v>43.754100000000001</v>
      </c>
      <c r="M699" s="39">
        <f>IFERROR(VALUE(TRIM(SUBSTITUTE(REPLACE(INDEX(zdrovojéúdaje!$A:$G,MATCH(ROW()+745,$A:$A,0),COLUMN()-8),1,4,""),".",","))),"")</f>
        <v>20.487500000000001</v>
      </c>
      <c r="N699" s="40">
        <f>IFERROR(VALUE(TRIM(SUBSTITUTE(REPLACE(INDEX(zdrovojéúdaje!$A:$G,MATCH(ROW()+745,$A:$A,0),COLUMN()-8),1,4,""),".",","))),"")</f>
        <v>17.9679</v>
      </c>
    </row>
    <row r="700" spans="1:14" s="29" customFormat="1" ht="13.15" customHeight="1">
      <c r="A700" s="47">
        <f>IF((zdrovojéúdaje!B700&gt;=$C$3)*(zdrovojéúdaje!B700&lt;=$C$4),1+COUNTIF($A$1:$A699,"&gt;0"),0)</f>
        <v>700</v>
      </c>
      <c r="B700" s="28" t="str">
        <f>IFERROR(INDEX(zdrovojéúdaje!$A:$G,MATCH(ROW()+669,$A:$A,0),COLUMN()-1),"")</f>
        <v>1369/1494</v>
      </c>
      <c r="C700" s="14">
        <f>IFERROR(INDEX(zdrovojéúdaje!$A:$G,MATCH(ROW()+669,$A:$A,0),COLUMN()-1),"")</f>
        <v>39785</v>
      </c>
      <c r="D700" s="15">
        <f>IFERROR(INDEX(zdrovojéúdaje!$A:$G,MATCH(ROW()+669,$A:$A,0),COLUMN()-1),"")</f>
        <v>6.25E-2</v>
      </c>
      <c r="E700" s="13">
        <f>IFERROR(VALUE(TRIM(SUBSTITUTE(REPLACE(INDEX(zdrovojéúdaje!$A:$G,MATCH(ROW()+669,$A:$A,0),COLUMN()-1),1,4,""),".",",",1))),"")</f>
        <v>41.1267</v>
      </c>
      <c r="F700" s="13">
        <f>IFERROR(VALUE(TRIM(SUBSTITUTE(REPLACE(INDEX(zdrovojéúdaje!$A:$G,MATCH(ROW()+669,$A:$A,0),COLUMN()-1),1,4,""),".",","))),"")</f>
        <v>21.304500000000001</v>
      </c>
      <c r="G700" s="12">
        <f>IFERROR(VALUE(TRIM(SUBSTITUTE(REPLACE(INDEX(zdrovojéúdaje!$A:$G,MATCH(ROW()+669,$A:$A,0),COLUMN()-1),1,4,""),".",","))),"")</f>
        <v>18.523299999999999</v>
      </c>
      <c r="I700" s="36" t="str">
        <f>IFERROR(INDEX(zdrovojéúdaje!$A:$G,MATCH(ROW()+745,$A:$A,0),COLUMN()-8),"")</f>
        <v>1445/1494</v>
      </c>
      <c r="J700" s="37">
        <f>IFERROR(INDEX(zdrovojéúdaje!$A:$G,MATCH(ROW()+745,$A:$A,0),COLUMN()-8),"")</f>
        <v>39786</v>
      </c>
      <c r="K700" s="38">
        <f>IFERROR(INDEX(zdrovojéúdaje!$A:$G,MATCH(ROW()+745,$A:$A,0),COLUMN()-8),"")</f>
        <v>0.64583333333333337</v>
      </c>
      <c r="L700" s="39">
        <f>IFERROR(VALUE(TRIM(SUBSTITUTE(REPLACE(INDEX(zdrovojéúdaje!$A:$G,MATCH(ROW()+745,$A:$A,0),COLUMN()-8),1,4,""),".",",",1))),"")</f>
        <v>43.726399999999998</v>
      </c>
      <c r="M700" s="39">
        <f>IFERROR(VALUE(TRIM(SUBSTITUTE(REPLACE(INDEX(zdrovojéúdaje!$A:$G,MATCH(ROW()+745,$A:$A,0),COLUMN()-8),1,4,""),".",","))),"")</f>
        <v>20.589500000000001</v>
      </c>
      <c r="N700" s="40">
        <f>IFERROR(VALUE(TRIM(SUBSTITUTE(REPLACE(INDEX(zdrovojéúdaje!$A:$G,MATCH(ROW()+745,$A:$A,0),COLUMN()-8),1,4,""),".",","))),"")</f>
        <v>17.930900000000001</v>
      </c>
    </row>
    <row r="701" spans="1:14" s="29" customFormat="1" ht="13.15" customHeight="1">
      <c r="A701" s="47">
        <f>IF((zdrovojéúdaje!B701&gt;=$C$3)*(zdrovojéúdaje!B701&lt;=$C$4),1+COUNTIF($A$1:$A700,"&gt;0"),0)</f>
        <v>701</v>
      </c>
      <c r="B701" s="28" t="str">
        <f>IFERROR(INDEX(zdrovojéúdaje!$A:$G,MATCH(ROW()+669,$A:$A,0),COLUMN()-1),"")</f>
        <v>1370/1494</v>
      </c>
      <c r="C701" s="14">
        <f>IFERROR(INDEX(zdrovojéúdaje!$A:$G,MATCH(ROW()+669,$A:$A,0),COLUMN()-1),"")</f>
        <v>39785</v>
      </c>
      <c r="D701" s="15">
        <f>IFERROR(INDEX(zdrovojéúdaje!$A:$G,MATCH(ROW()+669,$A:$A,0),COLUMN()-1),"")</f>
        <v>8.3333333333333329E-2</v>
      </c>
      <c r="E701" s="13">
        <f>IFERROR(VALUE(TRIM(SUBSTITUTE(REPLACE(INDEX(zdrovojéúdaje!$A:$G,MATCH(ROW()+669,$A:$A,0),COLUMN()-1),1,4,""),".",",",1))),"")</f>
        <v>40.801099999999998</v>
      </c>
      <c r="F701" s="13">
        <f>IFERROR(VALUE(TRIM(SUBSTITUTE(REPLACE(INDEX(zdrovojéúdaje!$A:$G,MATCH(ROW()+669,$A:$A,0),COLUMN()-1),1,4,""),".",","))),"")</f>
        <v>21.304500000000001</v>
      </c>
      <c r="G701" s="12">
        <f>IFERROR(VALUE(TRIM(SUBSTITUTE(REPLACE(INDEX(zdrovojéúdaje!$A:$G,MATCH(ROW()+669,$A:$A,0),COLUMN()-1),1,4,""),".",","))),"")</f>
        <v>18.5974</v>
      </c>
      <c r="I701" s="36" t="str">
        <f>IFERROR(INDEX(zdrovojéúdaje!$A:$G,MATCH(ROW()+745,$A:$A,0),COLUMN()-8),"")</f>
        <v>1446/1494</v>
      </c>
      <c r="J701" s="37">
        <f>IFERROR(INDEX(zdrovojéúdaje!$A:$G,MATCH(ROW()+745,$A:$A,0),COLUMN()-8),"")</f>
        <v>39786</v>
      </c>
      <c r="K701" s="38">
        <f>IFERROR(INDEX(zdrovojéúdaje!$A:$G,MATCH(ROW()+745,$A:$A,0),COLUMN()-8),"")</f>
        <v>0.66666666666666663</v>
      </c>
      <c r="L701" s="39">
        <f>IFERROR(VALUE(TRIM(SUBSTITUTE(REPLACE(INDEX(zdrovojéúdaje!$A:$G,MATCH(ROW()+745,$A:$A,0),COLUMN()-8),1,4,""),".",",",1))),"")</f>
        <v>42.572899999999997</v>
      </c>
      <c r="M701" s="39">
        <f>IFERROR(VALUE(TRIM(SUBSTITUTE(REPLACE(INDEX(zdrovojéúdaje!$A:$G,MATCH(ROW()+745,$A:$A,0),COLUMN()-8),1,4,""),".",","))),"")</f>
        <v>21.0319</v>
      </c>
      <c r="N701" s="40">
        <f>IFERROR(VALUE(TRIM(SUBSTITUTE(REPLACE(INDEX(zdrovojéúdaje!$A:$G,MATCH(ROW()+745,$A:$A,0),COLUMN()-8),1,4,""),".",","))),"")</f>
        <v>18.523299999999999</v>
      </c>
    </row>
    <row r="702" spans="1:14" s="29" customFormat="1" ht="13.15" customHeight="1">
      <c r="A702" s="47">
        <f>IF((zdrovojéúdaje!B702&gt;=$C$3)*(zdrovojéúdaje!B702&lt;=$C$4),1+COUNTIF($A$1:$A701,"&gt;0"),0)</f>
        <v>702</v>
      </c>
      <c r="B702" s="28" t="str">
        <f>IFERROR(INDEX(zdrovojéúdaje!$A:$G,MATCH(ROW()+669,$A:$A,0),COLUMN()-1),"")</f>
        <v>1371/1494</v>
      </c>
      <c r="C702" s="14">
        <f>IFERROR(INDEX(zdrovojéúdaje!$A:$G,MATCH(ROW()+669,$A:$A,0),COLUMN()-1),"")</f>
        <v>39785</v>
      </c>
      <c r="D702" s="15">
        <f>IFERROR(INDEX(zdrovojéúdaje!$A:$G,MATCH(ROW()+669,$A:$A,0),COLUMN()-1),"")</f>
        <v>0.10416666666666667</v>
      </c>
      <c r="E702" s="13">
        <f>IFERROR(VALUE(TRIM(SUBSTITUTE(REPLACE(INDEX(zdrovojéúdaje!$A:$G,MATCH(ROW()+669,$A:$A,0),COLUMN()-1),1,4,""),".",",",1))),"")</f>
        <v>40.177700000000002</v>
      </c>
      <c r="F702" s="13">
        <f>IFERROR(VALUE(TRIM(SUBSTITUTE(REPLACE(INDEX(zdrovojéúdaje!$A:$G,MATCH(ROW()+669,$A:$A,0),COLUMN()-1),1,4,""),".",","))),"")</f>
        <v>21.372699999999998</v>
      </c>
      <c r="G702" s="12">
        <f>IFERROR(VALUE(TRIM(SUBSTITUTE(REPLACE(INDEX(zdrovojéúdaje!$A:$G,MATCH(ROW()+669,$A:$A,0),COLUMN()-1),1,4,""),".",","))),"")</f>
        <v>18.5974</v>
      </c>
      <c r="I702" s="36" t="str">
        <f>IFERROR(INDEX(zdrovojéúdaje!$A:$G,MATCH(ROW()+745,$A:$A,0),COLUMN()-8),"")</f>
        <v>1447/1494</v>
      </c>
      <c r="J702" s="37">
        <f>IFERROR(INDEX(zdrovojéúdaje!$A:$G,MATCH(ROW()+745,$A:$A,0),COLUMN()-8),"")</f>
        <v>39786</v>
      </c>
      <c r="K702" s="38">
        <f>IFERROR(INDEX(zdrovojéúdaje!$A:$G,MATCH(ROW()+745,$A:$A,0),COLUMN()-8),"")</f>
        <v>0.6875</v>
      </c>
      <c r="L702" s="39">
        <f>IFERROR(VALUE(TRIM(SUBSTITUTE(REPLACE(INDEX(zdrovojéúdaje!$A:$G,MATCH(ROW()+745,$A:$A,0),COLUMN()-8),1,4,""),".",",",1))),"")</f>
        <v>44.175600000000003</v>
      </c>
      <c r="M702" s="39">
        <f>IFERROR(VALUE(TRIM(SUBSTITUTE(REPLACE(INDEX(zdrovojéúdaje!$A:$G,MATCH(ROW()+745,$A:$A,0),COLUMN()-8),1,4,""),".",","))),"")</f>
        <v>20.453499999999998</v>
      </c>
      <c r="N702" s="40">
        <f>IFERROR(VALUE(TRIM(SUBSTITUTE(REPLACE(INDEX(zdrovojéúdaje!$A:$G,MATCH(ROW()+745,$A:$A,0),COLUMN()-8),1,4,""),".",","))),"")</f>
        <v>18.041899999999998</v>
      </c>
    </row>
    <row r="703" spans="1:14" s="29" customFormat="1" ht="13.15" customHeight="1">
      <c r="A703" s="47">
        <f>IF((zdrovojéúdaje!B703&gt;=$C$3)*(zdrovojéúdaje!B703&lt;=$C$4),1+COUNTIF($A$1:$A702,"&gt;0"),0)</f>
        <v>703</v>
      </c>
      <c r="B703" s="28" t="str">
        <f>IFERROR(INDEX(zdrovojéúdaje!$A:$G,MATCH(ROW()+669,$A:$A,0),COLUMN()-1),"")</f>
        <v>1372/1494</v>
      </c>
      <c r="C703" s="14">
        <f>IFERROR(INDEX(zdrovojéúdaje!$A:$G,MATCH(ROW()+669,$A:$A,0),COLUMN()-1),"")</f>
        <v>39785</v>
      </c>
      <c r="D703" s="15">
        <f>IFERROR(INDEX(zdrovojéúdaje!$A:$G,MATCH(ROW()+669,$A:$A,0),COLUMN()-1),"")</f>
        <v>0.125</v>
      </c>
      <c r="E703" s="13">
        <f>IFERROR(VALUE(TRIM(SUBSTITUTE(REPLACE(INDEX(zdrovojéúdaje!$A:$G,MATCH(ROW()+669,$A:$A,0),COLUMN()-1),1,4,""),".",",",1))),"")</f>
        <v>39.680500000000002</v>
      </c>
      <c r="F703" s="13">
        <f>IFERROR(VALUE(TRIM(SUBSTITUTE(REPLACE(INDEX(zdrovojéúdaje!$A:$G,MATCH(ROW()+669,$A:$A,0),COLUMN()-1),1,4,""),".",","))),"")</f>
        <v>21.372699999999998</v>
      </c>
      <c r="G703" s="12">
        <f>IFERROR(VALUE(TRIM(SUBSTITUTE(REPLACE(INDEX(zdrovojéúdaje!$A:$G,MATCH(ROW()+669,$A:$A,0),COLUMN()-1),1,4,""),".",","))),"")</f>
        <v>18.560300000000002</v>
      </c>
      <c r="I703" s="36" t="str">
        <f>IFERROR(INDEX(zdrovojéúdaje!$A:$G,MATCH(ROW()+745,$A:$A,0),COLUMN()-8),"")</f>
        <v>1448/1494</v>
      </c>
      <c r="J703" s="37">
        <f>IFERROR(INDEX(zdrovojéúdaje!$A:$G,MATCH(ROW()+745,$A:$A,0),COLUMN()-8),"")</f>
        <v>39786</v>
      </c>
      <c r="K703" s="38">
        <f>IFERROR(INDEX(zdrovojéúdaje!$A:$G,MATCH(ROW()+745,$A:$A,0),COLUMN()-8),"")</f>
        <v>0.70833333333333337</v>
      </c>
      <c r="L703" s="39">
        <f>IFERROR(VALUE(TRIM(SUBSTITUTE(REPLACE(INDEX(zdrovojéúdaje!$A:$G,MATCH(ROW()+745,$A:$A,0),COLUMN()-8),1,4,""),".",",",1))),"")</f>
        <v>44.579500000000003</v>
      </c>
      <c r="M703" s="39">
        <f>IFERROR(VALUE(TRIM(SUBSTITUTE(REPLACE(INDEX(zdrovojéúdaje!$A:$G,MATCH(ROW()+745,$A:$A,0),COLUMN()-8),1,4,""),".",","))),"")</f>
        <v>19.8766</v>
      </c>
      <c r="N703" s="40">
        <f>IFERROR(VALUE(TRIM(SUBSTITUTE(REPLACE(INDEX(zdrovojéúdaje!$A:$G,MATCH(ROW()+745,$A:$A,0),COLUMN()-8),1,4,""),".",","))),"")</f>
        <v>17.265599999999999</v>
      </c>
    </row>
    <row r="704" spans="1:14" s="29" customFormat="1" ht="13.15" customHeight="1">
      <c r="A704" s="47">
        <f>IF((zdrovojéúdaje!B704&gt;=$C$3)*(zdrovojéúdaje!B704&lt;=$C$4),1+COUNTIF($A$1:$A703,"&gt;0"),0)</f>
        <v>704</v>
      </c>
      <c r="B704" s="28" t="str">
        <f>IFERROR(INDEX(zdrovojéúdaje!$A:$G,MATCH(ROW()+669,$A:$A,0),COLUMN()-1),"")</f>
        <v>1373/1494</v>
      </c>
      <c r="C704" s="14">
        <f>IFERROR(INDEX(zdrovojéúdaje!$A:$G,MATCH(ROW()+669,$A:$A,0),COLUMN()-1),"")</f>
        <v>39785</v>
      </c>
      <c r="D704" s="15">
        <f>IFERROR(INDEX(zdrovojéúdaje!$A:$G,MATCH(ROW()+669,$A:$A,0),COLUMN()-1),"")</f>
        <v>0.14583333333333334</v>
      </c>
      <c r="E704" s="13">
        <f>IFERROR(VALUE(TRIM(SUBSTITUTE(REPLACE(INDEX(zdrovojéúdaje!$A:$G,MATCH(ROW()+669,$A:$A,0),COLUMN()-1),1,4,""),".",",",1))),"")</f>
        <v>39.132800000000003</v>
      </c>
      <c r="F704" s="13">
        <f>IFERROR(VALUE(TRIM(SUBSTITUTE(REPLACE(INDEX(zdrovojéúdaje!$A:$G,MATCH(ROW()+669,$A:$A,0),COLUMN()-1),1,4,""),".",","))),"")</f>
        <v>21.4068</v>
      </c>
      <c r="G704" s="12">
        <f>IFERROR(VALUE(TRIM(SUBSTITUTE(REPLACE(INDEX(zdrovojéúdaje!$A:$G,MATCH(ROW()+669,$A:$A,0),COLUMN()-1),1,4,""),".",","))),"")</f>
        <v>18.671500000000002</v>
      </c>
      <c r="I704" s="36" t="str">
        <f>IFERROR(INDEX(zdrovojéúdaje!$A:$G,MATCH(ROW()+745,$A:$A,0),COLUMN()-8),"")</f>
        <v>1449/1494</v>
      </c>
      <c r="J704" s="37">
        <f>IFERROR(INDEX(zdrovojéúdaje!$A:$G,MATCH(ROW()+745,$A:$A,0),COLUMN()-8),"")</f>
        <v>39786</v>
      </c>
      <c r="K704" s="38">
        <f>IFERROR(INDEX(zdrovojéúdaje!$A:$G,MATCH(ROW()+745,$A:$A,0),COLUMN()-8),"")</f>
        <v>0.72916666666666663</v>
      </c>
      <c r="L704" s="39">
        <f>IFERROR(VALUE(TRIM(SUBSTITUTE(REPLACE(INDEX(zdrovojéúdaje!$A:$G,MATCH(ROW()+745,$A:$A,0),COLUMN()-8),1,4,""),".",",",1))),"")</f>
        <v>44.942900000000002</v>
      </c>
      <c r="M704" s="39">
        <f>IFERROR(VALUE(TRIM(SUBSTITUTE(REPLACE(INDEX(zdrovojéúdaje!$A:$G,MATCH(ROW()+745,$A:$A,0),COLUMN()-8),1,4,""),".",","))),"")</f>
        <v>19.436299999999999</v>
      </c>
      <c r="N704" s="40">
        <f>IFERROR(VALUE(TRIM(SUBSTITUTE(REPLACE(INDEX(zdrovojéúdaje!$A:$G,MATCH(ROW()+745,$A:$A,0),COLUMN()-8),1,4,""),".",","))),"")</f>
        <v>17.117899999999999</v>
      </c>
    </row>
    <row r="705" spans="1:14" s="29" customFormat="1" ht="13.15" customHeight="1">
      <c r="A705" s="47">
        <f>IF((zdrovojéúdaje!B705&gt;=$C$3)*(zdrovojéúdaje!B705&lt;=$C$4),1+COUNTIF($A$1:$A704,"&gt;0"),0)</f>
        <v>705</v>
      </c>
      <c r="B705" s="28" t="str">
        <f>IFERROR(INDEX(zdrovojéúdaje!$A:$G,MATCH(ROW()+669,$A:$A,0),COLUMN()-1),"")</f>
        <v>1374/1494</v>
      </c>
      <c r="C705" s="14">
        <f>IFERROR(INDEX(zdrovojéúdaje!$A:$G,MATCH(ROW()+669,$A:$A,0),COLUMN()-1),"")</f>
        <v>39785</v>
      </c>
      <c r="D705" s="15">
        <f>IFERROR(INDEX(zdrovojéúdaje!$A:$G,MATCH(ROW()+669,$A:$A,0),COLUMN()-1),"")</f>
        <v>0.16666666666666666</v>
      </c>
      <c r="E705" s="13">
        <f>IFERROR(VALUE(TRIM(SUBSTITUTE(REPLACE(INDEX(zdrovojéúdaje!$A:$G,MATCH(ROW()+669,$A:$A,0),COLUMN()-1),1,4,""),".",",",1))),"")</f>
        <v>38.675899999999999</v>
      </c>
      <c r="F705" s="13">
        <f>IFERROR(VALUE(TRIM(SUBSTITUTE(REPLACE(INDEX(zdrovojéúdaje!$A:$G,MATCH(ROW()+669,$A:$A,0),COLUMN()-1),1,4,""),".",","))),"")</f>
        <v>21.440899999999999</v>
      </c>
      <c r="G705" s="12">
        <f>IFERROR(VALUE(TRIM(SUBSTITUTE(REPLACE(INDEX(zdrovojéúdaje!$A:$G,MATCH(ROW()+669,$A:$A,0),COLUMN()-1),1,4,""),".",","))),"")</f>
        <v>18.708600000000001</v>
      </c>
      <c r="I705" s="36" t="str">
        <f>IFERROR(INDEX(zdrovojéúdaje!$A:$G,MATCH(ROW()+745,$A:$A,0),COLUMN()-8),"")</f>
        <v>1450/1494</v>
      </c>
      <c r="J705" s="37">
        <f>IFERROR(INDEX(zdrovojéúdaje!$A:$G,MATCH(ROW()+745,$A:$A,0),COLUMN()-8),"")</f>
        <v>39786</v>
      </c>
      <c r="K705" s="38">
        <f>IFERROR(INDEX(zdrovojéúdaje!$A:$G,MATCH(ROW()+745,$A:$A,0),COLUMN()-8),"")</f>
        <v>0.75</v>
      </c>
      <c r="L705" s="39">
        <f>IFERROR(VALUE(TRIM(SUBSTITUTE(REPLACE(INDEX(zdrovojéúdaje!$A:$G,MATCH(ROW()+745,$A:$A,0),COLUMN()-8),1,4,""),".",",",1))),"")</f>
        <v>44.465899999999998</v>
      </c>
      <c r="M705" s="39">
        <f>IFERROR(VALUE(TRIM(SUBSTITUTE(REPLACE(INDEX(zdrovojéúdaje!$A:$G,MATCH(ROW()+745,$A:$A,0),COLUMN()-8),1,4,""),".",","))),"")</f>
        <v>20.215800000000002</v>
      </c>
      <c r="N705" s="40">
        <f>IFERROR(VALUE(TRIM(SUBSTITUTE(REPLACE(INDEX(zdrovojéúdaje!$A:$G,MATCH(ROW()+745,$A:$A,0),COLUMN()-8),1,4,""),".",","))),"")</f>
        <v>18.041899999999998</v>
      </c>
    </row>
    <row r="706" spans="1:14" s="29" customFormat="1" ht="13.15" customHeight="1">
      <c r="A706" s="47">
        <f>IF((zdrovojéúdaje!B706&gt;=$C$3)*(zdrovojéúdaje!B706&lt;=$C$4),1+COUNTIF($A$1:$A705,"&gt;0"),0)</f>
        <v>706</v>
      </c>
      <c r="B706" s="28" t="str">
        <f>IFERROR(INDEX(zdrovojéúdaje!$A:$G,MATCH(ROW()+669,$A:$A,0),COLUMN()-1),"")</f>
        <v>1375/1494</v>
      </c>
      <c r="C706" s="14">
        <f>IFERROR(INDEX(zdrovojéúdaje!$A:$G,MATCH(ROW()+669,$A:$A,0),COLUMN()-1),"")</f>
        <v>39785</v>
      </c>
      <c r="D706" s="15">
        <f>IFERROR(INDEX(zdrovojéúdaje!$A:$G,MATCH(ROW()+669,$A:$A,0),COLUMN()-1),"")</f>
        <v>0.1875</v>
      </c>
      <c r="E706" s="13">
        <f>IFERROR(VALUE(TRIM(SUBSTITUTE(REPLACE(INDEX(zdrovojéúdaje!$A:$G,MATCH(ROW()+669,$A:$A,0),COLUMN()-1),1,4,""),".",",",1))),"")</f>
        <v>38.7517</v>
      </c>
      <c r="F706" s="13">
        <f>IFERROR(VALUE(TRIM(SUBSTITUTE(REPLACE(INDEX(zdrovojéúdaje!$A:$G,MATCH(ROW()+669,$A:$A,0),COLUMN()-1),1,4,""),".",","))),"")</f>
        <v>21.440899999999999</v>
      </c>
      <c r="G706" s="12">
        <f>IFERROR(VALUE(TRIM(SUBSTITUTE(REPLACE(INDEX(zdrovojéúdaje!$A:$G,MATCH(ROW()+669,$A:$A,0),COLUMN()-1),1,4,""),".",","))),"")</f>
        <v>18.5974</v>
      </c>
      <c r="I706" s="36" t="str">
        <f>IFERROR(INDEX(zdrovojéúdaje!$A:$G,MATCH(ROW()+745,$A:$A,0),COLUMN()-8),"")</f>
        <v>1451/1494</v>
      </c>
      <c r="J706" s="37">
        <f>IFERROR(INDEX(zdrovojéúdaje!$A:$G,MATCH(ROW()+745,$A:$A,0),COLUMN()-8),"")</f>
        <v>39786</v>
      </c>
      <c r="K706" s="38">
        <f>IFERROR(INDEX(zdrovojéúdaje!$A:$G,MATCH(ROW()+745,$A:$A,0),COLUMN()-8),"")</f>
        <v>0.77083333333333337</v>
      </c>
      <c r="L706" s="39">
        <f>IFERROR(VALUE(TRIM(SUBSTITUTE(REPLACE(INDEX(zdrovojéúdaje!$A:$G,MATCH(ROW()+745,$A:$A,0),COLUMN()-8),1,4,""),".",",",1))),"")</f>
        <v>42.913699999999999</v>
      </c>
      <c r="M706" s="39">
        <f>IFERROR(VALUE(TRIM(SUBSTITUTE(REPLACE(INDEX(zdrovojéúdaje!$A:$G,MATCH(ROW()+745,$A:$A,0),COLUMN()-8),1,4,""),".",","))),"")</f>
        <v>20.963799999999999</v>
      </c>
      <c r="N706" s="40">
        <f>IFERROR(VALUE(TRIM(SUBSTITUTE(REPLACE(INDEX(zdrovojéúdaje!$A:$G,MATCH(ROW()+745,$A:$A,0),COLUMN()-8),1,4,""),".",","))),"")</f>
        <v>18.449200000000001</v>
      </c>
    </row>
    <row r="707" spans="1:14" s="29" customFormat="1" ht="13.15" customHeight="1">
      <c r="A707" s="47">
        <f>IF((zdrovojéúdaje!B707&gt;=$C$3)*(zdrovojéúdaje!B707&lt;=$C$4),1+COUNTIF($A$1:$A706,"&gt;0"),0)</f>
        <v>707</v>
      </c>
      <c r="B707" s="28" t="str">
        <f>IFERROR(INDEX(zdrovojéúdaje!$A:$G,MATCH(ROW()+669,$A:$A,0),COLUMN()-1),"")</f>
        <v>1376/1494</v>
      </c>
      <c r="C707" s="14">
        <f>IFERROR(INDEX(zdrovojéúdaje!$A:$G,MATCH(ROW()+669,$A:$A,0),COLUMN()-1),"")</f>
        <v>39785</v>
      </c>
      <c r="D707" s="15">
        <f>IFERROR(INDEX(zdrovojéúdaje!$A:$G,MATCH(ROW()+669,$A:$A,0),COLUMN()-1),"")</f>
        <v>0.20833333333333334</v>
      </c>
      <c r="E707" s="13">
        <f>IFERROR(VALUE(TRIM(SUBSTITUTE(REPLACE(INDEX(zdrovojéúdaje!$A:$G,MATCH(ROW()+669,$A:$A,0),COLUMN()-1),1,4,""),".",",",1))),"")</f>
        <v>38.509399999999999</v>
      </c>
      <c r="F707" s="13">
        <f>IFERROR(VALUE(TRIM(SUBSTITUTE(REPLACE(INDEX(zdrovojéúdaje!$A:$G,MATCH(ROW()+669,$A:$A,0),COLUMN()-1),1,4,""),".",","))),"")</f>
        <v>21.440899999999999</v>
      </c>
      <c r="G707" s="12">
        <f>IFERROR(VALUE(TRIM(SUBSTITUTE(REPLACE(INDEX(zdrovojéúdaje!$A:$G,MATCH(ROW()+669,$A:$A,0),COLUMN()-1),1,4,""),".",","))),"")</f>
        <v>18.5974</v>
      </c>
      <c r="I707" s="36" t="str">
        <f>IFERROR(INDEX(zdrovojéúdaje!$A:$G,MATCH(ROW()+745,$A:$A,0),COLUMN()-8),"")</f>
        <v>1452/1494</v>
      </c>
      <c r="J707" s="37">
        <f>IFERROR(INDEX(zdrovojéúdaje!$A:$G,MATCH(ROW()+745,$A:$A,0),COLUMN()-8),"")</f>
        <v>39786</v>
      </c>
      <c r="K707" s="38">
        <f>IFERROR(INDEX(zdrovojéúdaje!$A:$G,MATCH(ROW()+745,$A:$A,0),COLUMN()-8),"")</f>
        <v>0.79166666666666663</v>
      </c>
      <c r="L707" s="39">
        <f>IFERROR(VALUE(TRIM(SUBSTITUTE(REPLACE(INDEX(zdrovojéúdaje!$A:$G,MATCH(ROW()+745,$A:$A,0),COLUMN()-8),1,4,""),".",",",1))),"")</f>
        <v>40.096899999999998</v>
      </c>
      <c r="M707" s="39">
        <f>IFERROR(VALUE(TRIM(SUBSTITUTE(REPLACE(INDEX(zdrovojéúdaje!$A:$G,MATCH(ROW()+745,$A:$A,0),COLUMN()-8),1,4,""),".",","))),"")</f>
        <v>21.202200000000001</v>
      </c>
      <c r="N707" s="40">
        <f>IFERROR(VALUE(TRIM(SUBSTITUTE(REPLACE(INDEX(zdrovojéúdaje!$A:$G,MATCH(ROW()+745,$A:$A,0),COLUMN()-8),1,4,""),".",","))),"")</f>
        <v>18.745699999999999</v>
      </c>
    </row>
    <row r="708" spans="1:14" s="29" customFormat="1" ht="13.15" customHeight="1">
      <c r="A708" s="47">
        <f>IF((zdrovojéúdaje!B708&gt;=$C$3)*(zdrovojéúdaje!B708&lt;=$C$4),1+COUNTIF($A$1:$A707,"&gt;0"),0)</f>
        <v>708</v>
      </c>
      <c r="B708" s="28" t="str">
        <f>IFERROR(INDEX(zdrovojéúdaje!$A:$G,MATCH(ROW()+669,$A:$A,0),COLUMN()-1),"")</f>
        <v>1377/1494</v>
      </c>
      <c r="C708" s="14">
        <f>IFERROR(INDEX(zdrovojéúdaje!$A:$G,MATCH(ROW()+669,$A:$A,0),COLUMN()-1),"")</f>
        <v>39785</v>
      </c>
      <c r="D708" s="15">
        <f>IFERROR(INDEX(zdrovojéúdaje!$A:$G,MATCH(ROW()+669,$A:$A,0),COLUMN()-1),"")</f>
        <v>0.22916666666666666</v>
      </c>
      <c r="E708" s="13">
        <f>IFERROR(VALUE(TRIM(SUBSTITUTE(REPLACE(INDEX(zdrovojéúdaje!$A:$G,MATCH(ROW()+669,$A:$A,0),COLUMN()-1),1,4,""),".",",",1))),"")</f>
        <v>38.58</v>
      </c>
      <c r="F708" s="13">
        <f>IFERROR(VALUE(TRIM(SUBSTITUTE(REPLACE(INDEX(zdrovojéúdaje!$A:$G,MATCH(ROW()+669,$A:$A,0),COLUMN()-1),1,4,""),".",","))),"")</f>
        <v>21.440899999999999</v>
      </c>
      <c r="G708" s="12">
        <f>IFERROR(VALUE(TRIM(SUBSTITUTE(REPLACE(INDEX(zdrovojéúdaje!$A:$G,MATCH(ROW()+669,$A:$A,0),COLUMN()-1),1,4,""),".",","))),"")</f>
        <v>18.5974</v>
      </c>
      <c r="I708" s="36" t="str">
        <f>IFERROR(INDEX(zdrovojéúdaje!$A:$G,MATCH(ROW()+745,$A:$A,0),COLUMN()-8),"")</f>
        <v>1453/1494</v>
      </c>
      <c r="J708" s="37">
        <f>IFERROR(INDEX(zdrovojéúdaje!$A:$G,MATCH(ROW()+745,$A:$A,0),COLUMN()-8),"")</f>
        <v>39786</v>
      </c>
      <c r="K708" s="38">
        <f>IFERROR(INDEX(zdrovojéúdaje!$A:$G,MATCH(ROW()+745,$A:$A,0),COLUMN()-8),"")</f>
        <v>0.8125</v>
      </c>
      <c r="L708" s="39">
        <f>IFERROR(VALUE(TRIM(SUBSTITUTE(REPLACE(INDEX(zdrovojéúdaje!$A:$G,MATCH(ROW()+745,$A:$A,0),COLUMN()-8),1,4,""),".",",",1))),"")</f>
        <v>39.193300000000001</v>
      </c>
      <c r="M708" s="39">
        <f>IFERROR(VALUE(TRIM(SUBSTITUTE(REPLACE(INDEX(zdrovojéúdaje!$A:$G,MATCH(ROW()+745,$A:$A,0),COLUMN()-8),1,4,""),".",","))),"")</f>
        <v>21.3386</v>
      </c>
      <c r="N708" s="40">
        <f>IFERROR(VALUE(TRIM(SUBSTITUTE(REPLACE(INDEX(zdrovojéúdaje!$A:$G,MATCH(ROW()+745,$A:$A,0),COLUMN()-8),1,4,""),".",","))),"")</f>
        <v>18.8569</v>
      </c>
    </row>
    <row r="709" spans="1:14" s="29" customFormat="1" ht="13.15" customHeight="1">
      <c r="A709" s="47">
        <f>IF((zdrovojéúdaje!B709&gt;=$C$3)*(zdrovojéúdaje!B709&lt;=$C$4),1+COUNTIF($A$1:$A708,"&gt;0"),0)</f>
        <v>709</v>
      </c>
      <c r="B709" s="28" t="str">
        <f>IFERROR(INDEX(zdrovojéúdaje!$A:$G,MATCH(ROW()+669,$A:$A,0),COLUMN()-1),"")</f>
        <v>1378/1494</v>
      </c>
      <c r="C709" s="14">
        <f>IFERROR(INDEX(zdrovojéúdaje!$A:$G,MATCH(ROW()+669,$A:$A,0),COLUMN()-1),"")</f>
        <v>39785</v>
      </c>
      <c r="D709" s="15">
        <f>IFERROR(INDEX(zdrovojéúdaje!$A:$G,MATCH(ROW()+669,$A:$A,0),COLUMN()-1),"")</f>
        <v>0.25</v>
      </c>
      <c r="E709" s="13">
        <f>IFERROR(VALUE(TRIM(SUBSTITUTE(REPLACE(INDEX(zdrovojéúdaje!$A:$G,MATCH(ROW()+669,$A:$A,0),COLUMN()-1),1,4,""),".",",",1))),"")</f>
        <v>38.039900000000003</v>
      </c>
      <c r="F709" s="13">
        <f>IFERROR(VALUE(TRIM(SUBSTITUTE(REPLACE(INDEX(zdrovojéúdaje!$A:$G,MATCH(ROW()+669,$A:$A,0),COLUMN()-1),1,4,""),".",","))),"")</f>
        <v>21.475000000000001</v>
      </c>
      <c r="G709" s="12">
        <f>IFERROR(VALUE(TRIM(SUBSTITUTE(REPLACE(INDEX(zdrovojéúdaje!$A:$G,MATCH(ROW()+669,$A:$A,0),COLUMN()-1),1,4,""),".",","))),"")</f>
        <v>18.5974</v>
      </c>
      <c r="I709" s="36" t="str">
        <f>IFERROR(INDEX(zdrovojéúdaje!$A:$G,MATCH(ROW()+745,$A:$A,0),COLUMN()-8),"")</f>
        <v>1454/1494</v>
      </c>
      <c r="J709" s="37">
        <f>IFERROR(INDEX(zdrovojéúdaje!$A:$G,MATCH(ROW()+745,$A:$A,0),COLUMN()-8),"")</f>
        <v>39786</v>
      </c>
      <c r="K709" s="38">
        <f>IFERROR(INDEX(zdrovojéúdaje!$A:$G,MATCH(ROW()+745,$A:$A,0),COLUMN()-8),"")</f>
        <v>0.83333333333333337</v>
      </c>
      <c r="L709" s="39">
        <f>IFERROR(VALUE(TRIM(SUBSTITUTE(REPLACE(INDEX(zdrovojéúdaje!$A:$G,MATCH(ROW()+745,$A:$A,0),COLUMN()-8),1,4,""),".",",",1))),"")</f>
        <v>38.930900000000001</v>
      </c>
      <c r="M709" s="39">
        <f>IFERROR(VALUE(TRIM(SUBSTITUTE(REPLACE(INDEX(zdrovojéúdaje!$A:$G,MATCH(ROW()+745,$A:$A,0),COLUMN()-8),1,4,""),".",","))),"")</f>
        <v>21.3386</v>
      </c>
      <c r="N709" s="40">
        <f>IFERROR(VALUE(TRIM(SUBSTITUTE(REPLACE(INDEX(zdrovojéúdaje!$A:$G,MATCH(ROW()+745,$A:$A,0),COLUMN()-8),1,4,""),".",","))),"")</f>
        <v>18.931100000000001</v>
      </c>
    </row>
    <row r="710" spans="1:14" s="29" customFormat="1" ht="13.15" customHeight="1">
      <c r="A710" s="47">
        <f>IF((zdrovojéúdaje!B710&gt;=$C$3)*(zdrovojéúdaje!B710&lt;=$C$4),1+COUNTIF($A$1:$A709,"&gt;0"),0)</f>
        <v>710</v>
      </c>
      <c r="B710" s="28" t="str">
        <f>IFERROR(INDEX(zdrovojéúdaje!$A:$G,MATCH(ROW()+669,$A:$A,0),COLUMN()-1),"")</f>
        <v>1379/1494</v>
      </c>
      <c r="C710" s="14">
        <f>IFERROR(INDEX(zdrovojéúdaje!$A:$G,MATCH(ROW()+669,$A:$A,0),COLUMN()-1),"")</f>
        <v>39785</v>
      </c>
      <c r="D710" s="15">
        <f>IFERROR(INDEX(zdrovojéúdaje!$A:$G,MATCH(ROW()+669,$A:$A,0),COLUMN()-1),"")</f>
        <v>0.27083333333333331</v>
      </c>
      <c r="E710" s="13">
        <f>IFERROR(VALUE(TRIM(SUBSTITUTE(REPLACE(INDEX(zdrovojéúdaje!$A:$G,MATCH(ROW()+669,$A:$A,0),COLUMN()-1),1,4,""),".",",",1))),"")</f>
        <v>38.072699999999998</v>
      </c>
      <c r="F710" s="13">
        <f>IFERROR(VALUE(TRIM(SUBSTITUTE(REPLACE(INDEX(zdrovojéúdaje!$A:$G,MATCH(ROW()+669,$A:$A,0),COLUMN()-1),1,4,""),".",","))),"")</f>
        <v>21.475000000000001</v>
      </c>
      <c r="G710" s="12">
        <f>IFERROR(VALUE(TRIM(SUBSTITUTE(REPLACE(INDEX(zdrovojéúdaje!$A:$G,MATCH(ROW()+669,$A:$A,0),COLUMN()-1),1,4,""),".",","))),"")</f>
        <v>18.560300000000002</v>
      </c>
      <c r="I710" s="36" t="str">
        <f>IFERROR(INDEX(zdrovojéúdaje!$A:$G,MATCH(ROW()+745,$A:$A,0),COLUMN()-8),"")</f>
        <v>1455/1494</v>
      </c>
      <c r="J710" s="37">
        <f>IFERROR(INDEX(zdrovojéúdaje!$A:$G,MATCH(ROW()+745,$A:$A,0),COLUMN()-8),"")</f>
        <v>39786</v>
      </c>
      <c r="K710" s="38">
        <f>IFERROR(INDEX(zdrovojéúdaje!$A:$G,MATCH(ROW()+745,$A:$A,0),COLUMN()-8),"")</f>
        <v>0.85416666666666663</v>
      </c>
      <c r="L710" s="39">
        <f>IFERROR(VALUE(TRIM(SUBSTITUTE(REPLACE(INDEX(zdrovojéúdaje!$A:$G,MATCH(ROW()+745,$A:$A,0),COLUMN()-8),1,4,""),".",",",1))),"")</f>
        <v>39.140300000000003</v>
      </c>
      <c r="M710" s="39">
        <f>IFERROR(VALUE(TRIM(SUBSTITUTE(REPLACE(INDEX(zdrovojéúdaje!$A:$G,MATCH(ROW()+745,$A:$A,0),COLUMN()-8),1,4,""),".",","))),"")</f>
        <v>21.3386</v>
      </c>
      <c r="N710" s="40">
        <f>IFERROR(VALUE(TRIM(SUBSTITUTE(REPLACE(INDEX(zdrovojéúdaje!$A:$G,MATCH(ROW()+745,$A:$A,0),COLUMN()-8),1,4,""),".",","))),"")</f>
        <v>18.9682</v>
      </c>
    </row>
    <row r="711" spans="1:14" s="29" customFormat="1" ht="13.15" customHeight="1">
      <c r="A711" s="47">
        <f>IF((zdrovojéúdaje!B711&gt;=$C$3)*(zdrovojéúdaje!B711&lt;=$C$4),1+COUNTIF($A$1:$A710,"&gt;0"),0)</f>
        <v>711</v>
      </c>
      <c r="B711" s="28" t="str">
        <f>IFERROR(INDEX(zdrovojéúdaje!$A:$G,MATCH(ROW()+669,$A:$A,0),COLUMN()-1),"")</f>
        <v>1380/1494</v>
      </c>
      <c r="C711" s="14">
        <f>IFERROR(INDEX(zdrovojéúdaje!$A:$G,MATCH(ROW()+669,$A:$A,0),COLUMN()-1),"")</f>
        <v>39785</v>
      </c>
      <c r="D711" s="15">
        <f>IFERROR(INDEX(zdrovojéúdaje!$A:$G,MATCH(ROW()+669,$A:$A,0),COLUMN()-1),"")</f>
        <v>0.29166666666666669</v>
      </c>
      <c r="E711" s="13">
        <f>IFERROR(VALUE(TRIM(SUBSTITUTE(REPLACE(INDEX(zdrovojéúdaje!$A:$G,MATCH(ROW()+669,$A:$A,0),COLUMN()-1),1,4,""),".",",",1))),"")</f>
        <v>37.8733</v>
      </c>
      <c r="F711" s="13">
        <f>IFERROR(VALUE(TRIM(SUBSTITUTE(REPLACE(INDEX(zdrovojéúdaje!$A:$G,MATCH(ROW()+669,$A:$A,0),COLUMN()-1),1,4,""),".",","))),"")</f>
        <v>21.475000000000001</v>
      </c>
      <c r="G711" s="12">
        <f>IFERROR(VALUE(TRIM(SUBSTITUTE(REPLACE(INDEX(zdrovojéúdaje!$A:$G,MATCH(ROW()+669,$A:$A,0),COLUMN()-1),1,4,""),".",","))),"")</f>
        <v>18.523299999999999</v>
      </c>
      <c r="I711" s="36" t="str">
        <f>IFERROR(INDEX(zdrovojéúdaje!$A:$G,MATCH(ROW()+745,$A:$A,0),COLUMN()-8),"")</f>
        <v>1456/1494</v>
      </c>
      <c r="J711" s="37">
        <f>IFERROR(INDEX(zdrovojéúdaje!$A:$G,MATCH(ROW()+745,$A:$A,0),COLUMN()-8),"")</f>
        <v>39786</v>
      </c>
      <c r="K711" s="38">
        <f>IFERROR(INDEX(zdrovojéúdaje!$A:$G,MATCH(ROW()+745,$A:$A,0),COLUMN()-8),"")</f>
        <v>0.875</v>
      </c>
      <c r="L711" s="39">
        <f>IFERROR(VALUE(TRIM(SUBSTITUTE(REPLACE(INDEX(zdrovojéúdaje!$A:$G,MATCH(ROW()+745,$A:$A,0),COLUMN()-8),1,4,""),".",",",1))),"")</f>
        <v>38.963700000000003</v>
      </c>
      <c r="M711" s="39">
        <f>IFERROR(VALUE(TRIM(SUBSTITUTE(REPLACE(INDEX(zdrovojéúdaje!$A:$G,MATCH(ROW()+745,$A:$A,0),COLUMN()-8),1,4,""),".",","))),"")</f>
        <v>21.3386</v>
      </c>
      <c r="N711" s="40">
        <f>IFERROR(VALUE(TRIM(SUBSTITUTE(REPLACE(INDEX(zdrovojéúdaje!$A:$G,MATCH(ROW()+745,$A:$A,0),COLUMN()-8),1,4,""),".",","))),"")</f>
        <v>18.931100000000001</v>
      </c>
    </row>
    <row r="712" spans="1:14" s="29" customFormat="1" ht="13.15" customHeight="1">
      <c r="A712" s="47">
        <f>IF((zdrovojéúdaje!B712&gt;=$C$3)*(zdrovojéúdaje!B712&lt;=$C$4),1+COUNTIF($A$1:$A711,"&gt;0"),0)</f>
        <v>712</v>
      </c>
      <c r="B712" s="28" t="str">
        <f>IFERROR(INDEX(zdrovojéúdaje!$A:$G,MATCH(ROW()+669,$A:$A,0),COLUMN()-1),"")</f>
        <v>1381/1494</v>
      </c>
      <c r="C712" s="14">
        <f>IFERROR(INDEX(zdrovojéúdaje!$A:$G,MATCH(ROW()+669,$A:$A,0),COLUMN()-1),"")</f>
        <v>39785</v>
      </c>
      <c r="D712" s="15">
        <f>IFERROR(INDEX(zdrovojéúdaje!$A:$G,MATCH(ROW()+669,$A:$A,0),COLUMN()-1),"")</f>
        <v>0.3125</v>
      </c>
      <c r="E712" s="13">
        <f>IFERROR(VALUE(TRIM(SUBSTITUTE(REPLACE(INDEX(zdrovojéúdaje!$A:$G,MATCH(ROW()+669,$A:$A,0),COLUMN()-1),1,4,""),".",",",1))),"")</f>
        <v>37.716799999999999</v>
      </c>
      <c r="F712" s="13">
        <f>IFERROR(VALUE(TRIM(SUBSTITUTE(REPLACE(INDEX(zdrovojéúdaje!$A:$G,MATCH(ROW()+669,$A:$A,0),COLUMN()-1),1,4,""),".",","))),"")</f>
        <v>21.5092</v>
      </c>
      <c r="G712" s="12">
        <f>IFERROR(VALUE(TRIM(SUBSTITUTE(REPLACE(INDEX(zdrovojéúdaje!$A:$G,MATCH(ROW()+669,$A:$A,0),COLUMN()-1),1,4,""),".",","))),"")</f>
        <v>18.523299999999999</v>
      </c>
      <c r="I712" s="36" t="str">
        <f>IFERROR(INDEX(zdrovojéúdaje!$A:$G,MATCH(ROW()+745,$A:$A,0),COLUMN()-8),"")</f>
        <v>1457/1494</v>
      </c>
      <c r="J712" s="37">
        <f>IFERROR(INDEX(zdrovojéúdaje!$A:$G,MATCH(ROW()+745,$A:$A,0),COLUMN()-8),"")</f>
        <v>39786</v>
      </c>
      <c r="K712" s="38">
        <f>IFERROR(INDEX(zdrovojéúdaje!$A:$G,MATCH(ROW()+745,$A:$A,0),COLUMN()-8),"")</f>
        <v>0.89583333333333337</v>
      </c>
      <c r="L712" s="39">
        <f>IFERROR(VALUE(TRIM(SUBSTITUTE(REPLACE(INDEX(zdrovojéúdaje!$A:$G,MATCH(ROW()+745,$A:$A,0),COLUMN()-8),1,4,""),".",",",1))),"")</f>
        <v>38.973799999999997</v>
      </c>
      <c r="M712" s="39">
        <f>IFERROR(VALUE(TRIM(SUBSTITUTE(REPLACE(INDEX(zdrovojéúdaje!$A:$G,MATCH(ROW()+745,$A:$A,0),COLUMN()-8),1,4,""),".",","))),"")</f>
        <v>21.3386</v>
      </c>
      <c r="N712" s="40">
        <f>IFERROR(VALUE(TRIM(SUBSTITUTE(REPLACE(INDEX(zdrovojéúdaje!$A:$G,MATCH(ROW()+745,$A:$A,0),COLUMN()-8),1,4,""),".",","))),"")</f>
        <v>18.931100000000001</v>
      </c>
    </row>
    <row r="713" spans="1:14" s="29" customFormat="1" ht="13.15" customHeight="1">
      <c r="A713" s="47">
        <f>IF((zdrovojéúdaje!B713&gt;=$C$3)*(zdrovojéúdaje!B713&lt;=$C$4),1+COUNTIF($A$1:$A712,"&gt;0"),0)</f>
        <v>713</v>
      </c>
      <c r="B713" s="28" t="str">
        <f>IFERROR(INDEX(zdrovojéúdaje!$A:$G,MATCH(ROW()+669,$A:$A,0),COLUMN()-1),"")</f>
        <v>1382/1494</v>
      </c>
      <c r="C713" s="14">
        <f>IFERROR(INDEX(zdrovojéúdaje!$A:$G,MATCH(ROW()+669,$A:$A,0),COLUMN()-1),"")</f>
        <v>39785</v>
      </c>
      <c r="D713" s="15">
        <f>IFERROR(INDEX(zdrovojéúdaje!$A:$G,MATCH(ROW()+669,$A:$A,0),COLUMN()-1),"")</f>
        <v>0.33333333333333331</v>
      </c>
      <c r="E713" s="13">
        <f>IFERROR(VALUE(TRIM(SUBSTITUTE(REPLACE(INDEX(zdrovojéúdaje!$A:$G,MATCH(ROW()+669,$A:$A,0),COLUMN()-1),1,4,""),".",",",1))),"")</f>
        <v>37.641100000000002</v>
      </c>
      <c r="F713" s="13">
        <f>IFERROR(VALUE(TRIM(SUBSTITUTE(REPLACE(INDEX(zdrovojéúdaje!$A:$G,MATCH(ROW()+669,$A:$A,0),COLUMN()-1),1,4,""),".",","))),"")</f>
        <v>21.543299999999999</v>
      </c>
      <c r="G713" s="12">
        <f>IFERROR(VALUE(TRIM(SUBSTITUTE(REPLACE(INDEX(zdrovojéúdaje!$A:$G,MATCH(ROW()+669,$A:$A,0),COLUMN()-1),1,4,""),".",","))),"")</f>
        <v>18.5974</v>
      </c>
      <c r="I713" s="36" t="str">
        <f>IFERROR(INDEX(zdrovojéúdaje!$A:$G,MATCH(ROW()+745,$A:$A,0),COLUMN()-8),"")</f>
        <v>1458/1494</v>
      </c>
      <c r="J713" s="37">
        <f>IFERROR(INDEX(zdrovojéúdaje!$A:$G,MATCH(ROW()+745,$A:$A,0),COLUMN()-8),"")</f>
        <v>39786</v>
      </c>
      <c r="K713" s="38">
        <f>IFERROR(INDEX(zdrovojéúdaje!$A:$G,MATCH(ROW()+745,$A:$A,0),COLUMN()-8),"")</f>
        <v>0.91666666666666663</v>
      </c>
      <c r="L713" s="39">
        <f>IFERROR(VALUE(TRIM(SUBSTITUTE(REPLACE(INDEX(zdrovojéúdaje!$A:$G,MATCH(ROW()+745,$A:$A,0),COLUMN()-8),1,4,""),".",",",1))),"")</f>
        <v>39.1</v>
      </c>
      <c r="M713" s="39">
        <f>IFERROR(VALUE(TRIM(SUBSTITUTE(REPLACE(INDEX(zdrovojéúdaje!$A:$G,MATCH(ROW()+745,$A:$A,0),COLUMN()-8),1,4,""),".",","))),"")</f>
        <v>21.372699999999998</v>
      </c>
      <c r="N713" s="40">
        <f>IFERROR(VALUE(TRIM(SUBSTITUTE(REPLACE(INDEX(zdrovojéúdaje!$A:$G,MATCH(ROW()+745,$A:$A,0),COLUMN()-8),1,4,""),".",","))),"")</f>
        <v>19.005299999999998</v>
      </c>
    </row>
    <row r="714" spans="1:14" s="29" customFormat="1" ht="13.15" customHeight="1">
      <c r="A714" s="47">
        <f>IF((zdrovojéúdaje!B714&gt;=$C$3)*(zdrovojéúdaje!B714&lt;=$C$4),1+COUNTIF($A$1:$A713,"&gt;0"),0)</f>
        <v>714</v>
      </c>
      <c r="B714" s="28" t="str">
        <f>IFERROR(INDEX(zdrovojéúdaje!$A:$G,MATCH(ROW()+669,$A:$A,0),COLUMN()-1),"")</f>
        <v>1383/1494</v>
      </c>
      <c r="C714" s="14">
        <f>IFERROR(INDEX(zdrovojéúdaje!$A:$G,MATCH(ROW()+669,$A:$A,0),COLUMN()-1),"")</f>
        <v>39785</v>
      </c>
      <c r="D714" s="15">
        <f>IFERROR(INDEX(zdrovojéúdaje!$A:$G,MATCH(ROW()+669,$A:$A,0),COLUMN()-1),"")</f>
        <v>0.35416666666666669</v>
      </c>
      <c r="E714" s="13">
        <f>IFERROR(VALUE(TRIM(SUBSTITUTE(REPLACE(INDEX(zdrovojéúdaje!$A:$G,MATCH(ROW()+669,$A:$A,0),COLUMN()-1),1,4,""),".",",",1))),"")</f>
        <v>37.103499999999997</v>
      </c>
      <c r="F714" s="13">
        <f>IFERROR(VALUE(TRIM(SUBSTITUTE(REPLACE(INDEX(zdrovojéúdaje!$A:$G,MATCH(ROW()+669,$A:$A,0),COLUMN()-1),1,4,""),".",","))),"")</f>
        <v>21.645700000000001</v>
      </c>
      <c r="G714" s="12">
        <f>IFERROR(VALUE(TRIM(SUBSTITUTE(REPLACE(INDEX(zdrovojéúdaje!$A:$G,MATCH(ROW()+669,$A:$A,0),COLUMN()-1),1,4,""),".",","))),"")</f>
        <v>18.560300000000002</v>
      </c>
      <c r="I714" s="36" t="str">
        <f>IFERROR(INDEX(zdrovojéúdaje!$A:$G,MATCH(ROW()+745,$A:$A,0),COLUMN()-8),"")</f>
        <v>1459/1494</v>
      </c>
      <c r="J714" s="37">
        <f>IFERROR(INDEX(zdrovojéúdaje!$A:$G,MATCH(ROW()+745,$A:$A,0),COLUMN()-8),"")</f>
        <v>39786</v>
      </c>
      <c r="K714" s="38">
        <f>IFERROR(INDEX(zdrovojéúdaje!$A:$G,MATCH(ROW()+745,$A:$A,0),COLUMN()-8),"")</f>
        <v>0.9375</v>
      </c>
      <c r="L714" s="39">
        <f>IFERROR(VALUE(TRIM(SUBSTITUTE(REPLACE(INDEX(zdrovojéúdaje!$A:$G,MATCH(ROW()+745,$A:$A,0),COLUMN()-8),1,4,""),".",",",1))),"")</f>
        <v>38.799599999999998</v>
      </c>
      <c r="M714" s="39">
        <f>IFERROR(VALUE(TRIM(SUBSTITUTE(REPLACE(INDEX(zdrovojéúdaje!$A:$G,MATCH(ROW()+745,$A:$A,0),COLUMN()-8),1,4,""),".",","))),"")</f>
        <v>21.372699999999998</v>
      </c>
      <c r="N714" s="40">
        <f>IFERROR(VALUE(TRIM(SUBSTITUTE(REPLACE(INDEX(zdrovojéúdaje!$A:$G,MATCH(ROW()+745,$A:$A,0),COLUMN()-8),1,4,""),".",","))),"")</f>
        <v>19.079499999999999</v>
      </c>
    </row>
    <row r="715" spans="1:14" s="29" customFormat="1" ht="13.15" customHeight="1">
      <c r="A715" s="47">
        <f>IF((zdrovojéúdaje!B715&gt;=$C$3)*(zdrovojéúdaje!B715&lt;=$C$4),1+COUNTIF($A$1:$A714,"&gt;0"),0)</f>
        <v>715</v>
      </c>
      <c r="B715" s="28" t="str">
        <f>IFERROR(INDEX(zdrovojéúdaje!$A:$G,MATCH(ROW()+669,$A:$A,0),COLUMN()-1),"")</f>
        <v>1384/1494</v>
      </c>
      <c r="C715" s="14">
        <f>IFERROR(INDEX(zdrovojéúdaje!$A:$G,MATCH(ROW()+669,$A:$A,0),COLUMN()-1),"")</f>
        <v>39785</v>
      </c>
      <c r="D715" s="15">
        <f>IFERROR(INDEX(zdrovojéúdaje!$A:$G,MATCH(ROW()+669,$A:$A,0),COLUMN()-1),"")</f>
        <v>0.375</v>
      </c>
      <c r="E715" s="13">
        <f>IFERROR(VALUE(TRIM(SUBSTITUTE(REPLACE(INDEX(zdrovojéúdaje!$A:$G,MATCH(ROW()+669,$A:$A,0),COLUMN()-1),1,4,""),".",",",1))),"")</f>
        <v>36.704700000000003</v>
      </c>
      <c r="F715" s="13">
        <f>IFERROR(VALUE(TRIM(SUBSTITUTE(REPLACE(INDEX(zdrovojéúdaje!$A:$G,MATCH(ROW()+669,$A:$A,0),COLUMN()-1),1,4,""),".",","))),"")</f>
        <v>21.748100000000001</v>
      </c>
      <c r="G715" s="12">
        <f>IFERROR(VALUE(TRIM(SUBSTITUTE(REPLACE(INDEX(zdrovojéúdaje!$A:$G,MATCH(ROW()+669,$A:$A,0),COLUMN()-1),1,4,""),".",","))),"")</f>
        <v>18.745699999999999</v>
      </c>
      <c r="I715" s="36" t="str">
        <f>IFERROR(INDEX(zdrovojéúdaje!$A:$G,MATCH(ROW()+745,$A:$A,0),COLUMN()-8),"")</f>
        <v>1460/1494</v>
      </c>
      <c r="J715" s="37">
        <f>IFERROR(INDEX(zdrovojéúdaje!$A:$G,MATCH(ROW()+745,$A:$A,0),COLUMN()-8),"")</f>
        <v>39786</v>
      </c>
      <c r="K715" s="38">
        <f>IFERROR(INDEX(zdrovojéúdaje!$A:$G,MATCH(ROW()+745,$A:$A,0),COLUMN()-8),"")</f>
        <v>0.95833333333333337</v>
      </c>
      <c r="L715" s="39">
        <f>IFERROR(VALUE(TRIM(SUBSTITUTE(REPLACE(INDEX(zdrovojéúdaje!$A:$G,MATCH(ROW()+745,$A:$A,0),COLUMN()-8),1,4,""),".",",",1))),"")</f>
        <v>38.620399999999997</v>
      </c>
      <c r="M715" s="39">
        <f>IFERROR(VALUE(TRIM(SUBSTITUTE(REPLACE(INDEX(zdrovojéúdaje!$A:$G,MATCH(ROW()+745,$A:$A,0),COLUMN()-8),1,4,""),".",","))),"")</f>
        <v>21.4068</v>
      </c>
      <c r="N715" s="40">
        <f>IFERROR(VALUE(TRIM(SUBSTITUTE(REPLACE(INDEX(zdrovojéúdaje!$A:$G,MATCH(ROW()+745,$A:$A,0),COLUMN()-8),1,4,""),".",","))),"")</f>
        <v>19.079499999999999</v>
      </c>
    </row>
    <row r="716" spans="1:14" s="29" customFormat="1" ht="13.15" customHeight="1">
      <c r="A716" s="47">
        <f>IF((zdrovojéúdaje!B716&gt;=$C$3)*(zdrovojéúdaje!B716&lt;=$C$4),1+COUNTIF($A$1:$A715,"&gt;0"),0)</f>
        <v>716</v>
      </c>
      <c r="B716" s="28" t="str">
        <f>IFERROR(INDEX(zdrovojéúdaje!$A:$G,MATCH(ROW()+669,$A:$A,0),COLUMN()-1),"")</f>
        <v>1385/1494</v>
      </c>
      <c r="C716" s="14">
        <f>IFERROR(INDEX(zdrovojéúdaje!$A:$G,MATCH(ROW()+669,$A:$A,0),COLUMN()-1),"")</f>
        <v>39785</v>
      </c>
      <c r="D716" s="15">
        <f>IFERROR(INDEX(zdrovojéúdaje!$A:$G,MATCH(ROW()+669,$A:$A,0),COLUMN()-1),"")</f>
        <v>0.39583333333333331</v>
      </c>
      <c r="E716" s="13">
        <f>IFERROR(VALUE(TRIM(SUBSTITUTE(REPLACE(INDEX(zdrovojéúdaje!$A:$G,MATCH(ROW()+669,$A:$A,0),COLUMN()-1),1,4,""),".",",",1))),"")</f>
        <v>43.294800000000002</v>
      </c>
      <c r="F716" s="13">
        <f>IFERROR(VALUE(TRIM(SUBSTITUTE(REPLACE(INDEX(zdrovojéúdaje!$A:$G,MATCH(ROW()+669,$A:$A,0),COLUMN()-1),1,4,""),".",","))),"")</f>
        <v>20.7255</v>
      </c>
      <c r="G716" s="12">
        <f>IFERROR(VALUE(TRIM(SUBSTITUTE(REPLACE(INDEX(zdrovojéúdaje!$A:$G,MATCH(ROW()+669,$A:$A,0),COLUMN()-1),1,4,""),".",","))),"")</f>
        <v>18.300999999999998</v>
      </c>
      <c r="I716" s="36" t="str">
        <f>IFERROR(INDEX(zdrovojéúdaje!$A:$G,MATCH(ROW()+745,$A:$A,0),COLUMN()-8),"")</f>
        <v>1461/1494</v>
      </c>
      <c r="J716" s="37">
        <f>IFERROR(INDEX(zdrovojéúdaje!$A:$G,MATCH(ROW()+745,$A:$A,0),COLUMN()-8),"")</f>
        <v>39786</v>
      </c>
      <c r="K716" s="38">
        <f>IFERROR(INDEX(zdrovojéúdaje!$A:$G,MATCH(ROW()+745,$A:$A,0),COLUMN()-8),"")</f>
        <v>0.97916666666666663</v>
      </c>
      <c r="L716" s="39">
        <f>IFERROR(VALUE(TRIM(SUBSTITUTE(REPLACE(INDEX(zdrovojéúdaje!$A:$G,MATCH(ROW()+745,$A:$A,0),COLUMN()-8),1,4,""),".",",",1))),"")</f>
        <v>38.360399999999998</v>
      </c>
      <c r="M716" s="39">
        <f>IFERROR(VALUE(TRIM(SUBSTITUTE(REPLACE(INDEX(zdrovojéúdaje!$A:$G,MATCH(ROW()+745,$A:$A,0),COLUMN()-8),1,4,""),".",","))),"")</f>
        <v>21.440899999999999</v>
      </c>
      <c r="N716" s="40">
        <f>IFERROR(VALUE(TRIM(SUBSTITUTE(REPLACE(INDEX(zdrovojéúdaje!$A:$G,MATCH(ROW()+745,$A:$A,0),COLUMN()-8),1,4,""),".",","))),"")</f>
        <v>18.9682</v>
      </c>
    </row>
    <row r="717" spans="1:14" s="29" customFormat="1" ht="13.15" customHeight="1">
      <c r="A717" s="47">
        <f>IF((zdrovojéúdaje!B717&gt;=$C$3)*(zdrovojéúdaje!B717&lt;=$C$4),1+COUNTIF($A$1:$A716,"&gt;0"),0)</f>
        <v>717</v>
      </c>
      <c r="B717" s="28" t="str">
        <f>IFERROR(INDEX(zdrovojéúdaje!$A:$G,MATCH(ROW()+669,$A:$A,0),COLUMN()-1),"")</f>
        <v>1386/1494</v>
      </c>
      <c r="C717" s="14">
        <f>IFERROR(INDEX(zdrovojéúdaje!$A:$G,MATCH(ROW()+669,$A:$A,0),COLUMN()-1),"")</f>
        <v>39785</v>
      </c>
      <c r="D717" s="15">
        <f>IFERROR(INDEX(zdrovojéúdaje!$A:$G,MATCH(ROW()+669,$A:$A,0),COLUMN()-1),"")</f>
        <v>0.41666666666666669</v>
      </c>
      <c r="E717" s="13">
        <f>IFERROR(VALUE(TRIM(SUBSTITUTE(REPLACE(INDEX(zdrovojéúdaje!$A:$G,MATCH(ROW()+669,$A:$A,0),COLUMN()-1),1,4,""),".",",",1))),"")</f>
        <v>44.920200000000001</v>
      </c>
      <c r="F717" s="13">
        <f>IFERROR(VALUE(TRIM(SUBSTITUTE(REPLACE(INDEX(zdrovojéúdaje!$A:$G,MATCH(ROW()+669,$A:$A,0),COLUMN()-1),1,4,""),".",","))),"")</f>
        <v>19.639399999999998</v>
      </c>
      <c r="G717" s="12">
        <f>IFERROR(VALUE(TRIM(SUBSTITUTE(REPLACE(INDEX(zdrovojéúdaje!$A:$G,MATCH(ROW()+669,$A:$A,0),COLUMN()-1),1,4,""),".",","))),"")</f>
        <v>18.078900000000001</v>
      </c>
      <c r="I717" s="36" t="str">
        <f>IFERROR(INDEX(zdrovojéúdaje!$A:$G,MATCH(ROW()+745,$A:$A,0),COLUMN()-8),"")</f>
        <v>1462/1494</v>
      </c>
      <c r="J717" s="37">
        <f>IFERROR(INDEX(zdrovojéúdaje!$A:$G,MATCH(ROW()+745,$A:$A,0),COLUMN()-8),"")</f>
        <v>39787</v>
      </c>
      <c r="K717" s="38">
        <f>IFERROR(INDEX(zdrovojéúdaje!$A:$G,MATCH(ROW()+745,$A:$A,0),COLUMN()-8),"")</f>
        <v>0</v>
      </c>
      <c r="L717" s="39">
        <f>IFERROR(VALUE(TRIM(SUBSTITUTE(REPLACE(INDEX(zdrovojéúdaje!$A:$G,MATCH(ROW()+745,$A:$A,0),COLUMN()-8),1,4,""),".",",",1))),"")</f>
        <v>38.123199999999997</v>
      </c>
      <c r="M717" s="39">
        <f>IFERROR(VALUE(TRIM(SUBSTITUTE(REPLACE(INDEX(zdrovojéúdaje!$A:$G,MATCH(ROW()+745,$A:$A,0),COLUMN()-8),1,4,""),".",","))),"")</f>
        <v>21.475000000000001</v>
      </c>
      <c r="N717" s="40">
        <f>IFERROR(VALUE(TRIM(SUBSTITUTE(REPLACE(INDEX(zdrovojéúdaje!$A:$G,MATCH(ROW()+745,$A:$A,0),COLUMN()-8),1,4,""),".",","))),"")</f>
        <v>19.116700000000002</v>
      </c>
    </row>
    <row r="718" spans="1:14" s="29" customFormat="1" ht="13.15" customHeight="1">
      <c r="A718" s="47">
        <f>IF((zdrovojéúdaje!B718&gt;=$C$3)*(zdrovojéúdaje!B718&lt;=$C$4),1+COUNTIF($A$1:$A717,"&gt;0"),0)</f>
        <v>718</v>
      </c>
      <c r="B718" s="28" t="str">
        <f>IFERROR(INDEX(zdrovojéúdaje!$A:$G,MATCH(ROW()+669,$A:$A,0),COLUMN()-1),"")</f>
        <v>1387/1494</v>
      </c>
      <c r="C718" s="14">
        <f>IFERROR(INDEX(zdrovojéúdaje!$A:$G,MATCH(ROW()+669,$A:$A,0),COLUMN()-1),"")</f>
        <v>39785</v>
      </c>
      <c r="D718" s="15">
        <f>IFERROR(INDEX(zdrovojéúdaje!$A:$G,MATCH(ROW()+669,$A:$A,0),COLUMN()-1),"")</f>
        <v>0.4375</v>
      </c>
      <c r="E718" s="13">
        <f>IFERROR(VALUE(TRIM(SUBSTITUTE(REPLACE(INDEX(zdrovojéúdaje!$A:$G,MATCH(ROW()+669,$A:$A,0),COLUMN()-1),1,4,""),".",",",1))),"")</f>
        <v>45.2988</v>
      </c>
      <c r="F718" s="13">
        <f>IFERROR(VALUE(TRIM(SUBSTITUTE(REPLACE(INDEX(zdrovojéúdaje!$A:$G,MATCH(ROW()+669,$A:$A,0),COLUMN()-1),1,4,""),".",","))),"")</f>
        <v>18.962900000000001</v>
      </c>
      <c r="G718" s="12">
        <f>IFERROR(VALUE(TRIM(SUBSTITUTE(REPLACE(INDEX(zdrovojéúdaje!$A:$G,MATCH(ROW()+669,$A:$A,0),COLUMN()-1),1,4,""),".",","))),"")</f>
        <v>18.041899999999998</v>
      </c>
      <c r="I718" s="36" t="str">
        <f>IFERROR(INDEX(zdrovojéúdaje!$A:$G,MATCH(ROW()+745,$A:$A,0),COLUMN()-8),"")</f>
        <v>1463/1494</v>
      </c>
      <c r="J718" s="37">
        <f>IFERROR(INDEX(zdrovojéúdaje!$A:$G,MATCH(ROW()+745,$A:$A,0),COLUMN()-8),"")</f>
        <v>39787</v>
      </c>
      <c r="K718" s="38">
        <f>IFERROR(INDEX(zdrovojéúdaje!$A:$G,MATCH(ROW()+745,$A:$A,0),COLUMN()-8),"")</f>
        <v>2.0833333333333332E-2</v>
      </c>
      <c r="L718" s="39">
        <f>IFERROR(VALUE(TRIM(SUBSTITUTE(REPLACE(INDEX(zdrovojéúdaje!$A:$G,MATCH(ROW()+745,$A:$A,0),COLUMN()-8),1,4,""),".",",",1))),"")</f>
        <v>38.183799999999998</v>
      </c>
      <c r="M718" s="39">
        <f>IFERROR(VALUE(TRIM(SUBSTITUTE(REPLACE(INDEX(zdrovojéúdaje!$A:$G,MATCH(ROW()+745,$A:$A,0),COLUMN()-8),1,4,""),".",","))),"")</f>
        <v>21.5092</v>
      </c>
      <c r="N718" s="40">
        <f>IFERROR(VALUE(TRIM(SUBSTITUTE(REPLACE(INDEX(zdrovojéúdaje!$A:$G,MATCH(ROW()+745,$A:$A,0),COLUMN()-8),1,4,""),".",","))),"")</f>
        <v>19.116700000000002</v>
      </c>
    </row>
    <row r="719" spans="1:14" s="29" customFormat="1" ht="13.15" customHeight="1">
      <c r="A719" s="47">
        <f>IF((zdrovojéúdaje!B719&gt;=$C$3)*(zdrovojéúdaje!B719&lt;=$C$4),1+COUNTIF($A$1:$A718,"&gt;0"),0)</f>
        <v>719</v>
      </c>
      <c r="B719" s="28" t="str">
        <f>IFERROR(INDEX(zdrovojéúdaje!$A:$G,MATCH(ROW()+669,$A:$A,0),COLUMN()-1),"")</f>
        <v>1388/1494</v>
      </c>
      <c r="C719" s="14">
        <f>IFERROR(INDEX(zdrovojéúdaje!$A:$G,MATCH(ROW()+669,$A:$A,0),COLUMN()-1),"")</f>
        <v>39785</v>
      </c>
      <c r="D719" s="15">
        <f>IFERROR(INDEX(zdrovojéúdaje!$A:$G,MATCH(ROW()+669,$A:$A,0),COLUMN()-1),"")</f>
        <v>0.45833333333333331</v>
      </c>
      <c r="E719" s="13">
        <f>IFERROR(VALUE(TRIM(SUBSTITUTE(REPLACE(INDEX(zdrovojéúdaje!$A:$G,MATCH(ROW()+669,$A:$A,0),COLUMN()-1),1,4,""),".",",",1))),"")</f>
        <v>45.5184</v>
      </c>
      <c r="F719" s="13">
        <f>IFERROR(VALUE(TRIM(SUBSTITUTE(REPLACE(INDEX(zdrovojéúdaje!$A:$G,MATCH(ROW()+669,$A:$A,0),COLUMN()-1),1,4,""),".",","))),"")</f>
        <v>18.490500000000001</v>
      </c>
      <c r="G719" s="12">
        <f>IFERROR(VALUE(TRIM(SUBSTITUTE(REPLACE(INDEX(zdrovojéúdaje!$A:$G,MATCH(ROW()+669,$A:$A,0),COLUMN()-1),1,4,""),".",","))),"")</f>
        <v>17.893899999999999</v>
      </c>
      <c r="I719" s="36" t="str">
        <f>IFERROR(INDEX(zdrovojéúdaje!$A:$G,MATCH(ROW()+745,$A:$A,0),COLUMN()-8),"")</f>
        <v>1464/1494</v>
      </c>
      <c r="J719" s="37">
        <f>IFERROR(INDEX(zdrovojéúdaje!$A:$G,MATCH(ROW()+745,$A:$A,0),COLUMN()-8),"")</f>
        <v>39787</v>
      </c>
      <c r="K719" s="38">
        <f>IFERROR(INDEX(zdrovojéúdaje!$A:$G,MATCH(ROW()+745,$A:$A,0),COLUMN()-8),"")</f>
        <v>4.1666666666666664E-2</v>
      </c>
      <c r="L719" s="39">
        <f>IFERROR(VALUE(TRIM(SUBSTITUTE(REPLACE(INDEX(zdrovojéúdaje!$A:$G,MATCH(ROW()+745,$A:$A,0),COLUMN()-8),1,4,""),".",",",1))),"")</f>
        <v>38.2166</v>
      </c>
      <c r="M719" s="39">
        <f>IFERROR(VALUE(TRIM(SUBSTITUTE(REPLACE(INDEX(zdrovojéúdaje!$A:$G,MATCH(ROW()+745,$A:$A,0),COLUMN()-8),1,4,""),".",","))),"")</f>
        <v>21.5092</v>
      </c>
      <c r="N719" s="40">
        <f>IFERROR(VALUE(TRIM(SUBSTITUTE(REPLACE(INDEX(zdrovojéúdaje!$A:$G,MATCH(ROW()+745,$A:$A,0),COLUMN()-8),1,4,""),".",","))),"")</f>
        <v>19.190899999999999</v>
      </c>
    </row>
    <row r="720" spans="1:14" s="29" customFormat="1" ht="13.15" customHeight="1">
      <c r="A720" s="47">
        <f>IF((zdrovojéúdaje!B720&gt;=$C$3)*(zdrovojéúdaje!B720&lt;=$C$4),1+COUNTIF($A$1:$A719,"&gt;0"),0)</f>
        <v>720</v>
      </c>
      <c r="B720" s="28" t="str">
        <f>IFERROR(INDEX(zdrovojéúdaje!$A:$G,MATCH(ROW()+669,$A:$A,0),COLUMN()-1),"")</f>
        <v>1389/1494</v>
      </c>
      <c r="C720" s="14">
        <f>IFERROR(INDEX(zdrovojéúdaje!$A:$G,MATCH(ROW()+669,$A:$A,0),COLUMN()-1),"")</f>
        <v>39785</v>
      </c>
      <c r="D720" s="15">
        <f>IFERROR(INDEX(zdrovojéúdaje!$A:$G,MATCH(ROW()+669,$A:$A,0),COLUMN()-1),"")</f>
        <v>0.47916666666666669</v>
      </c>
      <c r="E720" s="13">
        <f>IFERROR(VALUE(TRIM(SUBSTITUTE(REPLACE(INDEX(zdrovojéúdaje!$A:$G,MATCH(ROW()+669,$A:$A,0),COLUMN()-1),1,4,""),".",",",1))),"")</f>
        <v>45.662199999999999</v>
      </c>
      <c r="F720" s="13">
        <f>IFERROR(VALUE(TRIM(SUBSTITUTE(REPLACE(INDEX(zdrovojéúdaje!$A:$G,MATCH(ROW()+669,$A:$A,0),COLUMN()-1),1,4,""),".",","))),"")</f>
        <v>18.1873</v>
      </c>
      <c r="G720" s="12">
        <f>IFERROR(VALUE(TRIM(SUBSTITUTE(REPLACE(INDEX(zdrovojéúdaje!$A:$G,MATCH(ROW()+669,$A:$A,0),COLUMN()-1),1,4,""),".",","))),"")</f>
        <v>17.709</v>
      </c>
      <c r="I720" s="36" t="str">
        <f>IFERROR(INDEX(zdrovojéúdaje!$A:$G,MATCH(ROW()+745,$A:$A,0),COLUMN()-8),"")</f>
        <v>1465/1494</v>
      </c>
      <c r="J720" s="37">
        <f>IFERROR(INDEX(zdrovojéúdaje!$A:$G,MATCH(ROW()+745,$A:$A,0),COLUMN()-8),"")</f>
        <v>39787</v>
      </c>
      <c r="K720" s="38">
        <f>IFERROR(INDEX(zdrovojéúdaje!$A:$G,MATCH(ROW()+745,$A:$A,0),COLUMN()-8),"")</f>
        <v>6.25E-2</v>
      </c>
      <c r="L720" s="39">
        <f>IFERROR(VALUE(TRIM(SUBSTITUTE(REPLACE(INDEX(zdrovojéúdaje!$A:$G,MATCH(ROW()+745,$A:$A,0),COLUMN()-8),1,4,""),".",",",1))),"")</f>
        <v>38.183799999999998</v>
      </c>
      <c r="M720" s="39">
        <f>IFERROR(VALUE(TRIM(SUBSTITUTE(REPLACE(INDEX(zdrovojéúdaje!$A:$G,MATCH(ROW()+745,$A:$A,0),COLUMN()-8),1,4,""),".",","))),"")</f>
        <v>21.543299999999999</v>
      </c>
      <c r="N720" s="40">
        <f>IFERROR(VALUE(TRIM(SUBSTITUTE(REPLACE(INDEX(zdrovojéúdaje!$A:$G,MATCH(ROW()+745,$A:$A,0),COLUMN()-8),1,4,""),".",","))),"")</f>
        <v>19.228000000000002</v>
      </c>
    </row>
    <row r="721" spans="1:14" s="29" customFormat="1" ht="13.15" customHeight="1">
      <c r="A721" s="47">
        <f>IF((zdrovojéúdaje!B721&gt;=$C$3)*(zdrovojéúdaje!B721&lt;=$C$4),1+COUNTIF($A$1:$A720,"&gt;0"),0)</f>
        <v>721</v>
      </c>
      <c r="B721" s="28" t="str">
        <f>IFERROR(INDEX(zdrovojéúdaje!$A:$G,MATCH(ROW()+669,$A:$A,0),COLUMN()-1),"")</f>
        <v>1390/1494</v>
      </c>
      <c r="C721" s="14">
        <f>IFERROR(INDEX(zdrovojéúdaje!$A:$G,MATCH(ROW()+669,$A:$A,0),COLUMN()-1),"")</f>
        <v>39785</v>
      </c>
      <c r="D721" s="15">
        <f>IFERROR(INDEX(zdrovojéúdaje!$A:$G,MATCH(ROW()+669,$A:$A,0),COLUMN()-1),"")</f>
        <v>0.5</v>
      </c>
      <c r="E721" s="13">
        <f>IFERROR(VALUE(TRIM(SUBSTITUTE(REPLACE(INDEX(zdrovojéúdaje!$A:$G,MATCH(ROW()+669,$A:$A,0),COLUMN()-1),1,4,""),".",",",1))),"")</f>
        <v>45.811199999999999</v>
      </c>
      <c r="F721" s="13">
        <f>IFERROR(VALUE(TRIM(SUBSTITUTE(REPLACE(INDEX(zdrovojéúdaje!$A:$G,MATCH(ROW()+669,$A:$A,0),COLUMN()-1),1,4,""),".",","))),"")</f>
        <v>17.8172</v>
      </c>
      <c r="G721" s="12">
        <f>IFERROR(VALUE(TRIM(SUBSTITUTE(REPLACE(INDEX(zdrovojéúdaje!$A:$G,MATCH(ROW()+669,$A:$A,0),COLUMN()-1),1,4,""),".",","))),"")</f>
        <v>16.933399999999999</v>
      </c>
      <c r="I721" s="36" t="str">
        <f>IFERROR(INDEX(zdrovojéúdaje!$A:$G,MATCH(ROW()+745,$A:$A,0),COLUMN()-8),"")</f>
        <v>1466/1494</v>
      </c>
      <c r="J721" s="37">
        <f>IFERROR(INDEX(zdrovojéúdaje!$A:$G,MATCH(ROW()+745,$A:$A,0),COLUMN()-8),"")</f>
        <v>39787</v>
      </c>
      <c r="K721" s="38">
        <f>IFERROR(INDEX(zdrovojéúdaje!$A:$G,MATCH(ROW()+745,$A:$A,0),COLUMN()-8),"")</f>
        <v>8.3333333333333329E-2</v>
      </c>
      <c r="L721" s="39">
        <f>IFERROR(VALUE(TRIM(SUBSTITUTE(REPLACE(INDEX(zdrovojéúdaje!$A:$G,MATCH(ROW()+745,$A:$A,0),COLUMN()-8),1,4,""),".",",",1))),"")</f>
        <v>37.625999999999998</v>
      </c>
      <c r="M721" s="39">
        <f>IFERROR(VALUE(TRIM(SUBSTITUTE(REPLACE(INDEX(zdrovojéúdaje!$A:$G,MATCH(ROW()+745,$A:$A,0),COLUMN()-8),1,4,""),".",","))),"")</f>
        <v>21.645700000000001</v>
      </c>
      <c r="N721" s="40">
        <f>IFERROR(VALUE(TRIM(SUBSTITUTE(REPLACE(INDEX(zdrovojéúdaje!$A:$G,MATCH(ROW()+745,$A:$A,0),COLUMN()-8),1,4,""),".",","))),"")</f>
        <v>19.302299999999999</v>
      </c>
    </row>
    <row r="722" spans="1:14" s="29" customFormat="1" ht="13.15" customHeight="1">
      <c r="A722" s="47">
        <f>IF((zdrovojéúdaje!B722&gt;=$C$3)*(zdrovojéúdaje!B722&lt;=$C$4),1+COUNTIF($A$1:$A721,"&gt;0"),0)</f>
        <v>722</v>
      </c>
      <c r="B722" s="28" t="str">
        <f>IFERROR(INDEX(zdrovojéúdaje!$A:$G,MATCH(ROW()+669,$A:$A,0),COLUMN()-1),"")</f>
        <v>1391/1494</v>
      </c>
      <c r="C722" s="14">
        <f>IFERROR(INDEX(zdrovojéúdaje!$A:$G,MATCH(ROW()+669,$A:$A,0),COLUMN()-1),"")</f>
        <v>39785</v>
      </c>
      <c r="D722" s="15">
        <f>IFERROR(INDEX(zdrovojéúdaje!$A:$G,MATCH(ROW()+669,$A:$A,0),COLUMN()-1),"")</f>
        <v>0.52083333333333337</v>
      </c>
      <c r="E722" s="13">
        <f>IFERROR(VALUE(TRIM(SUBSTITUTE(REPLACE(INDEX(zdrovojéúdaje!$A:$G,MATCH(ROW()+669,$A:$A,0),COLUMN()-1),1,4,""),".",",",1))),"")</f>
        <v>45.922199999999997</v>
      </c>
      <c r="F722" s="13">
        <f>IFERROR(VALUE(TRIM(SUBSTITUTE(REPLACE(INDEX(zdrovojéúdaje!$A:$G,MATCH(ROW()+669,$A:$A,0),COLUMN()-1),1,4,""),".",","))),"")</f>
        <v>17.615600000000001</v>
      </c>
      <c r="G722" s="12">
        <f>IFERROR(VALUE(TRIM(SUBSTITUTE(REPLACE(INDEX(zdrovojéúdaje!$A:$G,MATCH(ROW()+669,$A:$A,0),COLUMN()-1),1,4,""),".",","))),"")</f>
        <v>16.896599999999999</v>
      </c>
      <c r="I722" s="36" t="str">
        <f>IFERROR(INDEX(zdrovojéúdaje!$A:$G,MATCH(ROW()+745,$A:$A,0),COLUMN()-8),"")</f>
        <v>1467/1494</v>
      </c>
      <c r="J722" s="37">
        <f>IFERROR(INDEX(zdrovojéúdaje!$A:$G,MATCH(ROW()+745,$A:$A,0),COLUMN()-8),"")</f>
        <v>39787</v>
      </c>
      <c r="K722" s="38">
        <f>IFERROR(INDEX(zdrovojéúdaje!$A:$G,MATCH(ROW()+745,$A:$A,0),COLUMN()-8),"")</f>
        <v>0.10416666666666667</v>
      </c>
      <c r="L722" s="39">
        <f>IFERROR(VALUE(TRIM(SUBSTITUTE(REPLACE(INDEX(zdrovojéúdaje!$A:$G,MATCH(ROW()+745,$A:$A,0),COLUMN()-8),1,4,""),".",",",1))),"")</f>
        <v>37.396299999999997</v>
      </c>
      <c r="M722" s="39">
        <f>IFERROR(VALUE(TRIM(SUBSTITUTE(REPLACE(INDEX(zdrovojéúdaje!$A:$G,MATCH(ROW()+745,$A:$A,0),COLUMN()-8),1,4,""),".",","))),"")</f>
        <v>21.748100000000001</v>
      </c>
      <c r="N722" s="40">
        <f>IFERROR(VALUE(TRIM(SUBSTITUTE(REPLACE(INDEX(zdrovojéúdaje!$A:$G,MATCH(ROW()+745,$A:$A,0),COLUMN()-8),1,4,""),".",","))),"")</f>
        <v>19.228000000000002</v>
      </c>
    </row>
    <row r="723" spans="1:14" s="29" customFormat="1" ht="13.15" customHeight="1">
      <c r="A723" s="47">
        <f>IF((zdrovojéúdaje!B723&gt;=$C$3)*(zdrovojéúdaje!B723&lt;=$C$4),1+COUNTIF($A$1:$A722,"&gt;0"),0)</f>
        <v>723</v>
      </c>
      <c r="B723" s="28" t="str">
        <f>IFERROR(INDEX(zdrovojéúdaje!$A:$G,MATCH(ROW()+669,$A:$A,0),COLUMN()-1),"")</f>
        <v>1392/1494</v>
      </c>
      <c r="C723" s="14">
        <f>IFERROR(INDEX(zdrovojéúdaje!$A:$G,MATCH(ROW()+669,$A:$A,0),COLUMN()-1),"")</f>
        <v>39785</v>
      </c>
      <c r="D723" s="15">
        <f>IFERROR(INDEX(zdrovojéúdaje!$A:$G,MATCH(ROW()+669,$A:$A,0),COLUMN()-1),"")</f>
        <v>0.54166666666666663</v>
      </c>
      <c r="E723" s="13">
        <f>IFERROR(VALUE(TRIM(SUBSTITUTE(REPLACE(INDEX(zdrovojéúdaje!$A:$G,MATCH(ROW()+669,$A:$A,0),COLUMN()-1),1,4,""),".",",",1))),"")</f>
        <v>46.048400000000001</v>
      </c>
      <c r="F723" s="13">
        <f>IFERROR(VALUE(TRIM(SUBSTITUTE(REPLACE(INDEX(zdrovojéúdaje!$A:$G,MATCH(ROW()+669,$A:$A,0),COLUMN()-1),1,4,""),".",","))),"")</f>
        <v>17.414100000000001</v>
      </c>
      <c r="G723" s="12">
        <f>IFERROR(VALUE(TRIM(SUBSTITUTE(REPLACE(INDEX(zdrovojéúdaje!$A:$G,MATCH(ROW()+669,$A:$A,0),COLUMN()-1),1,4,""),".",","))),"")</f>
        <v>16.748999999999999</v>
      </c>
      <c r="I723" s="36" t="str">
        <f>IFERROR(INDEX(zdrovojéúdaje!$A:$G,MATCH(ROW()+745,$A:$A,0),COLUMN()-8),"")</f>
        <v>1468/1494</v>
      </c>
      <c r="J723" s="37">
        <f>IFERROR(INDEX(zdrovojéúdaje!$A:$G,MATCH(ROW()+745,$A:$A,0),COLUMN()-8),"")</f>
        <v>39787</v>
      </c>
      <c r="K723" s="38">
        <f>IFERROR(INDEX(zdrovojéúdaje!$A:$G,MATCH(ROW()+745,$A:$A,0),COLUMN()-8),"")</f>
        <v>0.125</v>
      </c>
      <c r="L723" s="39">
        <f>IFERROR(VALUE(TRIM(SUBSTITUTE(REPLACE(INDEX(zdrovojéúdaje!$A:$G,MATCH(ROW()+745,$A:$A,0),COLUMN()-8),1,4,""),".",",",1))),"")</f>
        <v>37.295299999999997</v>
      </c>
      <c r="M723" s="39">
        <f>IFERROR(VALUE(TRIM(SUBSTITUTE(REPLACE(INDEX(zdrovojéúdaje!$A:$G,MATCH(ROW()+745,$A:$A,0),COLUMN()-8),1,4,""),".",","))),"")</f>
        <v>21.748100000000001</v>
      </c>
      <c r="N723" s="40">
        <f>IFERROR(VALUE(TRIM(SUBSTITUTE(REPLACE(INDEX(zdrovojéúdaje!$A:$G,MATCH(ROW()+745,$A:$A,0),COLUMN()-8),1,4,""),".",","))),"")</f>
        <v>19.079499999999999</v>
      </c>
    </row>
    <row r="724" spans="1:14" s="29" customFormat="1" ht="13.15" customHeight="1">
      <c r="A724" s="47">
        <f>IF((zdrovojéúdaje!B724&gt;=$C$3)*(zdrovojéúdaje!B724&lt;=$C$4),1+COUNTIF($A$1:$A723,"&gt;0"),0)</f>
        <v>724</v>
      </c>
      <c r="B724" s="28" t="str">
        <f>IFERROR(INDEX(zdrovojéúdaje!$A:$G,MATCH(ROW()+669,$A:$A,0),COLUMN()-1),"")</f>
        <v>1393/1494</v>
      </c>
      <c r="C724" s="14">
        <f>IFERROR(INDEX(zdrovojéúdaje!$A:$G,MATCH(ROW()+669,$A:$A,0),COLUMN()-1),"")</f>
        <v>39785</v>
      </c>
      <c r="D724" s="15">
        <f>IFERROR(INDEX(zdrovojéúdaje!$A:$G,MATCH(ROW()+669,$A:$A,0),COLUMN()-1),"")</f>
        <v>0.5625</v>
      </c>
      <c r="E724" s="13">
        <f>IFERROR(VALUE(TRIM(SUBSTITUTE(REPLACE(INDEX(zdrovojéúdaje!$A:$G,MATCH(ROW()+669,$A:$A,0),COLUMN()-1),1,4,""),".",",",1))),"")</f>
        <v>46.432099999999998</v>
      </c>
      <c r="F724" s="13">
        <f>IFERROR(VALUE(TRIM(SUBSTITUTE(REPLACE(INDEX(zdrovojéúdaje!$A:$G,MATCH(ROW()+669,$A:$A,0),COLUMN()-1),1,4,""),".",","))),"")</f>
        <v>17.347000000000001</v>
      </c>
      <c r="G724" s="12">
        <f>IFERROR(VALUE(TRIM(SUBSTITUTE(REPLACE(INDEX(zdrovojéúdaje!$A:$G,MATCH(ROW()+669,$A:$A,0),COLUMN()-1),1,4,""),".",","))),"")</f>
        <v>16.785900000000002</v>
      </c>
      <c r="I724" s="36" t="str">
        <f>IFERROR(INDEX(zdrovojéúdaje!$A:$G,MATCH(ROW()+745,$A:$A,0),COLUMN()-8),"")</f>
        <v>1469/1494</v>
      </c>
      <c r="J724" s="37">
        <f>IFERROR(INDEX(zdrovojéúdaje!$A:$G,MATCH(ROW()+745,$A:$A,0),COLUMN()-8),"")</f>
        <v>39787</v>
      </c>
      <c r="K724" s="38">
        <f>IFERROR(INDEX(zdrovojéúdaje!$A:$G,MATCH(ROW()+745,$A:$A,0),COLUMN()-8),"")</f>
        <v>0.14583333333333334</v>
      </c>
      <c r="L724" s="39">
        <f>IFERROR(VALUE(TRIM(SUBSTITUTE(REPLACE(INDEX(zdrovojéúdaje!$A:$G,MATCH(ROW()+745,$A:$A,0),COLUMN()-8),1,4,""),".",",",1))),"")</f>
        <v>37.287799999999997</v>
      </c>
      <c r="M724" s="39">
        <f>IFERROR(VALUE(TRIM(SUBSTITUTE(REPLACE(INDEX(zdrovojéúdaje!$A:$G,MATCH(ROW()+745,$A:$A,0),COLUMN()-8),1,4,""),".",","))),"")</f>
        <v>21.748100000000001</v>
      </c>
      <c r="N724" s="40">
        <f>IFERROR(VALUE(TRIM(SUBSTITUTE(REPLACE(INDEX(zdrovojéúdaje!$A:$G,MATCH(ROW()+745,$A:$A,0),COLUMN()-8),1,4,""),".",","))),"")</f>
        <v>19.079499999999999</v>
      </c>
    </row>
    <row r="725" spans="1:14" s="29" customFormat="1" ht="13.15" customHeight="1">
      <c r="A725" s="47">
        <f>IF((zdrovojéúdaje!B725&gt;=$C$3)*(zdrovojéúdaje!B725&lt;=$C$4),1+COUNTIF($A$1:$A724,"&gt;0"),0)</f>
        <v>725</v>
      </c>
      <c r="B725" s="28" t="str">
        <f>IFERROR(INDEX(zdrovojéúdaje!$A:$G,MATCH(ROW()+669,$A:$A,0),COLUMN()-1),"")</f>
        <v>1394/1494</v>
      </c>
      <c r="C725" s="14">
        <f>IFERROR(INDEX(zdrovojéúdaje!$A:$G,MATCH(ROW()+669,$A:$A,0),COLUMN()-1),"")</f>
        <v>39785</v>
      </c>
      <c r="D725" s="15">
        <f>IFERROR(INDEX(zdrovojéúdaje!$A:$G,MATCH(ROW()+669,$A:$A,0),COLUMN()-1),"")</f>
        <v>0.58333333333333337</v>
      </c>
      <c r="E725" s="13">
        <f>IFERROR(VALUE(TRIM(SUBSTITUTE(REPLACE(INDEX(zdrovojéúdaje!$A:$G,MATCH(ROW()+669,$A:$A,0),COLUMN()-1),1,4,""),".",",",1))),"")</f>
        <v>46.217500000000001</v>
      </c>
      <c r="F725" s="13">
        <f>IFERROR(VALUE(TRIM(SUBSTITUTE(REPLACE(INDEX(zdrovojéúdaje!$A:$G,MATCH(ROW()+669,$A:$A,0),COLUMN()-1),1,4,""),".",","))),"")</f>
        <v>17.313500000000001</v>
      </c>
      <c r="G725" s="12">
        <f>IFERROR(VALUE(TRIM(SUBSTITUTE(REPLACE(INDEX(zdrovojéúdaje!$A:$G,MATCH(ROW()+669,$A:$A,0),COLUMN()-1),1,4,""),".",","))),"")</f>
        <v>16.785900000000002</v>
      </c>
      <c r="I725" s="36" t="str">
        <f>IFERROR(INDEX(zdrovojéúdaje!$A:$G,MATCH(ROW()+745,$A:$A,0),COLUMN()-8),"")</f>
        <v>1470/1494</v>
      </c>
      <c r="J725" s="37">
        <f>IFERROR(INDEX(zdrovojéúdaje!$A:$G,MATCH(ROW()+745,$A:$A,0),COLUMN()-8),"")</f>
        <v>39787</v>
      </c>
      <c r="K725" s="38">
        <f>IFERROR(INDEX(zdrovojéúdaje!$A:$G,MATCH(ROW()+745,$A:$A,0),COLUMN()-8),"")</f>
        <v>0.16666666666666666</v>
      </c>
      <c r="L725" s="39">
        <f>IFERROR(VALUE(TRIM(SUBSTITUTE(REPLACE(INDEX(zdrovojéúdaje!$A:$G,MATCH(ROW()+745,$A:$A,0),COLUMN()-8),1,4,""),".",",",1))),"")</f>
        <v>36.974800000000002</v>
      </c>
      <c r="M725" s="39">
        <f>IFERROR(VALUE(TRIM(SUBSTITUTE(REPLACE(INDEX(zdrovojéúdaje!$A:$G,MATCH(ROW()+745,$A:$A,0),COLUMN()-8),1,4,""),".",","))),"")</f>
        <v>21.816500000000001</v>
      </c>
      <c r="N725" s="40">
        <f>IFERROR(VALUE(TRIM(SUBSTITUTE(REPLACE(INDEX(zdrovojéúdaje!$A:$G,MATCH(ROW()+745,$A:$A,0),COLUMN()-8),1,4,""),".",","))),"")</f>
        <v>19.302299999999999</v>
      </c>
    </row>
    <row r="726" spans="1:14" s="29" customFormat="1" ht="13.15" customHeight="1">
      <c r="A726" s="47">
        <f>IF((zdrovojéúdaje!B726&gt;=$C$3)*(zdrovojéúdaje!B726&lt;=$C$4),1+COUNTIF($A$1:$A725,"&gt;0"),0)</f>
        <v>726</v>
      </c>
      <c r="B726" s="28" t="str">
        <f>IFERROR(INDEX(zdrovojéúdaje!$A:$G,MATCH(ROW()+669,$A:$A,0),COLUMN()-1),"")</f>
        <v>1395/1494</v>
      </c>
      <c r="C726" s="14">
        <f>IFERROR(INDEX(zdrovojéúdaje!$A:$G,MATCH(ROW()+669,$A:$A,0),COLUMN()-1),"")</f>
        <v>39785</v>
      </c>
      <c r="D726" s="15">
        <f>IFERROR(INDEX(zdrovojéúdaje!$A:$G,MATCH(ROW()+669,$A:$A,0),COLUMN()-1),"")</f>
        <v>0.60416666666666663</v>
      </c>
      <c r="E726" s="13">
        <f>IFERROR(VALUE(TRIM(SUBSTITUTE(REPLACE(INDEX(zdrovojéúdaje!$A:$G,MATCH(ROW()+669,$A:$A,0),COLUMN()-1),1,4,""),".",",",1))),"")</f>
        <v>45.954999999999998</v>
      </c>
      <c r="F726" s="13">
        <f>IFERROR(VALUE(TRIM(SUBSTITUTE(REPLACE(INDEX(zdrovojéúdaje!$A:$G,MATCH(ROW()+669,$A:$A,0),COLUMN()-1),1,4,""),".",","))),"")</f>
        <v>17.548400000000001</v>
      </c>
      <c r="G726" s="12">
        <f>IFERROR(VALUE(TRIM(SUBSTITUTE(REPLACE(INDEX(zdrovojéúdaje!$A:$G,MATCH(ROW()+669,$A:$A,0),COLUMN()-1),1,4,""),".",","))),"")</f>
        <v>17.117899999999999</v>
      </c>
      <c r="I726" s="36" t="str">
        <f>IFERROR(INDEX(zdrovojéúdaje!$A:$G,MATCH(ROW()+745,$A:$A,0),COLUMN()-8),"")</f>
        <v>1471/1494</v>
      </c>
      <c r="J726" s="37">
        <f>IFERROR(INDEX(zdrovojéúdaje!$A:$G,MATCH(ROW()+745,$A:$A,0),COLUMN()-8),"")</f>
        <v>39787</v>
      </c>
      <c r="K726" s="38">
        <f>IFERROR(INDEX(zdrovojéúdaje!$A:$G,MATCH(ROW()+745,$A:$A,0),COLUMN()-8),"")</f>
        <v>0.1875</v>
      </c>
      <c r="L726" s="39">
        <f>IFERROR(VALUE(TRIM(SUBSTITUTE(REPLACE(INDEX(zdrovojéúdaje!$A:$G,MATCH(ROW()+745,$A:$A,0),COLUMN()-8),1,4,""),".",",",1))),"")</f>
        <v>36.843499999999999</v>
      </c>
      <c r="M726" s="39">
        <f>IFERROR(VALUE(TRIM(SUBSTITUTE(REPLACE(INDEX(zdrovojéúdaje!$A:$G,MATCH(ROW()+745,$A:$A,0),COLUMN()-8),1,4,""),".",","))),"")</f>
        <v>21.8506</v>
      </c>
      <c r="N726" s="40">
        <f>IFERROR(VALUE(TRIM(SUBSTITUTE(REPLACE(INDEX(zdrovojéúdaje!$A:$G,MATCH(ROW()+745,$A:$A,0),COLUMN()-8),1,4,""),".",","))),"")</f>
        <v>19.3766</v>
      </c>
    </row>
    <row r="727" spans="1:14" s="29" customFormat="1" ht="13.15" customHeight="1">
      <c r="A727" s="47">
        <f>IF((zdrovojéúdaje!B727&gt;=$C$3)*(zdrovojéúdaje!B727&lt;=$C$4),1+COUNTIF($A$1:$A726,"&gt;0"),0)</f>
        <v>727</v>
      </c>
      <c r="B727" s="28" t="str">
        <f>IFERROR(INDEX(zdrovojéúdaje!$A:$G,MATCH(ROW()+669,$A:$A,0),COLUMN()-1),"")</f>
        <v>1396/1494</v>
      </c>
      <c r="C727" s="14">
        <f>IFERROR(INDEX(zdrovojéúdaje!$A:$G,MATCH(ROW()+669,$A:$A,0),COLUMN()-1),"")</f>
        <v>39785</v>
      </c>
      <c r="D727" s="15">
        <f>IFERROR(INDEX(zdrovojéúdaje!$A:$G,MATCH(ROW()+669,$A:$A,0),COLUMN()-1),"")</f>
        <v>0.625</v>
      </c>
      <c r="E727" s="13">
        <f>IFERROR(VALUE(TRIM(SUBSTITUTE(REPLACE(INDEX(zdrovojéúdaje!$A:$G,MATCH(ROW()+669,$A:$A,0),COLUMN()-1),1,4,""),".",",",1))),"")</f>
        <v>45.992899999999999</v>
      </c>
      <c r="F727" s="13">
        <f>IFERROR(VALUE(TRIM(SUBSTITUTE(REPLACE(INDEX(zdrovojéúdaje!$A:$G,MATCH(ROW()+669,$A:$A,0),COLUMN()-1),1,4,""),".",","))),"")</f>
        <v>17.615600000000001</v>
      </c>
      <c r="G727" s="12">
        <f>IFERROR(VALUE(TRIM(SUBSTITUTE(REPLACE(INDEX(zdrovojéúdaje!$A:$G,MATCH(ROW()+669,$A:$A,0),COLUMN()-1),1,4,""),".",","))),"")</f>
        <v>17.191800000000001</v>
      </c>
      <c r="I727" s="36" t="str">
        <f>IFERROR(INDEX(zdrovojéúdaje!$A:$G,MATCH(ROW()+745,$A:$A,0),COLUMN()-8),"")</f>
        <v>1472/1494</v>
      </c>
      <c r="J727" s="37">
        <f>IFERROR(INDEX(zdrovojéúdaje!$A:$G,MATCH(ROW()+745,$A:$A,0),COLUMN()-8),"")</f>
        <v>39787</v>
      </c>
      <c r="K727" s="38">
        <f>IFERROR(INDEX(zdrovojéúdaje!$A:$G,MATCH(ROW()+745,$A:$A,0),COLUMN()-8),"")</f>
        <v>0.20833333333333334</v>
      </c>
      <c r="L727" s="39">
        <f>IFERROR(VALUE(TRIM(SUBSTITUTE(REPLACE(INDEX(zdrovojéúdaje!$A:$G,MATCH(ROW()+745,$A:$A,0),COLUMN()-8),1,4,""),".",",",1))),"")</f>
        <v>36.798099999999998</v>
      </c>
      <c r="M727" s="39">
        <f>IFERROR(VALUE(TRIM(SUBSTITUTE(REPLACE(INDEX(zdrovojéúdaje!$A:$G,MATCH(ROW()+745,$A:$A,0),COLUMN()-8),1,4,""),".",","))),"")</f>
        <v>21.884799999999998</v>
      </c>
      <c r="N727" s="40">
        <f>IFERROR(VALUE(TRIM(SUBSTITUTE(REPLACE(INDEX(zdrovojéúdaje!$A:$G,MATCH(ROW()+745,$A:$A,0),COLUMN()-8),1,4,""),".",","))),"")</f>
        <v>19.1538</v>
      </c>
    </row>
    <row r="728" spans="1:14" s="29" customFormat="1" ht="13.15" customHeight="1">
      <c r="A728" s="47">
        <f>IF((zdrovojéúdaje!B728&gt;=$C$3)*(zdrovojéúdaje!B728&lt;=$C$4),1+COUNTIF($A$1:$A727,"&gt;0"),0)</f>
        <v>728</v>
      </c>
      <c r="B728" s="28" t="str">
        <f>IFERROR(INDEX(zdrovojéúdaje!$A:$G,MATCH(ROW()+669,$A:$A,0),COLUMN()-1),"")</f>
        <v>1397/1494</v>
      </c>
      <c r="C728" s="14">
        <f>IFERROR(INDEX(zdrovojéúdaje!$A:$G,MATCH(ROW()+669,$A:$A,0),COLUMN()-1),"")</f>
        <v>39785</v>
      </c>
      <c r="D728" s="15">
        <f>IFERROR(INDEX(zdrovojéúdaje!$A:$G,MATCH(ROW()+669,$A:$A,0),COLUMN()-1),"")</f>
        <v>0.64583333333333337</v>
      </c>
      <c r="E728" s="13">
        <f>IFERROR(VALUE(TRIM(SUBSTITUTE(REPLACE(INDEX(zdrovojéúdaje!$A:$G,MATCH(ROW()+669,$A:$A,0),COLUMN()-1),1,4,""),".",",",1))),"")</f>
        <v>46.0762</v>
      </c>
      <c r="F728" s="13">
        <f>IFERROR(VALUE(TRIM(SUBSTITUTE(REPLACE(INDEX(zdrovojéúdaje!$A:$G,MATCH(ROW()+669,$A:$A,0),COLUMN()-1),1,4,""),".",","))),"")</f>
        <v>17.548400000000001</v>
      </c>
      <c r="G728" s="12">
        <f>IFERROR(VALUE(TRIM(SUBSTITUTE(REPLACE(INDEX(zdrovojéúdaje!$A:$G,MATCH(ROW()+669,$A:$A,0),COLUMN()-1),1,4,""),".",","))),"")</f>
        <v>17.191800000000001</v>
      </c>
      <c r="I728" s="36" t="str">
        <f>IFERROR(INDEX(zdrovojéúdaje!$A:$G,MATCH(ROW()+745,$A:$A,0),COLUMN()-8),"")</f>
        <v>1473/1494</v>
      </c>
      <c r="J728" s="37">
        <f>IFERROR(INDEX(zdrovojéúdaje!$A:$G,MATCH(ROW()+745,$A:$A,0),COLUMN()-8),"")</f>
        <v>39787</v>
      </c>
      <c r="K728" s="38">
        <f>IFERROR(INDEX(zdrovojéúdaje!$A:$G,MATCH(ROW()+745,$A:$A,0),COLUMN()-8),"")</f>
        <v>0.22916666666666666</v>
      </c>
      <c r="L728" s="39">
        <f>IFERROR(VALUE(TRIM(SUBSTITUTE(REPLACE(INDEX(zdrovojéúdaje!$A:$G,MATCH(ROW()+745,$A:$A,0),COLUMN()-8),1,4,""),".",",",1))),"")</f>
        <v>36.492699999999999</v>
      </c>
      <c r="M728" s="39">
        <f>IFERROR(VALUE(TRIM(SUBSTITUTE(REPLACE(INDEX(zdrovojéúdaje!$A:$G,MATCH(ROW()+745,$A:$A,0),COLUMN()-8),1,4,""),".",","))),"")</f>
        <v>21.8506</v>
      </c>
      <c r="N728" s="40">
        <f>IFERROR(VALUE(TRIM(SUBSTITUTE(REPLACE(INDEX(zdrovojéúdaje!$A:$G,MATCH(ROW()+745,$A:$A,0),COLUMN()-8),1,4,""),".",","))),"")</f>
        <v>19.079499999999999</v>
      </c>
    </row>
    <row r="729" spans="1:14" s="29" customFormat="1" ht="13.15" customHeight="1">
      <c r="A729" s="47">
        <f>IF((zdrovojéúdaje!B729&gt;=$C$3)*(zdrovojéúdaje!B729&lt;=$C$4),1+COUNTIF($A$1:$A728,"&gt;0"),0)</f>
        <v>729</v>
      </c>
      <c r="B729" s="28" t="str">
        <f>IFERROR(INDEX(zdrovojéúdaje!$A:$G,MATCH(ROW()+669,$A:$A,0),COLUMN()-1),"")</f>
        <v>1398/1494</v>
      </c>
      <c r="C729" s="14">
        <f>IFERROR(INDEX(zdrovojéúdaje!$A:$G,MATCH(ROW()+669,$A:$A,0),COLUMN()-1),"")</f>
        <v>39785</v>
      </c>
      <c r="D729" s="15">
        <f>IFERROR(INDEX(zdrovojéúdaje!$A:$G,MATCH(ROW()+669,$A:$A,0),COLUMN()-1),"")</f>
        <v>0.66666666666666663</v>
      </c>
      <c r="E729" s="13">
        <f>IFERROR(VALUE(TRIM(SUBSTITUTE(REPLACE(INDEX(zdrovojéúdaje!$A:$G,MATCH(ROW()+669,$A:$A,0),COLUMN()-1),1,4,""),".",",",1))),"")</f>
        <v>46.169600000000003</v>
      </c>
      <c r="F729" s="13">
        <f>IFERROR(VALUE(TRIM(SUBSTITUTE(REPLACE(INDEX(zdrovojéúdaje!$A:$G,MATCH(ROW()+669,$A:$A,0),COLUMN()-1),1,4,""),".",","))),"")</f>
        <v>17.447700000000001</v>
      </c>
      <c r="G729" s="12">
        <f>IFERROR(VALUE(TRIM(SUBSTITUTE(REPLACE(INDEX(zdrovojéúdaje!$A:$G,MATCH(ROW()+669,$A:$A,0),COLUMN()-1),1,4,""),".",","))),"")</f>
        <v>17.191800000000001</v>
      </c>
      <c r="I729" s="36" t="str">
        <f>IFERROR(INDEX(zdrovojéúdaje!$A:$G,MATCH(ROW()+745,$A:$A,0),COLUMN()-8),"")</f>
        <v>1474/1494</v>
      </c>
      <c r="J729" s="37">
        <f>IFERROR(INDEX(zdrovojéúdaje!$A:$G,MATCH(ROW()+745,$A:$A,0),COLUMN()-8),"")</f>
        <v>39787</v>
      </c>
      <c r="K729" s="38">
        <f>IFERROR(INDEX(zdrovojéúdaje!$A:$G,MATCH(ROW()+745,$A:$A,0),COLUMN()-8),"")</f>
        <v>0.25</v>
      </c>
      <c r="L729" s="39">
        <f>IFERROR(VALUE(TRIM(SUBSTITUTE(REPLACE(INDEX(zdrovojéúdaje!$A:$G,MATCH(ROW()+745,$A:$A,0),COLUMN()-8),1,4,""),".",",",1))),"")</f>
        <v>36.270600000000002</v>
      </c>
      <c r="M729" s="39">
        <f>IFERROR(VALUE(TRIM(SUBSTITUTE(REPLACE(INDEX(zdrovojéúdaje!$A:$G,MATCH(ROW()+745,$A:$A,0),COLUMN()-8),1,4,""),".",","))),"")</f>
        <v>21.884799999999998</v>
      </c>
      <c r="N729" s="40">
        <f>IFERROR(VALUE(TRIM(SUBSTITUTE(REPLACE(INDEX(zdrovojéúdaje!$A:$G,MATCH(ROW()+745,$A:$A,0),COLUMN()-8),1,4,""),".",","))),"")</f>
        <v>19.228000000000002</v>
      </c>
    </row>
    <row r="730" spans="1:14" s="29" customFormat="1" ht="13.15" customHeight="1">
      <c r="A730" s="47">
        <f>IF((zdrovojéúdaje!B730&gt;=$C$3)*(zdrovojéúdaje!B730&lt;=$C$4),1+COUNTIF($A$1:$A729,"&gt;0"),0)</f>
        <v>730</v>
      </c>
      <c r="B730" s="28" t="str">
        <f>IFERROR(INDEX(zdrovojéúdaje!$A:$G,MATCH(ROW()+669,$A:$A,0),COLUMN()-1),"")</f>
        <v>1399/1494</v>
      </c>
      <c r="C730" s="14">
        <f>IFERROR(INDEX(zdrovojéúdaje!$A:$G,MATCH(ROW()+669,$A:$A,0),COLUMN()-1),"")</f>
        <v>39785</v>
      </c>
      <c r="D730" s="15">
        <f>IFERROR(INDEX(zdrovojéúdaje!$A:$G,MATCH(ROW()+669,$A:$A,0),COLUMN()-1),"")</f>
        <v>0.6875</v>
      </c>
      <c r="E730" s="13">
        <f>IFERROR(VALUE(TRIM(SUBSTITUTE(REPLACE(INDEX(zdrovojéúdaje!$A:$G,MATCH(ROW()+669,$A:$A,0),COLUMN()-1),1,4,""),".",",",1))),"")</f>
        <v>46.48</v>
      </c>
      <c r="F730" s="13">
        <f>IFERROR(VALUE(TRIM(SUBSTITUTE(REPLACE(INDEX(zdrovojéúdaje!$A:$G,MATCH(ROW()+669,$A:$A,0),COLUMN()-1),1,4,""),".",","))),"")</f>
        <v>17.347000000000001</v>
      </c>
      <c r="G730" s="12">
        <f>IFERROR(VALUE(TRIM(SUBSTITUTE(REPLACE(INDEX(zdrovojéúdaje!$A:$G,MATCH(ROW()+669,$A:$A,0),COLUMN()-1),1,4,""),".",","))),"")</f>
        <v>17.081</v>
      </c>
      <c r="I730" s="36" t="str">
        <f>IFERROR(INDEX(zdrovojéúdaje!$A:$G,MATCH(ROW()+745,$A:$A,0),COLUMN()-8),"")</f>
        <v>1475/1494</v>
      </c>
      <c r="J730" s="37">
        <f>IFERROR(INDEX(zdrovojéúdaje!$A:$G,MATCH(ROW()+745,$A:$A,0),COLUMN()-8),"")</f>
        <v>39787</v>
      </c>
      <c r="K730" s="38">
        <f>IFERROR(INDEX(zdrovojéúdaje!$A:$G,MATCH(ROW()+745,$A:$A,0),COLUMN()-8),"")</f>
        <v>0.27083333333333331</v>
      </c>
      <c r="L730" s="39">
        <f>IFERROR(VALUE(TRIM(SUBSTITUTE(REPLACE(INDEX(zdrovojéúdaje!$A:$G,MATCH(ROW()+745,$A:$A,0),COLUMN()-8),1,4,""),".",",",1))),"")</f>
        <v>36.152000000000001</v>
      </c>
      <c r="M730" s="39">
        <f>IFERROR(VALUE(TRIM(SUBSTITUTE(REPLACE(INDEX(zdrovojéúdaje!$A:$G,MATCH(ROW()+745,$A:$A,0),COLUMN()-8),1,4,""),".",","))),"")</f>
        <v>21.884799999999998</v>
      </c>
      <c r="N730" s="40">
        <f>IFERROR(VALUE(TRIM(SUBSTITUTE(REPLACE(INDEX(zdrovojéúdaje!$A:$G,MATCH(ROW()+745,$A:$A,0),COLUMN()-8),1,4,""),".",","))),"")</f>
        <v>19.3766</v>
      </c>
    </row>
    <row r="731" spans="1:14" s="29" customFormat="1" ht="13.15" customHeight="1">
      <c r="A731" s="47">
        <f>IF((zdrovojéúdaje!B731&gt;=$C$3)*(zdrovojéúdaje!B731&lt;=$C$4),1+COUNTIF($A$1:$A730,"&gt;0"),0)</f>
        <v>731</v>
      </c>
      <c r="B731" s="28" t="str">
        <f>IFERROR(INDEX(zdrovojéúdaje!$A:$G,MATCH(ROW()+669,$A:$A,0),COLUMN()-1),"")</f>
        <v>1400/1494</v>
      </c>
      <c r="C731" s="14">
        <f>IFERROR(INDEX(zdrovojéúdaje!$A:$G,MATCH(ROW()+669,$A:$A,0),COLUMN()-1),"")</f>
        <v>39785</v>
      </c>
      <c r="D731" s="15">
        <f>IFERROR(INDEX(zdrovojéúdaje!$A:$G,MATCH(ROW()+669,$A:$A,0),COLUMN()-1),"")</f>
        <v>0.70833333333333337</v>
      </c>
      <c r="E731" s="13">
        <f>IFERROR(VALUE(TRIM(SUBSTITUTE(REPLACE(INDEX(zdrovojéúdaje!$A:$G,MATCH(ROW()+669,$A:$A,0),COLUMN()-1),1,4,""),".",",",1))),"")</f>
        <v>46.639000000000003</v>
      </c>
      <c r="F731" s="13">
        <f>IFERROR(VALUE(TRIM(SUBSTITUTE(REPLACE(INDEX(zdrovojéúdaje!$A:$G,MATCH(ROW()+669,$A:$A,0),COLUMN()-1),1,4,""),".",","))),"")</f>
        <v>17.179300000000001</v>
      </c>
      <c r="G731" s="12">
        <f>IFERROR(VALUE(TRIM(SUBSTITUTE(REPLACE(INDEX(zdrovojéúdaje!$A:$G,MATCH(ROW()+669,$A:$A,0),COLUMN()-1),1,4,""),".",","))),"")</f>
        <v>17.007200000000001</v>
      </c>
      <c r="I731" s="36" t="str">
        <f>IFERROR(INDEX(zdrovojéúdaje!$A:$G,MATCH(ROW()+745,$A:$A,0),COLUMN()-8),"")</f>
        <v>1476/1494</v>
      </c>
      <c r="J731" s="37">
        <f>IFERROR(INDEX(zdrovojéúdaje!$A:$G,MATCH(ROW()+745,$A:$A,0),COLUMN()-8),"")</f>
        <v>39787</v>
      </c>
      <c r="K731" s="38">
        <f>IFERROR(INDEX(zdrovojéúdaje!$A:$G,MATCH(ROW()+745,$A:$A,0),COLUMN()-8),"")</f>
        <v>0.29166666666666669</v>
      </c>
      <c r="L731" s="39">
        <f>IFERROR(VALUE(TRIM(SUBSTITUTE(REPLACE(INDEX(zdrovojéúdaje!$A:$G,MATCH(ROW()+745,$A:$A,0),COLUMN()-8),1,4,""),".",",",1))),"")</f>
        <v>36.003100000000003</v>
      </c>
      <c r="M731" s="39">
        <f>IFERROR(VALUE(TRIM(SUBSTITUTE(REPLACE(INDEX(zdrovojéúdaje!$A:$G,MATCH(ROW()+745,$A:$A,0),COLUMN()-8),1,4,""),".",","))),"")</f>
        <v>21.919</v>
      </c>
      <c r="N731" s="40">
        <f>IFERROR(VALUE(TRIM(SUBSTITUTE(REPLACE(INDEX(zdrovojéúdaje!$A:$G,MATCH(ROW()+745,$A:$A,0),COLUMN()-8),1,4,""),".",","))),"")</f>
        <v>19.228000000000002</v>
      </c>
    </row>
    <row r="732" spans="1:14" s="29" customFormat="1" ht="13.15" customHeight="1">
      <c r="A732" s="47">
        <f>IF((zdrovojéúdaje!B732&gt;=$C$3)*(zdrovojéúdaje!B732&lt;=$C$4),1+COUNTIF($A$1:$A731,"&gt;0"),0)</f>
        <v>732</v>
      </c>
      <c r="B732" s="28" t="str">
        <f>IFERROR(INDEX(zdrovojéúdaje!$A:$G,MATCH(ROW()+669,$A:$A,0),COLUMN()-1),"")</f>
        <v>1401/1494</v>
      </c>
      <c r="C732" s="14">
        <f>IFERROR(INDEX(zdrovojéúdaje!$A:$G,MATCH(ROW()+669,$A:$A,0),COLUMN()-1),"")</f>
        <v>39785</v>
      </c>
      <c r="D732" s="15">
        <f>IFERROR(INDEX(zdrovojéúdaje!$A:$G,MATCH(ROW()+669,$A:$A,0),COLUMN()-1),"")</f>
        <v>0.72916666666666663</v>
      </c>
      <c r="E732" s="13">
        <f>IFERROR(VALUE(TRIM(SUBSTITUTE(REPLACE(INDEX(zdrovojéúdaje!$A:$G,MATCH(ROW()+669,$A:$A,0),COLUMN()-1),1,4,""),".",",",1))),"")</f>
        <v>47.338200000000001</v>
      </c>
      <c r="F732" s="13">
        <f>IFERROR(VALUE(TRIM(SUBSTITUTE(REPLACE(INDEX(zdrovojéúdaje!$A:$G,MATCH(ROW()+669,$A:$A,0),COLUMN()-1),1,4,""),".",","))),"")</f>
        <v>17.011700000000001</v>
      </c>
      <c r="G732" s="12">
        <f>IFERROR(VALUE(TRIM(SUBSTITUTE(REPLACE(INDEX(zdrovojéúdaje!$A:$G,MATCH(ROW()+669,$A:$A,0),COLUMN()-1),1,4,""),".",","))),"")</f>
        <v>17.007200000000001</v>
      </c>
      <c r="I732" s="36" t="str">
        <f>IFERROR(INDEX(zdrovojéúdaje!$A:$G,MATCH(ROW()+745,$A:$A,0),COLUMN()-8),"")</f>
        <v>1477/1494</v>
      </c>
      <c r="J732" s="37">
        <f>IFERROR(INDEX(zdrovojéúdaje!$A:$G,MATCH(ROW()+745,$A:$A,0),COLUMN()-8),"")</f>
        <v>39787</v>
      </c>
      <c r="K732" s="38">
        <f>IFERROR(INDEX(zdrovojéúdaje!$A:$G,MATCH(ROW()+745,$A:$A,0),COLUMN()-8),"")</f>
        <v>0.3125</v>
      </c>
      <c r="L732" s="39">
        <f>IFERROR(VALUE(TRIM(SUBSTITUTE(REPLACE(INDEX(zdrovojéúdaje!$A:$G,MATCH(ROW()+745,$A:$A,0),COLUMN()-8),1,4,""),".",",",1))),"")</f>
        <v>35.937399999999997</v>
      </c>
      <c r="M732" s="39">
        <f>IFERROR(VALUE(TRIM(SUBSTITUTE(REPLACE(INDEX(zdrovojéúdaje!$A:$G,MATCH(ROW()+745,$A:$A,0),COLUMN()-8),1,4,""),".",","))),"")</f>
        <v>21.884799999999998</v>
      </c>
      <c r="N732" s="40">
        <f>IFERROR(VALUE(TRIM(SUBSTITUTE(REPLACE(INDEX(zdrovojéúdaje!$A:$G,MATCH(ROW()+745,$A:$A,0),COLUMN()-8),1,4,""),".",","))),"")</f>
        <v>19.1538</v>
      </c>
    </row>
    <row r="733" spans="1:14" s="29" customFormat="1" ht="13.15" customHeight="1">
      <c r="A733" s="47">
        <f>IF((zdrovojéúdaje!B733&gt;=$C$3)*(zdrovojéúdaje!B733&lt;=$C$4),1+COUNTIF($A$1:$A732,"&gt;0"),0)</f>
        <v>733</v>
      </c>
      <c r="B733" s="28" t="str">
        <f>IFERROR(INDEX(zdrovojéúdaje!$A:$G,MATCH(ROW()+669,$A:$A,0),COLUMN()-1),"")</f>
        <v>1402/1494</v>
      </c>
      <c r="C733" s="14">
        <f>IFERROR(INDEX(zdrovojéúdaje!$A:$G,MATCH(ROW()+669,$A:$A,0),COLUMN()-1),"")</f>
        <v>39785</v>
      </c>
      <c r="D733" s="15">
        <f>IFERROR(INDEX(zdrovojéúdaje!$A:$G,MATCH(ROW()+669,$A:$A,0),COLUMN()-1),"")</f>
        <v>0.75</v>
      </c>
      <c r="E733" s="13">
        <f>IFERROR(VALUE(TRIM(SUBSTITUTE(REPLACE(INDEX(zdrovojéúdaje!$A:$G,MATCH(ROW()+669,$A:$A,0),COLUMN()-1),1,4,""),".",",",1))),"")</f>
        <v>47.449199999999998</v>
      </c>
      <c r="F733" s="13">
        <f>IFERROR(VALUE(TRIM(SUBSTITUTE(REPLACE(INDEX(zdrovojéúdaje!$A:$G,MATCH(ROW()+669,$A:$A,0),COLUMN()-1),1,4,""),".",","))),"")</f>
        <v>16.944700000000001</v>
      </c>
      <c r="G733" s="12">
        <f>IFERROR(VALUE(TRIM(SUBSTITUTE(REPLACE(INDEX(zdrovojéúdaje!$A:$G,MATCH(ROW()+669,$A:$A,0),COLUMN()-1),1,4,""),".",","))),"")</f>
        <v>17.007200000000001</v>
      </c>
      <c r="I733" s="36" t="str">
        <f>IFERROR(INDEX(zdrovojéúdaje!$A:$G,MATCH(ROW()+745,$A:$A,0),COLUMN()-8),"")</f>
        <v>1478/1494</v>
      </c>
      <c r="J733" s="37">
        <f>IFERROR(INDEX(zdrovojéúdaje!$A:$G,MATCH(ROW()+745,$A:$A,0),COLUMN()-8),"")</f>
        <v>39787</v>
      </c>
      <c r="K733" s="38">
        <f>IFERROR(INDEX(zdrovojéúdaje!$A:$G,MATCH(ROW()+745,$A:$A,0),COLUMN()-8),"")</f>
        <v>0.33333333333333331</v>
      </c>
      <c r="L733" s="39">
        <f>IFERROR(VALUE(TRIM(SUBSTITUTE(REPLACE(INDEX(zdrovojéúdaje!$A:$G,MATCH(ROW()+745,$A:$A,0),COLUMN()-8),1,4,""),".",",",1))),"")</f>
        <v>35.685099999999998</v>
      </c>
      <c r="M733" s="39">
        <f>IFERROR(VALUE(TRIM(SUBSTITUTE(REPLACE(INDEX(zdrovojéúdaje!$A:$G,MATCH(ROW()+745,$A:$A,0),COLUMN()-8),1,4,""),".",","))),"")</f>
        <v>21.884799999999998</v>
      </c>
      <c r="N733" s="40">
        <f>IFERROR(VALUE(TRIM(SUBSTITUTE(REPLACE(INDEX(zdrovojéúdaje!$A:$G,MATCH(ROW()+745,$A:$A,0),COLUMN()-8),1,4,""),".",","))),"")</f>
        <v>19.1538</v>
      </c>
    </row>
    <row r="734" spans="1:14" s="29" customFormat="1" ht="13.15" customHeight="1">
      <c r="A734" s="47">
        <f>IF((zdrovojéúdaje!B734&gt;=$C$3)*(zdrovojéúdaje!B734&lt;=$C$4),1+COUNTIF($A$1:$A733,"&gt;0"),0)</f>
        <v>734</v>
      </c>
      <c r="B734" s="28" t="str">
        <f>IFERROR(INDEX(zdrovojéúdaje!$A:$G,MATCH(ROW()+669,$A:$A,0),COLUMN()-1),"")</f>
        <v>1403/1494</v>
      </c>
      <c r="C734" s="14">
        <f>IFERROR(INDEX(zdrovojéúdaje!$A:$G,MATCH(ROW()+669,$A:$A,0),COLUMN()-1),"")</f>
        <v>39785</v>
      </c>
      <c r="D734" s="15">
        <f>IFERROR(INDEX(zdrovojéúdaje!$A:$G,MATCH(ROW()+669,$A:$A,0),COLUMN()-1),"")</f>
        <v>0.77083333333333337</v>
      </c>
      <c r="E734" s="13">
        <f>IFERROR(VALUE(TRIM(SUBSTITUTE(REPLACE(INDEX(zdrovojéúdaje!$A:$G,MATCH(ROW()+669,$A:$A,0),COLUMN()-1),1,4,""),".",",",1))),"")</f>
        <v>47.648600000000002</v>
      </c>
      <c r="F734" s="13">
        <f>IFERROR(VALUE(TRIM(SUBSTITUTE(REPLACE(INDEX(zdrovojéúdaje!$A:$G,MATCH(ROW()+669,$A:$A,0),COLUMN()-1),1,4,""),".",","))),"")</f>
        <v>16.844200000000001</v>
      </c>
      <c r="G734" s="12">
        <f>IFERROR(VALUE(TRIM(SUBSTITUTE(REPLACE(INDEX(zdrovojéúdaje!$A:$G,MATCH(ROW()+669,$A:$A,0),COLUMN()-1),1,4,""),".",","))),"")</f>
        <v>16.896599999999999</v>
      </c>
      <c r="I734" s="36" t="str">
        <f>IFERROR(INDEX(zdrovojéúdaje!$A:$G,MATCH(ROW()+745,$A:$A,0),COLUMN()-8),"")</f>
        <v>1479/1494</v>
      </c>
      <c r="J734" s="37">
        <f>IFERROR(INDEX(zdrovojéúdaje!$A:$G,MATCH(ROW()+745,$A:$A,0),COLUMN()-8),"")</f>
        <v>39787</v>
      </c>
      <c r="K734" s="38">
        <f>IFERROR(INDEX(zdrovojéúdaje!$A:$G,MATCH(ROW()+745,$A:$A,0),COLUMN()-8),"")</f>
        <v>0.35416666666666669</v>
      </c>
      <c r="L734" s="39">
        <f>IFERROR(VALUE(TRIM(SUBSTITUTE(REPLACE(INDEX(zdrovojéúdaje!$A:$G,MATCH(ROW()+745,$A:$A,0),COLUMN()-8),1,4,""),".",",",1))),"")</f>
        <v>35.521000000000001</v>
      </c>
      <c r="M734" s="39">
        <f>IFERROR(VALUE(TRIM(SUBSTITUTE(REPLACE(INDEX(zdrovojéúdaje!$A:$G,MATCH(ROW()+745,$A:$A,0),COLUMN()-8),1,4,""),".",","))),"")</f>
        <v>21.919</v>
      </c>
      <c r="N734" s="40">
        <f>IFERROR(VALUE(TRIM(SUBSTITUTE(REPLACE(INDEX(zdrovojéúdaje!$A:$G,MATCH(ROW()+745,$A:$A,0),COLUMN()-8),1,4,""),".",","))),"")</f>
        <v>19.005299999999998</v>
      </c>
    </row>
    <row r="735" spans="1:14" s="29" customFormat="1" ht="13.15" customHeight="1">
      <c r="A735" s="47">
        <f>IF((zdrovojéúdaje!B735&gt;=$C$3)*(zdrovojéúdaje!B735&lt;=$C$4),1+COUNTIF($A$1:$A734,"&gt;0"),0)</f>
        <v>735</v>
      </c>
      <c r="B735" s="28" t="str">
        <f>IFERROR(INDEX(zdrovojéúdaje!$A:$G,MATCH(ROW()+669,$A:$A,0),COLUMN()-1),"")</f>
        <v>1404/1494</v>
      </c>
      <c r="C735" s="14">
        <f>IFERROR(INDEX(zdrovojéúdaje!$A:$G,MATCH(ROW()+669,$A:$A,0),COLUMN()-1),"")</f>
        <v>39785</v>
      </c>
      <c r="D735" s="15">
        <f>IFERROR(INDEX(zdrovojéúdaje!$A:$G,MATCH(ROW()+669,$A:$A,0),COLUMN()-1),"")</f>
        <v>0.79166666666666663</v>
      </c>
      <c r="E735" s="13">
        <f>IFERROR(VALUE(TRIM(SUBSTITUTE(REPLACE(INDEX(zdrovojéúdaje!$A:$G,MATCH(ROW()+669,$A:$A,0),COLUMN()-1),1,4,""),".",",",1))),"")</f>
        <v>47.7849</v>
      </c>
      <c r="F735" s="13">
        <f>IFERROR(VALUE(TRIM(SUBSTITUTE(REPLACE(INDEX(zdrovojéúdaje!$A:$G,MATCH(ROW()+669,$A:$A,0),COLUMN()-1),1,4,""),".",","))),"")</f>
        <v>16.777200000000001</v>
      </c>
      <c r="G735" s="12">
        <f>IFERROR(VALUE(TRIM(SUBSTITUTE(REPLACE(INDEX(zdrovojéúdaje!$A:$G,MATCH(ROW()+669,$A:$A,0),COLUMN()-1),1,4,""),".",","))),"")</f>
        <v>16.896599999999999</v>
      </c>
      <c r="I735" s="36" t="str">
        <f>IFERROR(INDEX(zdrovojéúdaje!$A:$G,MATCH(ROW()+745,$A:$A,0),COLUMN()-8),"")</f>
        <v>1480/1494</v>
      </c>
      <c r="J735" s="37">
        <f>IFERROR(INDEX(zdrovojéúdaje!$A:$G,MATCH(ROW()+745,$A:$A,0),COLUMN()-8),"")</f>
        <v>39787</v>
      </c>
      <c r="K735" s="38">
        <f>IFERROR(INDEX(zdrovojéúdaje!$A:$G,MATCH(ROW()+745,$A:$A,0),COLUMN()-8),"")</f>
        <v>0.375</v>
      </c>
      <c r="L735" s="39">
        <f>IFERROR(VALUE(TRIM(SUBSTITUTE(REPLACE(INDEX(zdrovojéúdaje!$A:$G,MATCH(ROW()+745,$A:$A,0),COLUMN()-8),1,4,""),".",",",1))),"")</f>
        <v>35.203000000000003</v>
      </c>
      <c r="M735" s="39">
        <f>IFERROR(VALUE(TRIM(SUBSTITUTE(REPLACE(INDEX(zdrovojéúdaje!$A:$G,MATCH(ROW()+745,$A:$A,0),COLUMN()-8),1,4,""),".",","))),"")</f>
        <v>21.919</v>
      </c>
      <c r="N735" s="40">
        <f>IFERROR(VALUE(TRIM(SUBSTITUTE(REPLACE(INDEX(zdrovojéúdaje!$A:$G,MATCH(ROW()+745,$A:$A,0),COLUMN()-8),1,4,""),".",","))),"")</f>
        <v>19.042400000000001</v>
      </c>
    </row>
    <row r="736" spans="1:14" s="29" customFormat="1" ht="13.15" customHeight="1">
      <c r="A736" s="47">
        <f>IF((zdrovojéúdaje!B736&gt;=$C$3)*(zdrovojéúdaje!B736&lt;=$C$4),1+COUNTIF($A$1:$A735,"&gt;0"),0)</f>
        <v>736</v>
      </c>
      <c r="B736" s="28" t="str">
        <f>IFERROR(INDEX(zdrovojéúdaje!$A:$G,MATCH(ROW()+669,$A:$A,0),COLUMN()-1),"")</f>
        <v>1405/1494</v>
      </c>
      <c r="C736" s="14">
        <f>IFERROR(INDEX(zdrovojéúdaje!$A:$G,MATCH(ROW()+669,$A:$A,0),COLUMN()-1),"")</f>
        <v>39785</v>
      </c>
      <c r="D736" s="15">
        <f>IFERROR(INDEX(zdrovojéúdaje!$A:$G,MATCH(ROW()+669,$A:$A,0),COLUMN()-1),"")</f>
        <v>0.8125</v>
      </c>
      <c r="E736" s="13">
        <f>IFERROR(VALUE(TRIM(SUBSTITUTE(REPLACE(INDEX(zdrovojéúdaje!$A:$G,MATCH(ROW()+669,$A:$A,0),COLUMN()-1),1,4,""),".",",",1))),"")</f>
        <v>47.9313</v>
      </c>
      <c r="F736" s="13">
        <f>IFERROR(VALUE(TRIM(SUBSTITUTE(REPLACE(INDEX(zdrovojéúdaje!$A:$G,MATCH(ROW()+669,$A:$A,0),COLUMN()-1),1,4,""),".",","))),"")</f>
        <v>16.7103</v>
      </c>
      <c r="G736" s="12">
        <f>IFERROR(VALUE(TRIM(SUBSTITUTE(REPLACE(INDEX(zdrovojéúdaje!$A:$G,MATCH(ROW()+669,$A:$A,0),COLUMN()-1),1,4,""),".",","))),"")</f>
        <v>16.712199999999999</v>
      </c>
      <c r="I736" s="36" t="str">
        <f>IFERROR(INDEX(zdrovojéúdaje!$A:$G,MATCH(ROW()+745,$A:$A,0),COLUMN()-8),"")</f>
        <v>1481/1494</v>
      </c>
      <c r="J736" s="37">
        <f>IFERROR(INDEX(zdrovojéúdaje!$A:$G,MATCH(ROW()+745,$A:$A,0),COLUMN()-8),"")</f>
        <v>39787</v>
      </c>
      <c r="K736" s="38">
        <f>IFERROR(INDEX(zdrovojéúdaje!$A:$G,MATCH(ROW()+745,$A:$A,0),COLUMN()-8),"")</f>
        <v>0.39583333333333331</v>
      </c>
      <c r="L736" s="39">
        <f>IFERROR(VALUE(TRIM(SUBSTITUTE(REPLACE(INDEX(zdrovojéúdaje!$A:$G,MATCH(ROW()+745,$A:$A,0),COLUMN()-8),1,4,""),".",",",1))),"")</f>
        <v>35.043999999999997</v>
      </c>
      <c r="M736" s="39">
        <f>IFERROR(VALUE(TRIM(SUBSTITUTE(REPLACE(INDEX(zdrovojéúdaje!$A:$G,MATCH(ROW()+745,$A:$A,0),COLUMN()-8),1,4,""),".",","))),"")</f>
        <v>21.987400000000001</v>
      </c>
      <c r="N736" s="40">
        <f>IFERROR(VALUE(TRIM(SUBSTITUTE(REPLACE(INDEX(zdrovojéúdaje!$A:$G,MATCH(ROW()+745,$A:$A,0),COLUMN()-8),1,4,""),".",","))),"")</f>
        <v>19.190899999999999</v>
      </c>
    </row>
    <row r="737" spans="1:14" s="29" customFormat="1" ht="13.15" customHeight="1">
      <c r="A737" s="47">
        <f>IF((zdrovojéúdaje!B737&gt;=$C$3)*(zdrovojéúdaje!B737&lt;=$C$4),1+COUNTIF($A$1:$A736,"&gt;0"),0)</f>
        <v>737</v>
      </c>
      <c r="B737" s="28" t="str">
        <f>IFERROR(INDEX(zdrovojéúdaje!$A:$G,MATCH(ROW()+669,$A:$A,0),COLUMN()-1),"")</f>
        <v>1406/1494</v>
      </c>
      <c r="C737" s="14">
        <f>IFERROR(INDEX(zdrovojéúdaje!$A:$G,MATCH(ROW()+669,$A:$A,0),COLUMN()-1),"")</f>
        <v>39785</v>
      </c>
      <c r="D737" s="15">
        <f>IFERROR(INDEX(zdrovojéúdaje!$A:$G,MATCH(ROW()+669,$A:$A,0),COLUMN()-1),"")</f>
        <v>0.83333333333333337</v>
      </c>
      <c r="E737" s="13">
        <f>IFERROR(VALUE(TRIM(SUBSTITUTE(REPLACE(INDEX(zdrovojéúdaje!$A:$G,MATCH(ROW()+669,$A:$A,0),COLUMN()-1),1,4,""),".",",",1))),"")</f>
        <v>47.938899999999997</v>
      </c>
      <c r="F737" s="13">
        <f>IFERROR(VALUE(TRIM(SUBSTITUTE(REPLACE(INDEX(zdrovojéúdaje!$A:$G,MATCH(ROW()+669,$A:$A,0),COLUMN()-1),1,4,""),".",","))),"")</f>
        <v>16.6434</v>
      </c>
      <c r="G737" s="12">
        <f>IFERROR(VALUE(TRIM(SUBSTITUTE(REPLACE(INDEX(zdrovojéúdaje!$A:$G,MATCH(ROW()+669,$A:$A,0),COLUMN()-1),1,4,""),".",","))),"")</f>
        <v>16.712199999999999</v>
      </c>
      <c r="I737" s="36" t="str">
        <f>IFERROR(INDEX(zdrovojéúdaje!$A:$G,MATCH(ROW()+745,$A:$A,0),COLUMN()-8),"")</f>
        <v>1482/1494</v>
      </c>
      <c r="J737" s="37">
        <f>IFERROR(INDEX(zdrovojéúdaje!$A:$G,MATCH(ROW()+745,$A:$A,0),COLUMN()-8),"")</f>
        <v>39787</v>
      </c>
      <c r="K737" s="38">
        <f>IFERROR(INDEX(zdrovojéúdaje!$A:$G,MATCH(ROW()+745,$A:$A,0),COLUMN()-8),"")</f>
        <v>0.41666666666666669</v>
      </c>
      <c r="L737" s="39">
        <f>IFERROR(VALUE(TRIM(SUBSTITUTE(REPLACE(INDEX(zdrovojéúdaje!$A:$G,MATCH(ROW()+745,$A:$A,0),COLUMN()-8),1,4,""),".",",",1))),"")</f>
        <v>34.334699999999998</v>
      </c>
      <c r="M737" s="39">
        <f>IFERROR(VALUE(TRIM(SUBSTITUTE(REPLACE(INDEX(zdrovojéúdaje!$A:$G,MATCH(ROW()+745,$A:$A,0),COLUMN()-8),1,4,""),".",","))),"")</f>
        <v>22.329499999999999</v>
      </c>
      <c r="N737" s="40">
        <f>IFERROR(VALUE(TRIM(SUBSTITUTE(REPLACE(INDEX(zdrovojéúdaje!$A:$G,MATCH(ROW()+745,$A:$A,0),COLUMN()-8),1,4,""),".",","))),"")</f>
        <v>19.2652</v>
      </c>
    </row>
    <row r="738" spans="1:14" s="29" customFormat="1" ht="13.15" customHeight="1">
      <c r="A738" s="47">
        <f>IF((zdrovojéúdaje!B738&gt;=$C$3)*(zdrovojéúdaje!B738&lt;=$C$4),1+COUNTIF($A$1:$A737,"&gt;0"),0)</f>
        <v>738</v>
      </c>
      <c r="B738" s="28" t="str">
        <f>IFERROR(INDEX(zdrovojéúdaje!$A:$G,MATCH(ROW()+669,$A:$A,0),COLUMN()-1),"")</f>
        <v>1407/1494</v>
      </c>
      <c r="C738" s="14">
        <f>IFERROR(INDEX(zdrovojéúdaje!$A:$G,MATCH(ROW()+669,$A:$A,0),COLUMN()-1),"")</f>
        <v>39785</v>
      </c>
      <c r="D738" s="15">
        <f>IFERROR(INDEX(zdrovojéúdaje!$A:$G,MATCH(ROW()+669,$A:$A,0),COLUMN()-1),"")</f>
        <v>0.85416666666666663</v>
      </c>
      <c r="E738" s="13">
        <f>IFERROR(VALUE(TRIM(SUBSTITUTE(REPLACE(INDEX(zdrovojéúdaje!$A:$G,MATCH(ROW()+669,$A:$A,0),COLUMN()-1),1,4,""),".",",",1))),"")</f>
        <v>48.120600000000003</v>
      </c>
      <c r="F738" s="13">
        <f>IFERROR(VALUE(TRIM(SUBSTITUTE(REPLACE(INDEX(zdrovojéúdaje!$A:$G,MATCH(ROW()+669,$A:$A,0),COLUMN()-1),1,4,""),".",","))),"")</f>
        <v>16.542999999999999</v>
      </c>
      <c r="G738" s="12">
        <f>IFERROR(VALUE(TRIM(SUBSTITUTE(REPLACE(INDEX(zdrovojéúdaje!$A:$G,MATCH(ROW()+669,$A:$A,0),COLUMN()-1),1,4,""),".",","))),"")</f>
        <v>16.712199999999999</v>
      </c>
      <c r="I738" s="36" t="str">
        <f>IFERROR(INDEX(zdrovojéúdaje!$A:$G,MATCH(ROW()+745,$A:$A,0),COLUMN()-8),"")</f>
        <v>1483/1494</v>
      </c>
      <c r="J738" s="37">
        <f>IFERROR(INDEX(zdrovojéúdaje!$A:$G,MATCH(ROW()+745,$A:$A,0),COLUMN()-8),"")</f>
        <v>39787</v>
      </c>
      <c r="K738" s="38">
        <f>IFERROR(INDEX(zdrovojéúdaje!$A:$G,MATCH(ROW()+745,$A:$A,0),COLUMN()-8),"")</f>
        <v>0.4375</v>
      </c>
      <c r="L738" s="39">
        <f>IFERROR(VALUE(TRIM(SUBSTITUTE(REPLACE(INDEX(zdrovojéúdaje!$A:$G,MATCH(ROW()+745,$A:$A,0),COLUMN()-8),1,4,""),".",",",1))),"")</f>
        <v>35.248399999999997</v>
      </c>
      <c r="M738" s="39">
        <f>IFERROR(VALUE(TRIM(SUBSTITUTE(REPLACE(INDEX(zdrovojéúdaje!$A:$G,MATCH(ROW()+745,$A:$A,0),COLUMN()-8),1,4,""),".",","))),"")</f>
        <v>21.748100000000001</v>
      </c>
      <c r="N738" s="40">
        <f>IFERROR(VALUE(TRIM(SUBSTITUTE(REPLACE(INDEX(zdrovojéúdaje!$A:$G,MATCH(ROW()+745,$A:$A,0),COLUMN()-8),1,4,""),".",","))),"")</f>
        <v>18.189900000000002</v>
      </c>
    </row>
    <row r="739" spans="1:14" s="29" customFormat="1" ht="13.15" customHeight="1">
      <c r="A739" s="47">
        <f>IF((zdrovojéúdaje!B739&gt;=$C$3)*(zdrovojéúdaje!B739&lt;=$C$4),1+COUNTIF($A$1:$A738,"&gt;0"),0)</f>
        <v>739</v>
      </c>
      <c r="B739" s="28" t="str">
        <f>IFERROR(INDEX(zdrovojéúdaje!$A:$G,MATCH(ROW()+669,$A:$A,0),COLUMN()-1),"")</f>
        <v>1408/1494</v>
      </c>
      <c r="C739" s="14">
        <f>IFERROR(INDEX(zdrovojéúdaje!$A:$G,MATCH(ROW()+669,$A:$A,0),COLUMN()-1),"")</f>
        <v>39785</v>
      </c>
      <c r="D739" s="15">
        <f>IFERROR(INDEX(zdrovojéúdaje!$A:$G,MATCH(ROW()+669,$A:$A,0),COLUMN()-1),"")</f>
        <v>0.875</v>
      </c>
      <c r="E739" s="13">
        <f>IFERROR(VALUE(TRIM(SUBSTITUTE(REPLACE(INDEX(zdrovojéúdaje!$A:$G,MATCH(ROW()+669,$A:$A,0),COLUMN()-1),1,4,""),".",",",1))),"")</f>
        <v>48.201300000000003</v>
      </c>
      <c r="F739" s="13">
        <f>IFERROR(VALUE(TRIM(SUBSTITUTE(REPLACE(INDEX(zdrovojéúdaje!$A:$G,MATCH(ROW()+669,$A:$A,0),COLUMN()-1),1,4,""),".",","))),"")</f>
        <v>16.476099999999999</v>
      </c>
      <c r="G739" s="12">
        <f>IFERROR(VALUE(TRIM(SUBSTITUTE(REPLACE(INDEX(zdrovojéúdaje!$A:$G,MATCH(ROW()+669,$A:$A,0),COLUMN()-1),1,4,""),".",","))),"")</f>
        <v>16.638500000000001</v>
      </c>
      <c r="I739" s="36" t="str">
        <f>IFERROR(INDEX(zdrovojéúdaje!$A:$G,MATCH(ROW()+745,$A:$A,0),COLUMN()-8),"")</f>
        <v>1484/1494</v>
      </c>
      <c r="J739" s="37">
        <f>IFERROR(INDEX(zdrovojéúdaje!$A:$G,MATCH(ROW()+745,$A:$A,0),COLUMN()-8),"")</f>
        <v>39787</v>
      </c>
      <c r="K739" s="38">
        <f>IFERROR(INDEX(zdrovojéúdaje!$A:$G,MATCH(ROW()+745,$A:$A,0),COLUMN()-8),"")</f>
        <v>0.45833333333333331</v>
      </c>
      <c r="L739" s="39">
        <f>IFERROR(VALUE(TRIM(SUBSTITUTE(REPLACE(INDEX(zdrovojéúdaje!$A:$G,MATCH(ROW()+745,$A:$A,0),COLUMN()-8),1,4,""),".",",",1))),"")</f>
        <v>33.486699999999999</v>
      </c>
      <c r="M739" s="39">
        <f>IFERROR(VALUE(TRIM(SUBSTITUTE(REPLACE(INDEX(zdrovojéúdaje!$A:$G,MATCH(ROW()+745,$A:$A,0),COLUMN()-8),1,4,""),".",","))),"")</f>
        <v>22.4665</v>
      </c>
      <c r="N739" s="40">
        <f>IFERROR(VALUE(TRIM(SUBSTITUTE(REPLACE(INDEX(zdrovojéúdaje!$A:$G,MATCH(ROW()+745,$A:$A,0),COLUMN()-8),1,4,""),".",","))),"")</f>
        <v>18.449200000000001</v>
      </c>
    </row>
    <row r="740" spans="1:14" s="29" customFormat="1" ht="13.15" customHeight="1">
      <c r="A740" s="47">
        <f>IF((zdrovojéúdaje!B740&gt;=$C$3)*(zdrovojéúdaje!B740&lt;=$C$4),1+COUNTIF($A$1:$A739,"&gt;0"),0)</f>
        <v>740</v>
      </c>
      <c r="B740" s="28" t="str">
        <f>IFERROR(INDEX(zdrovojéúdaje!$A:$G,MATCH(ROW()+669,$A:$A,0),COLUMN()-1),"")</f>
        <v>1409/1494</v>
      </c>
      <c r="C740" s="14">
        <f>IFERROR(INDEX(zdrovojéúdaje!$A:$G,MATCH(ROW()+669,$A:$A,0),COLUMN()-1),"")</f>
        <v>39785</v>
      </c>
      <c r="D740" s="15">
        <f>IFERROR(INDEX(zdrovojéúdaje!$A:$G,MATCH(ROW()+669,$A:$A,0),COLUMN()-1),"")</f>
        <v>0.89583333333333337</v>
      </c>
      <c r="E740" s="13">
        <f>IFERROR(VALUE(TRIM(SUBSTITUTE(REPLACE(INDEX(zdrovojéúdaje!$A:$G,MATCH(ROW()+669,$A:$A,0),COLUMN()-1),1,4,""),".",",",1))),"")</f>
        <v>48.587499999999999</v>
      </c>
      <c r="F740" s="13">
        <f>IFERROR(VALUE(TRIM(SUBSTITUTE(REPLACE(INDEX(zdrovojéúdaje!$A:$G,MATCH(ROW()+669,$A:$A,0),COLUMN()-1),1,4,""),".",","))),"")</f>
        <v>16.375800000000002</v>
      </c>
      <c r="G740" s="12">
        <f>IFERROR(VALUE(TRIM(SUBSTITUTE(REPLACE(INDEX(zdrovojéúdaje!$A:$G,MATCH(ROW()+669,$A:$A,0),COLUMN()-1),1,4,""),".",","))),"")</f>
        <v>16.564699999999998</v>
      </c>
      <c r="I740" s="36" t="str">
        <f>IFERROR(INDEX(zdrovojéúdaje!$A:$G,MATCH(ROW()+745,$A:$A,0),COLUMN()-8),"")</f>
        <v>1485/1494</v>
      </c>
      <c r="J740" s="37">
        <f>IFERROR(INDEX(zdrovojéúdaje!$A:$G,MATCH(ROW()+745,$A:$A,0),COLUMN()-8),"")</f>
        <v>39787</v>
      </c>
      <c r="K740" s="38">
        <f>IFERROR(INDEX(zdrovojéúdaje!$A:$G,MATCH(ROW()+745,$A:$A,0),COLUMN()-8),"")</f>
        <v>0.47916666666666669</v>
      </c>
      <c r="L740" s="39">
        <f>IFERROR(VALUE(TRIM(SUBSTITUTE(REPLACE(INDEX(zdrovojéúdaje!$A:$G,MATCH(ROW()+745,$A:$A,0),COLUMN()-8),1,4,""),".",",",1))),"")</f>
        <v>35.407400000000003</v>
      </c>
      <c r="M740" s="39">
        <f>IFERROR(VALUE(TRIM(SUBSTITUTE(REPLACE(INDEX(zdrovojéúdaje!$A:$G,MATCH(ROW()+745,$A:$A,0),COLUMN()-8),1,4,""),".",","))),"")</f>
        <v>20.963799999999999</v>
      </c>
      <c r="N740" s="40">
        <f>IFERROR(VALUE(TRIM(SUBSTITUTE(REPLACE(INDEX(zdrovojéúdaje!$A:$G,MATCH(ROW()+745,$A:$A,0),COLUMN()-8),1,4,""),".",","))),"")</f>
        <v>17.450299999999999</v>
      </c>
    </row>
    <row r="741" spans="1:14" s="29" customFormat="1" ht="13.15" customHeight="1">
      <c r="A741" s="47">
        <f>IF((zdrovojéúdaje!B741&gt;=$C$3)*(zdrovojéúdaje!B741&lt;=$C$4),1+COUNTIF($A$1:$A740,"&gt;0"),0)</f>
        <v>741</v>
      </c>
      <c r="B741" s="28" t="str">
        <f>IFERROR(INDEX(zdrovojéúdaje!$A:$G,MATCH(ROW()+669,$A:$A,0),COLUMN()-1),"")</f>
        <v>1410/1494</v>
      </c>
      <c r="C741" s="14">
        <f>IFERROR(INDEX(zdrovojéúdaje!$A:$G,MATCH(ROW()+669,$A:$A,0),COLUMN()-1),"")</f>
        <v>39785</v>
      </c>
      <c r="D741" s="15">
        <f>IFERROR(INDEX(zdrovojéúdaje!$A:$G,MATCH(ROW()+669,$A:$A,0),COLUMN()-1),"")</f>
        <v>0.91666666666666663</v>
      </c>
      <c r="E741" s="13">
        <f>IFERROR(VALUE(TRIM(SUBSTITUTE(REPLACE(INDEX(zdrovojéúdaje!$A:$G,MATCH(ROW()+669,$A:$A,0),COLUMN()-1),1,4,""),".",",",1))),"")</f>
        <v>48.910600000000002</v>
      </c>
      <c r="F741" s="13">
        <f>IFERROR(VALUE(TRIM(SUBSTITUTE(REPLACE(INDEX(zdrovojéúdaje!$A:$G,MATCH(ROW()+669,$A:$A,0),COLUMN()-1),1,4,""),".",","))),"")</f>
        <v>16.2088</v>
      </c>
      <c r="G741" s="12">
        <f>IFERROR(VALUE(TRIM(SUBSTITUTE(REPLACE(INDEX(zdrovojéúdaje!$A:$G,MATCH(ROW()+669,$A:$A,0),COLUMN()-1),1,4,""),".",","))),"")</f>
        <v>16.491099999999999</v>
      </c>
      <c r="I741" s="36" t="str">
        <f>IFERROR(INDEX(zdrovojéúdaje!$A:$G,MATCH(ROW()+745,$A:$A,0),COLUMN()-8),"")</f>
        <v>1486/1494</v>
      </c>
      <c r="J741" s="37">
        <f>IFERROR(INDEX(zdrovojéúdaje!$A:$G,MATCH(ROW()+745,$A:$A,0),COLUMN()-8),"")</f>
        <v>39787</v>
      </c>
      <c r="K741" s="38">
        <f>IFERROR(INDEX(zdrovojéúdaje!$A:$G,MATCH(ROW()+745,$A:$A,0),COLUMN()-8),"")</f>
        <v>0.5</v>
      </c>
      <c r="L741" s="39">
        <f>IFERROR(VALUE(TRIM(SUBSTITUTE(REPLACE(INDEX(zdrovojéúdaje!$A:$G,MATCH(ROW()+745,$A:$A,0),COLUMN()-8),1,4,""),".",",",1))),"")</f>
        <v>37.474499999999999</v>
      </c>
      <c r="M741" s="39">
        <f>IFERROR(VALUE(TRIM(SUBSTITUTE(REPLACE(INDEX(zdrovojéúdaje!$A:$G,MATCH(ROW()+745,$A:$A,0),COLUMN()-8),1,4,""),".",","))),"")</f>
        <v>20.317699999999999</v>
      </c>
      <c r="N741" s="40">
        <f>IFERROR(VALUE(TRIM(SUBSTITUTE(REPLACE(INDEX(zdrovojéúdaje!$A:$G,MATCH(ROW()+745,$A:$A,0),COLUMN()-8),1,4,""),".",","))),"")</f>
        <v>17.117899999999999</v>
      </c>
    </row>
    <row r="742" spans="1:14" s="29" customFormat="1" ht="13.15" customHeight="1">
      <c r="A742" s="47">
        <f>IF((zdrovojéúdaje!B742&gt;=$C$3)*(zdrovojéúdaje!B742&lt;=$C$4),1+COUNTIF($A$1:$A741,"&gt;0"),0)</f>
        <v>742</v>
      </c>
      <c r="B742" s="28" t="str">
        <f>IFERROR(INDEX(zdrovojéúdaje!$A:$G,MATCH(ROW()+669,$A:$A,0),COLUMN()-1),"")</f>
        <v>1411/1494</v>
      </c>
      <c r="C742" s="14">
        <f>IFERROR(INDEX(zdrovojéúdaje!$A:$G,MATCH(ROW()+669,$A:$A,0),COLUMN()-1),"")</f>
        <v>39785</v>
      </c>
      <c r="D742" s="15">
        <f>IFERROR(INDEX(zdrovojéúdaje!$A:$G,MATCH(ROW()+669,$A:$A,0),COLUMN()-1),"")</f>
        <v>0.9375</v>
      </c>
      <c r="E742" s="13">
        <f>IFERROR(VALUE(TRIM(SUBSTITUTE(REPLACE(INDEX(zdrovojéúdaje!$A:$G,MATCH(ROW()+669,$A:$A,0),COLUMN()-1),1,4,""),".",",",1))),"")</f>
        <v>49.231099999999998</v>
      </c>
      <c r="F742" s="13">
        <f>IFERROR(VALUE(TRIM(SUBSTITUTE(REPLACE(INDEX(zdrovojéúdaje!$A:$G,MATCH(ROW()+669,$A:$A,0),COLUMN()-1),1,4,""),".",","))),"")</f>
        <v>16.108599999999999</v>
      </c>
      <c r="G742" s="12">
        <f>IFERROR(VALUE(TRIM(SUBSTITUTE(REPLACE(INDEX(zdrovojéúdaje!$A:$G,MATCH(ROW()+669,$A:$A,0),COLUMN()-1),1,4,""),".",","))),"")</f>
        <v>16.417400000000001</v>
      </c>
      <c r="I742" s="36" t="str">
        <f>IFERROR(INDEX(zdrovojéúdaje!$A:$G,MATCH(ROW()+745,$A:$A,0),COLUMN()-8),"")</f>
        <v>1487/1494</v>
      </c>
      <c r="J742" s="37">
        <f>IFERROR(INDEX(zdrovojéúdaje!$A:$G,MATCH(ROW()+745,$A:$A,0),COLUMN()-8),"")</f>
        <v>39787</v>
      </c>
      <c r="K742" s="38">
        <f>IFERROR(INDEX(zdrovojéúdaje!$A:$G,MATCH(ROW()+745,$A:$A,0),COLUMN()-8),"")</f>
        <v>0.52083333333333337</v>
      </c>
      <c r="L742" s="39">
        <f>IFERROR(VALUE(TRIM(SUBSTITUTE(REPLACE(INDEX(zdrovojéúdaje!$A:$G,MATCH(ROW()+745,$A:$A,0),COLUMN()-8),1,4,""),".",",",1))),"")</f>
        <v>39.031799999999997</v>
      </c>
      <c r="M742" s="39">
        <f>IFERROR(VALUE(TRIM(SUBSTITUTE(REPLACE(INDEX(zdrovojéúdaje!$A:$G,MATCH(ROW()+745,$A:$A,0),COLUMN()-8),1,4,""),".",","))),"")</f>
        <v>20.114000000000001</v>
      </c>
      <c r="N742" s="40">
        <f>IFERROR(VALUE(TRIM(SUBSTITUTE(REPLACE(INDEX(zdrovojéúdaje!$A:$G,MATCH(ROW()+745,$A:$A,0),COLUMN()-8),1,4,""),".",","))),"")</f>
        <v>17.154900000000001</v>
      </c>
    </row>
    <row r="743" spans="1:14" s="29" customFormat="1" ht="13.15" customHeight="1">
      <c r="A743" s="47">
        <f>IF((zdrovojéúdaje!B743&gt;=$C$3)*(zdrovojéúdaje!B743&lt;=$C$4),1+COUNTIF($A$1:$A742,"&gt;0"),0)</f>
        <v>743</v>
      </c>
      <c r="B743" s="28" t="str">
        <f>IFERROR(INDEX(zdrovojéúdaje!$A:$G,MATCH(ROW()+669,$A:$A,0),COLUMN()-1),"")</f>
        <v>1412/1494</v>
      </c>
      <c r="C743" s="14">
        <f>IFERROR(INDEX(zdrovojéúdaje!$A:$G,MATCH(ROW()+669,$A:$A,0),COLUMN()-1),"")</f>
        <v>39785</v>
      </c>
      <c r="D743" s="15">
        <f>IFERROR(INDEX(zdrovojéúdaje!$A:$G,MATCH(ROW()+669,$A:$A,0),COLUMN()-1),"")</f>
        <v>0.95833333333333337</v>
      </c>
      <c r="E743" s="13">
        <f>IFERROR(VALUE(TRIM(SUBSTITUTE(REPLACE(INDEX(zdrovojéúdaje!$A:$G,MATCH(ROW()+669,$A:$A,0),COLUMN()-1),1,4,""),".",",",1))),"")</f>
        <v>49.253799999999998</v>
      </c>
      <c r="F743" s="13">
        <f>IFERROR(VALUE(TRIM(SUBSTITUTE(REPLACE(INDEX(zdrovojéúdaje!$A:$G,MATCH(ROW()+669,$A:$A,0),COLUMN()-1),1,4,""),".",","))),"")</f>
        <v>16.008500000000002</v>
      </c>
      <c r="G743" s="12">
        <f>IFERROR(VALUE(TRIM(SUBSTITUTE(REPLACE(INDEX(zdrovojéúdaje!$A:$G,MATCH(ROW()+669,$A:$A,0),COLUMN()-1),1,4,""),".",","))),"")</f>
        <v>16.343699999999998</v>
      </c>
      <c r="I743" s="36" t="str">
        <f>IFERROR(INDEX(zdrovojéúdaje!$A:$G,MATCH(ROW()+745,$A:$A,0),COLUMN()-8),"")</f>
        <v>1488/1494</v>
      </c>
      <c r="J743" s="37">
        <f>IFERROR(INDEX(zdrovojéúdaje!$A:$G,MATCH(ROW()+745,$A:$A,0),COLUMN()-8),"")</f>
        <v>39787</v>
      </c>
      <c r="K743" s="38">
        <f>IFERROR(INDEX(zdrovojéúdaje!$A:$G,MATCH(ROW()+745,$A:$A,0),COLUMN()-8),"")</f>
        <v>0.54166666666666663</v>
      </c>
      <c r="L743" s="39">
        <f>IFERROR(VALUE(TRIM(SUBSTITUTE(REPLACE(INDEX(zdrovojéúdaje!$A:$G,MATCH(ROW()+745,$A:$A,0),COLUMN()-8),1,4,""),".",",",1))),"")</f>
        <v>35.7986</v>
      </c>
      <c r="M743" s="39">
        <f>IFERROR(VALUE(TRIM(SUBSTITUTE(REPLACE(INDEX(zdrovojéúdaje!$A:$G,MATCH(ROW()+745,$A:$A,0),COLUMN()-8),1,4,""),".",","))),"")</f>
        <v>21.6798</v>
      </c>
      <c r="N743" s="40">
        <f>IFERROR(VALUE(TRIM(SUBSTITUTE(REPLACE(INDEX(zdrovojéúdaje!$A:$G,MATCH(ROW()+745,$A:$A,0),COLUMN()-8),1,4,""),".",","))),"")</f>
        <v>18.708600000000001</v>
      </c>
    </row>
    <row r="744" spans="1:14" s="29" customFormat="1" ht="13.15" customHeight="1">
      <c r="A744" s="47">
        <f>IF((zdrovojéúdaje!B744&gt;=$C$3)*(zdrovojéúdaje!B744&lt;=$C$4),1+COUNTIF($A$1:$A743,"&gt;0"),0)</f>
        <v>744</v>
      </c>
      <c r="B744" s="28" t="str">
        <f>IFERROR(INDEX(zdrovojéúdaje!$A:$G,MATCH(ROW()+669,$A:$A,0),COLUMN()-1),"")</f>
        <v>1413/1494</v>
      </c>
      <c r="C744" s="14">
        <f>IFERROR(INDEX(zdrovojéúdaje!$A:$G,MATCH(ROW()+669,$A:$A,0),COLUMN()-1),"")</f>
        <v>39785</v>
      </c>
      <c r="D744" s="15">
        <f>IFERROR(INDEX(zdrovojéúdaje!$A:$G,MATCH(ROW()+669,$A:$A,0),COLUMN()-1),"")</f>
        <v>0.97916666666666663</v>
      </c>
      <c r="E744" s="13">
        <f>IFERROR(VALUE(TRIM(SUBSTITUTE(REPLACE(INDEX(zdrovojéúdaje!$A:$G,MATCH(ROW()+669,$A:$A,0),COLUMN()-1),1,4,""),".",",",1))),"")</f>
        <v>49.412799999999997</v>
      </c>
      <c r="F744" s="13">
        <f>IFERROR(VALUE(TRIM(SUBSTITUTE(REPLACE(INDEX(zdrovojéúdaje!$A:$G,MATCH(ROW()+669,$A:$A,0),COLUMN()-1),1,4,""),".",","))),"")</f>
        <v>15.941700000000001</v>
      </c>
      <c r="G744" s="12">
        <f>IFERROR(VALUE(TRIM(SUBSTITUTE(REPLACE(INDEX(zdrovojéúdaje!$A:$G,MATCH(ROW()+669,$A:$A,0),COLUMN()-1),1,4,""),".",","))),"")</f>
        <v>16.343699999999998</v>
      </c>
      <c r="I744" s="36" t="str">
        <f>IFERROR(INDEX(zdrovojéúdaje!$A:$G,MATCH(ROW()+745,$A:$A,0),COLUMN()-8),"")</f>
        <v>1489/1494</v>
      </c>
      <c r="J744" s="37">
        <f>IFERROR(INDEX(zdrovojéúdaje!$A:$G,MATCH(ROW()+745,$A:$A,0),COLUMN()-8),"")</f>
        <v>39787</v>
      </c>
      <c r="K744" s="38">
        <f>IFERROR(INDEX(zdrovojéúdaje!$A:$G,MATCH(ROW()+745,$A:$A,0),COLUMN()-8),"")</f>
        <v>0.5625</v>
      </c>
      <c r="L744" s="39">
        <f>IFERROR(VALUE(TRIM(SUBSTITUTE(REPLACE(INDEX(zdrovojéúdaje!$A:$G,MATCH(ROW()+745,$A:$A,0),COLUMN()-8),1,4,""),".",",",1))),"")</f>
        <v>35.808700000000002</v>
      </c>
      <c r="M744" s="39">
        <f>IFERROR(VALUE(TRIM(SUBSTITUTE(REPLACE(INDEX(zdrovojéúdaje!$A:$G,MATCH(ROW()+745,$A:$A,0),COLUMN()-8),1,4,""),".",","))),"")</f>
        <v>21.748100000000001</v>
      </c>
      <c r="N744" s="40">
        <f>IFERROR(VALUE(TRIM(SUBSTITUTE(REPLACE(INDEX(zdrovojéúdaje!$A:$G,MATCH(ROW()+745,$A:$A,0),COLUMN()-8),1,4,""),".",","))),"")</f>
        <v>18.634399999999999</v>
      </c>
    </row>
    <row r="745" spans="1:14" s="29" customFormat="1" ht="13.15" customHeight="1">
      <c r="A745" s="47">
        <f>IF((zdrovojéúdaje!B745&gt;=$C$3)*(zdrovojéúdaje!B745&lt;=$C$4),1+COUNTIF($A$1:$A744,"&gt;0"),0)</f>
        <v>745</v>
      </c>
      <c r="B745" s="28" t="str">
        <f>IFERROR(INDEX(zdrovojéúdaje!$A:$G,MATCH(ROW()+669,$A:$A,0),COLUMN()-1),"")</f>
        <v>1414/1494</v>
      </c>
      <c r="C745" s="14">
        <f>IFERROR(INDEX(zdrovojéúdaje!$A:$G,MATCH(ROW()+669,$A:$A,0),COLUMN()-1),"")</f>
        <v>39786</v>
      </c>
      <c r="D745" s="15">
        <f>IFERROR(INDEX(zdrovojéúdaje!$A:$G,MATCH(ROW()+669,$A:$A,0),COLUMN()-1),"")</f>
        <v>0</v>
      </c>
      <c r="E745" s="13">
        <f>IFERROR(VALUE(TRIM(SUBSTITUTE(REPLACE(INDEX(zdrovojéúdaje!$A:$G,MATCH(ROW()+669,$A:$A,0),COLUMN()-1),1,4,""),".",",",1))),"")</f>
        <v>49.561799999999998</v>
      </c>
      <c r="F745" s="13">
        <f>IFERROR(VALUE(TRIM(SUBSTITUTE(REPLACE(INDEX(zdrovojéúdaje!$A:$G,MATCH(ROW()+669,$A:$A,0),COLUMN()-1),1,4,""),".",","))),"")</f>
        <v>15.875</v>
      </c>
      <c r="G745" s="12">
        <f>IFERROR(VALUE(TRIM(SUBSTITUTE(REPLACE(INDEX(zdrovojéúdaje!$A:$G,MATCH(ROW()+669,$A:$A,0),COLUMN()-1),1,4,""),".",","))),"")</f>
        <v>16.2332</v>
      </c>
      <c r="I745" s="36" t="str">
        <f>IFERROR(INDEX(zdrovojéúdaje!$A:$G,MATCH(ROW()+745,$A:$A,0),COLUMN()-8),"")</f>
        <v>1490/1494</v>
      </c>
      <c r="J745" s="37">
        <f>IFERROR(INDEX(zdrovojéúdaje!$A:$G,MATCH(ROW()+745,$A:$A,0),COLUMN()-8),"")</f>
        <v>39787</v>
      </c>
      <c r="K745" s="38">
        <f>IFERROR(INDEX(zdrovojéúdaje!$A:$G,MATCH(ROW()+745,$A:$A,0),COLUMN()-8),"")</f>
        <v>0.58333333333333337</v>
      </c>
      <c r="L745" s="39">
        <f>IFERROR(VALUE(TRIM(SUBSTITUTE(REPLACE(INDEX(zdrovojéúdaje!$A:$G,MATCH(ROW()+745,$A:$A,0),COLUMN()-8),1,4,""),".",",",1))),"")</f>
        <v>35.5563</v>
      </c>
      <c r="M745" s="39">
        <f>IFERROR(VALUE(TRIM(SUBSTITUTE(REPLACE(INDEX(zdrovojéúdaje!$A:$G,MATCH(ROW()+745,$A:$A,0),COLUMN()-8),1,4,""),".",","))),"")</f>
        <v>21.987400000000001</v>
      </c>
      <c r="N745" s="40">
        <f>IFERROR(VALUE(TRIM(SUBSTITUTE(REPLACE(INDEX(zdrovojéúdaje!$A:$G,MATCH(ROW()+745,$A:$A,0),COLUMN()-8),1,4,""),".",","))),"")</f>
        <v>18.819800000000001</v>
      </c>
    </row>
    <row r="746" spans="1:14" s="29" customFormat="1" ht="13.15" customHeight="1">
      <c r="A746" s="47">
        <f>IF((zdrovojéúdaje!B746&gt;=$C$3)*(zdrovojéúdaje!B746&lt;=$C$4),1+COUNTIF($A$1:$A745,"&gt;0"),0)</f>
        <v>746</v>
      </c>
      <c r="B746" s="28" t="str">
        <f>IFERROR(INDEX(zdrovojéúdaje!$A:$G,MATCH(ROW()+669,$A:$A,0),COLUMN()-1),"")</f>
        <v>1415/1494</v>
      </c>
      <c r="C746" s="14">
        <f>IFERROR(INDEX(zdrovojéúdaje!$A:$G,MATCH(ROW()+669,$A:$A,0),COLUMN()-1),"")</f>
        <v>39786</v>
      </c>
      <c r="D746" s="15">
        <f>IFERROR(INDEX(zdrovojéúdaje!$A:$G,MATCH(ROW()+669,$A:$A,0),COLUMN()-1),"")</f>
        <v>2.0833333333333332E-2</v>
      </c>
      <c r="E746" s="13">
        <f>IFERROR(VALUE(TRIM(SUBSTITUTE(REPLACE(INDEX(zdrovojéúdaje!$A:$G,MATCH(ROW()+669,$A:$A,0),COLUMN()-1),1,4,""),".",",",1))),"")</f>
        <v>49.692999999999998</v>
      </c>
      <c r="F746" s="13">
        <f>IFERROR(VALUE(TRIM(SUBSTITUTE(REPLACE(INDEX(zdrovojéúdaje!$A:$G,MATCH(ROW()+669,$A:$A,0),COLUMN()-1),1,4,""),".",","))),"")</f>
        <v>15.808299999999999</v>
      </c>
      <c r="G746" s="12">
        <f>IFERROR(VALUE(TRIM(SUBSTITUTE(REPLACE(INDEX(zdrovojéúdaje!$A:$G,MATCH(ROW()+669,$A:$A,0),COLUMN()-1),1,4,""),".",","))),"")</f>
        <v>16.159600000000001</v>
      </c>
      <c r="I746" s="36" t="str">
        <f>IFERROR(INDEX(zdrovojéúdaje!$A:$G,MATCH(ROW()+745,$A:$A,0),COLUMN()-8),"")</f>
        <v>1491/1494</v>
      </c>
      <c r="J746" s="37">
        <f>IFERROR(INDEX(zdrovojéúdaje!$A:$G,MATCH(ROW()+745,$A:$A,0),COLUMN()-8),"")</f>
        <v>39787</v>
      </c>
      <c r="K746" s="38">
        <f>IFERROR(INDEX(zdrovojéúdaje!$A:$G,MATCH(ROW()+745,$A:$A,0),COLUMN()-8),"")</f>
        <v>0.60416666666666663</v>
      </c>
      <c r="L746" s="39">
        <f>IFERROR(VALUE(TRIM(SUBSTITUTE(REPLACE(INDEX(zdrovojéúdaje!$A:$G,MATCH(ROW()+745,$A:$A,0),COLUMN()-8),1,4,""),".",",",1))),"")</f>
        <v>37.285200000000003</v>
      </c>
      <c r="M746" s="39">
        <f>IFERROR(VALUE(TRIM(SUBSTITUTE(REPLACE(INDEX(zdrovojéúdaje!$A:$G,MATCH(ROW()+745,$A:$A,0),COLUMN()-8),1,4,""),".",","))),"")</f>
        <v>21.168099999999999</v>
      </c>
      <c r="N746" s="40">
        <f>IFERROR(VALUE(TRIM(SUBSTITUTE(REPLACE(INDEX(zdrovojéúdaje!$A:$G,MATCH(ROW()+745,$A:$A,0),COLUMN()-8),1,4,""),".",","))),"")</f>
        <v>17.154900000000001</v>
      </c>
    </row>
    <row r="747" spans="1:14" s="29" customFormat="1" ht="13.15" customHeight="1">
      <c r="A747" s="47">
        <f>IF((zdrovojéúdaje!B747&gt;=$C$3)*(zdrovojéúdaje!B747&lt;=$C$4),1+COUNTIF($A$1:$A746,"&gt;0"),0)</f>
        <v>747</v>
      </c>
      <c r="B747" s="28" t="str">
        <f>IFERROR(INDEX(zdrovojéúdaje!$A:$G,MATCH(ROW()+669,$A:$A,0),COLUMN()-1),"")</f>
        <v>1416/1494</v>
      </c>
      <c r="C747" s="14">
        <f>IFERROR(INDEX(zdrovojéúdaje!$A:$G,MATCH(ROW()+669,$A:$A,0),COLUMN()-1),"")</f>
        <v>39786</v>
      </c>
      <c r="D747" s="15">
        <f>IFERROR(INDEX(zdrovojéúdaje!$A:$G,MATCH(ROW()+669,$A:$A,0),COLUMN()-1),"")</f>
        <v>4.1666666666666664E-2</v>
      </c>
      <c r="E747" s="13">
        <f>IFERROR(VALUE(TRIM(SUBSTITUTE(REPLACE(INDEX(zdrovojéúdaje!$A:$G,MATCH(ROW()+669,$A:$A,0),COLUMN()-1),1,4,""),".",",",1))),"")</f>
        <v>49.882300000000001</v>
      </c>
      <c r="F747" s="13">
        <f>IFERROR(VALUE(TRIM(SUBSTITUTE(REPLACE(INDEX(zdrovojéúdaje!$A:$G,MATCH(ROW()+669,$A:$A,0),COLUMN()-1),1,4,""),".",","))),"")</f>
        <v>15.7416</v>
      </c>
      <c r="G747" s="12">
        <f>IFERROR(VALUE(TRIM(SUBSTITUTE(REPLACE(INDEX(zdrovojéúdaje!$A:$G,MATCH(ROW()+669,$A:$A,0),COLUMN()-1),1,4,""),".",","))),"")</f>
        <v>16.049199999999999</v>
      </c>
      <c r="I747" s="36" t="str">
        <f>IFERROR(INDEX(zdrovojéúdaje!$A:$G,MATCH(ROW()+745,$A:$A,0),COLUMN()-8),"")</f>
        <v>1492/1494</v>
      </c>
      <c r="J747" s="37">
        <f>IFERROR(INDEX(zdrovojéúdaje!$A:$G,MATCH(ROW()+745,$A:$A,0),COLUMN()-8),"")</f>
        <v>39787</v>
      </c>
      <c r="K747" s="38">
        <f>IFERROR(INDEX(zdrovojéúdaje!$A:$G,MATCH(ROW()+745,$A:$A,0),COLUMN()-8),"")</f>
        <v>0.625</v>
      </c>
      <c r="L747" s="39">
        <f>IFERROR(VALUE(TRIM(SUBSTITUTE(REPLACE(INDEX(zdrovojéúdaje!$A:$G,MATCH(ROW()+745,$A:$A,0),COLUMN()-8),1,4,""),".",",",1))),"")</f>
        <v>36.083799999999997</v>
      </c>
      <c r="M747" s="39">
        <f>IFERROR(VALUE(TRIM(SUBSTITUTE(REPLACE(INDEX(zdrovojéúdaje!$A:$G,MATCH(ROW()+745,$A:$A,0),COLUMN()-8),1,4,""),".",","))),"")</f>
        <v>21.953199999999999</v>
      </c>
      <c r="N747" s="40">
        <f>IFERROR(VALUE(TRIM(SUBSTITUTE(REPLACE(INDEX(zdrovojéúdaje!$A:$G,MATCH(ROW()+745,$A:$A,0),COLUMN()-8),1,4,""),".",","))),"")</f>
        <v>18.893999999999998</v>
      </c>
    </row>
    <row r="748" spans="1:14" s="29" customFormat="1" ht="13.15" customHeight="1">
      <c r="A748" s="47">
        <f>IF((zdrovojéúdaje!B748&gt;=$C$3)*(zdrovojéúdaje!B748&lt;=$C$4),1+COUNTIF($A$1:$A747,"&gt;0"),0)</f>
        <v>748</v>
      </c>
      <c r="B748" s="28" t="str">
        <f>IFERROR(INDEX(zdrovojéúdaje!$A:$G,MATCH(ROW()+669,$A:$A,0),COLUMN()-1),"")</f>
        <v>1417/1494</v>
      </c>
      <c r="C748" s="14">
        <f>IFERROR(INDEX(zdrovojéúdaje!$A:$G,MATCH(ROW()+669,$A:$A,0),COLUMN()-1),"")</f>
        <v>39786</v>
      </c>
      <c r="D748" s="15">
        <f>IFERROR(INDEX(zdrovojéúdaje!$A:$G,MATCH(ROW()+669,$A:$A,0),COLUMN()-1),"")</f>
        <v>6.25E-2</v>
      </c>
      <c r="E748" s="13">
        <f>IFERROR(VALUE(TRIM(SUBSTITUTE(REPLACE(INDEX(zdrovojéúdaje!$A:$G,MATCH(ROW()+669,$A:$A,0),COLUMN()-1),1,4,""),".",",",1))),"")</f>
        <v>49.9681</v>
      </c>
      <c r="F748" s="13">
        <f>IFERROR(VALUE(TRIM(SUBSTITUTE(REPLACE(INDEX(zdrovojéúdaje!$A:$G,MATCH(ROW()+669,$A:$A,0),COLUMN()-1),1,4,""),".",","))),"")</f>
        <v>15.708299999999999</v>
      </c>
      <c r="G748" s="12">
        <f>IFERROR(VALUE(TRIM(SUBSTITUTE(REPLACE(INDEX(zdrovojéúdaje!$A:$G,MATCH(ROW()+669,$A:$A,0),COLUMN()-1),1,4,""),".",","))),"")</f>
        <v>16.049199999999999</v>
      </c>
      <c r="I748" s="36" t="str">
        <f>IFERROR(INDEX(zdrovojéúdaje!$A:$G,MATCH(ROW()+745,$A:$A,0),COLUMN()-8),"")</f>
        <v>1493/2000</v>
      </c>
      <c r="J748" s="37">
        <f>IFERROR(INDEX(zdrovojéúdaje!$A:$G,MATCH(ROW()+745,$A:$A,0),COLUMN()-8),"")</f>
        <v>39787</v>
      </c>
      <c r="K748" s="38">
        <f>IFERROR(INDEX(zdrovojéúdaje!$A:$G,MATCH(ROW()+745,$A:$A,0),COLUMN()-8),"")</f>
        <v>0.64583333333333337</v>
      </c>
      <c r="L748" s="39">
        <f>IFERROR(VALUE(TRIM(SUBSTITUTE(REPLACE(INDEX(zdrovojéúdaje!$A:$G,MATCH(ROW()+745,$A:$A,0),COLUMN()-8),1,4,""),".",",",1))),"")</f>
        <v>35.854199999999999</v>
      </c>
      <c r="M748" s="39">
        <f>IFERROR(VALUE(TRIM(SUBSTITUTE(REPLACE(INDEX(zdrovojéúdaje!$A:$G,MATCH(ROW()+745,$A:$A,0),COLUMN()-8),1,4,""),".",","))),"")</f>
        <v>22.192599999999999</v>
      </c>
      <c r="N748" s="40">
        <f>IFERROR(VALUE(TRIM(SUBSTITUTE(REPLACE(INDEX(zdrovojéúdaje!$A:$G,MATCH(ROW()+745,$A:$A,0),COLUMN()-8),1,4,""),".",","))),"")</f>
        <v>19.190899999999999</v>
      </c>
    </row>
    <row r="749" spans="1:14" s="29" customFormat="1" ht="13.15" customHeight="1">
      <c r="A749" s="47">
        <f>IF((zdrovojéúdaje!B749&gt;=$C$3)*(zdrovojéúdaje!B749&lt;=$C$4),1+COUNTIF($A$1:$A748,"&gt;0"),0)</f>
        <v>749</v>
      </c>
      <c r="B749" s="28" t="str">
        <f>IFERROR(INDEX(zdrovojéúdaje!$A:$G,MATCH(ROW()+669,$A:$A,0),COLUMN()-1),"")</f>
        <v>1418/1494</v>
      </c>
      <c r="C749" s="14">
        <f>IFERROR(INDEX(zdrovojéúdaje!$A:$G,MATCH(ROW()+669,$A:$A,0),COLUMN()-1),"")</f>
        <v>39786</v>
      </c>
      <c r="D749" s="15">
        <f>IFERROR(INDEX(zdrovojéúdaje!$A:$G,MATCH(ROW()+669,$A:$A,0),COLUMN()-1),"")</f>
        <v>8.3333333333333329E-2</v>
      </c>
      <c r="E749" s="13">
        <f>IFERROR(VALUE(TRIM(SUBSTITUTE(REPLACE(INDEX(zdrovojéúdaje!$A:$G,MATCH(ROW()+669,$A:$A,0),COLUMN()-1),1,4,""),".",",",1))),"")</f>
        <v>50.013599999999997</v>
      </c>
      <c r="F749" s="13">
        <f>IFERROR(VALUE(TRIM(SUBSTITUTE(REPLACE(INDEX(zdrovojéúdaje!$A:$G,MATCH(ROW()+669,$A:$A,0),COLUMN()-1),1,4,""),".",","))),"")</f>
        <v>15.675000000000001</v>
      </c>
      <c r="G749" s="12">
        <f>IFERROR(VALUE(TRIM(SUBSTITUTE(REPLACE(INDEX(zdrovojéúdaje!$A:$G,MATCH(ROW()+669,$A:$A,0),COLUMN()-1),1,4,""),".",","))),"")</f>
        <v>16.049199999999999</v>
      </c>
      <c r="I749" s="36" t="str">
        <f>IFERROR(INDEX(zdrovojéúdaje!$A:$G,MATCH(ROW()+745,$A:$A,0),COLUMN()-8),"")</f>
        <v>1494/2000</v>
      </c>
      <c r="J749" s="37">
        <f>IFERROR(INDEX(zdrovojéúdaje!$A:$G,MATCH(ROW()+745,$A:$A,0),COLUMN()-8),"")</f>
        <v>39787</v>
      </c>
      <c r="K749" s="38">
        <f>IFERROR(INDEX(zdrovojéúdaje!$A:$G,MATCH(ROW()+745,$A:$A,0),COLUMN()-8),"")</f>
        <v>0.66666666666666663</v>
      </c>
      <c r="L749" s="39">
        <f>IFERROR(VALUE(TRIM(SUBSTITUTE(REPLACE(INDEX(zdrovojéúdaje!$A:$G,MATCH(ROW()+745,$A:$A,0),COLUMN()-8),1,4,""),".",",",1))),"")</f>
        <v>35.780999999999999</v>
      </c>
      <c r="M749" s="39">
        <f>IFERROR(VALUE(TRIM(SUBSTITUTE(REPLACE(INDEX(zdrovojéúdaje!$A:$G,MATCH(ROW()+745,$A:$A,0),COLUMN()-8),1,4,""),".",","))),"")</f>
        <v>22.329499999999999</v>
      </c>
      <c r="N749" s="40">
        <f>IFERROR(VALUE(TRIM(SUBSTITUTE(REPLACE(INDEX(zdrovojéúdaje!$A:$G,MATCH(ROW()+745,$A:$A,0),COLUMN()-8),1,4,""),".",","))),"")</f>
        <v>19.3766</v>
      </c>
    </row>
    <row r="750" spans="1:14" s="29" customFormat="1" ht="13.15" customHeight="1">
      <c r="A750" s="47">
        <f>IF((zdrovojéúdaje!B750&gt;=$C$3)*(zdrovojéúdaje!B750&lt;=$C$4),1+COUNTIF($A$1:$A749,"&gt;0"),0)</f>
        <v>750</v>
      </c>
      <c r="B750" s="28" t="str">
        <f>IFERROR(INDEX(zdrovojéúdaje!$A:$G,MATCH(ROW()+669,$A:$A,0),COLUMN()-1),"")</f>
        <v>1419/1494</v>
      </c>
      <c r="C750" s="14">
        <f>IFERROR(INDEX(zdrovojéúdaje!$A:$G,MATCH(ROW()+669,$A:$A,0),COLUMN()-1),"")</f>
        <v>39786</v>
      </c>
      <c r="D750" s="15">
        <f>IFERROR(INDEX(zdrovojéúdaje!$A:$G,MATCH(ROW()+669,$A:$A,0),COLUMN()-1),"")</f>
        <v>0.10416666666666667</v>
      </c>
      <c r="E750" s="13">
        <f>IFERROR(VALUE(TRIM(SUBSTITUTE(REPLACE(INDEX(zdrovojéúdaje!$A:$G,MATCH(ROW()+669,$A:$A,0),COLUMN()-1),1,4,""),".",",",1))),"")</f>
        <v>50.031199999999998</v>
      </c>
      <c r="F750" s="13">
        <f>IFERROR(VALUE(TRIM(SUBSTITUTE(REPLACE(INDEX(zdrovojéúdaje!$A:$G,MATCH(ROW()+669,$A:$A,0),COLUMN()-1),1,4,""),".",","))),"")</f>
        <v>15.6083</v>
      </c>
      <c r="G750" s="12">
        <f>IFERROR(VALUE(TRIM(SUBSTITUTE(REPLACE(INDEX(zdrovojéúdaje!$A:$G,MATCH(ROW()+669,$A:$A,0),COLUMN()-1),1,4,""),".",","))),"")</f>
        <v>16.0124</v>
      </c>
      <c r="I750" s="36">
        <f>IFERROR(INDEX(zdrovojéúdaje!$A:$G,MATCH(ROW()+745,$A:$A,0),COLUMN()-8),"")</f>
        <v>1495</v>
      </c>
      <c r="J750" s="37">
        <f>IFERROR(INDEX(zdrovojéúdaje!$A:$G,MATCH(ROW()+745,$A:$A,0),COLUMN()-8),"")</f>
        <v>39787</v>
      </c>
      <c r="K750" s="38">
        <f>IFERROR(INDEX(zdrovojéúdaje!$A:$G,MATCH(ROW()+745,$A:$A,0),COLUMN()-8),"")</f>
        <v>0</v>
      </c>
      <c r="L750" s="39" t="str">
        <f>IFERROR(VALUE(TRIM(SUBSTITUTE(REPLACE(INDEX(zdrovojéúdaje!$A:$G,MATCH(ROW()+745,$A:$A,0),COLUMN()-8),1,4,""),".",",",1))),"")</f>
        <v/>
      </c>
      <c r="M750" s="39" t="str">
        <f>IFERROR(VALUE(TRIM(SUBSTITUTE(REPLACE(INDEX(zdrovojéúdaje!$A:$G,MATCH(ROW()+745,$A:$A,0),COLUMN()-8),1,4,""),".",","))),"")</f>
        <v/>
      </c>
      <c r="N750" s="40" t="str">
        <f>IFERROR(VALUE(TRIM(SUBSTITUTE(REPLACE(INDEX(zdrovojéúdaje!$A:$G,MATCH(ROW()+745,$A:$A,0),COLUMN()-8),1,4,""),".",","))),"")</f>
        <v/>
      </c>
    </row>
    <row r="751" spans="1:14" s="29" customFormat="1" ht="13.15" customHeight="1">
      <c r="A751" s="47">
        <f>IF((zdrovojéúdaje!B751&gt;=$C$3)*(zdrovojéúdaje!B751&lt;=$C$4),1+COUNTIF($A$1:$A750,"&gt;0"),0)</f>
        <v>751</v>
      </c>
      <c r="B751" s="28" t="str">
        <f>IFERROR(INDEX(zdrovojéúdaje!$A:$G,MATCH(ROW()+669,$A:$A,0),COLUMN()-1),"")</f>
        <v>1420/1494</v>
      </c>
      <c r="C751" s="14">
        <f>IFERROR(INDEX(zdrovojéúdaje!$A:$G,MATCH(ROW()+669,$A:$A,0),COLUMN()-1),"")</f>
        <v>39786</v>
      </c>
      <c r="D751" s="15">
        <f>IFERROR(INDEX(zdrovojéúdaje!$A:$G,MATCH(ROW()+669,$A:$A,0),COLUMN()-1),"")</f>
        <v>0.125</v>
      </c>
      <c r="E751" s="13">
        <f>IFERROR(VALUE(TRIM(SUBSTITUTE(REPLACE(INDEX(zdrovojéúdaje!$A:$G,MATCH(ROW()+669,$A:$A,0),COLUMN()-1),1,4,""),".",",",1))),"")</f>
        <v>50.1297</v>
      </c>
      <c r="F751" s="13">
        <f>IFERROR(VALUE(TRIM(SUBSTITUTE(REPLACE(INDEX(zdrovojéúdaje!$A:$G,MATCH(ROW()+669,$A:$A,0),COLUMN()-1),1,4,""),".",","))),"")</f>
        <v>15.574999999999999</v>
      </c>
      <c r="G751" s="12">
        <f>IFERROR(VALUE(TRIM(SUBSTITUTE(REPLACE(INDEX(zdrovojéúdaje!$A:$G,MATCH(ROW()+669,$A:$A,0),COLUMN()-1),1,4,""),".",","))),"")</f>
        <v>15.8285</v>
      </c>
      <c r="I751" s="36">
        <f>IFERROR(INDEX(zdrovojéúdaje!$A:$G,MATCH(ROW()+745,$A:$A,0),COLUMN()-8),"")</f>
        <v>1496</v>
      </c>
      <c r="J751" s="37">
        <f>IFERROR(INDEX(zdrovojéúdaje!$A:$G,MATCH(ROW()+745,$A:$A,0),COLUMN()-8),"")</f>
        <v>39787</v>
      </c>
      <c r="K751" s="38">
        <f>IFERROR(INDEX(zdrovojéúdaje!$A:$G,MATCH(ROW()+745,$A:$A,0),COLUMN()-8),"")</f>
        <v>0</v>
      </c>
      <c r="L751" s="39" t="str">
        <f>IFERROR(VALUE(TRIM(SUBSTITUTE(REPLACE(INDEX(zdrovojéúdaje!$A:$G,MATCH(ROW()+745,$A:$A,0),COLUMN()-8),1,4,""),".",",",1))),"")</f>
        <v/>
      </c>
      <c r="M751" s="39" t="str">
        <f>IFERROR(VALUE(TRIM(SUBSTITUTE(REPLACE(INDEX(zdrovojéúdaje!$A:$G,MATCH(ROW()+745,$A:$A,0),COLUMN()-8),1,4,""),".",","))),"")</f>
        <v/>
      </c>
      <c r="N751" s="40" t="str">
        <f>IFERROR(VALUE(TRIM(SUBSTITUTE(REPLACE(INDEX(zdrovojéúdaje!$A:$G,MATCH(ROW()+745,$A:$A,0),COLUMN()-8),1,4,""),".",","))),"")</f>
        <v/>
      </c>
    </row>
    <row r="752" spans="1:14" s="29" customFormat="1" ht="13.15" customHeight="1">
      <c r="A752" s="47">
        <f>IF((zdrovojéúdaje!B752&gt;=$C$3)*(zdrovojéúdaje!B752&lt;=$C$4),1+COUNTIF($A$1:$A751,"&gt;0"),0)</f>
        <v>752</v>
      </c>
      <c r="B752" s="28" t="str">
        <f>IFERROR(INDEX(zdrovojéúdaje!$A:$G,MATCH(ROW()+669,$A:$A,0),COLUMN()-1),"")</f>
        <v>1421/1494</v>
      </c>
      <c r="C752" s="14">
        <f>IFERROR(INDEX(zdrovojéúdaje!$A:$G,MATCH(ROW()+669,$A:$A,0),COLUMN()-1),"")</f>
        <v>39786</v>
      </c>
      <c r="D752" s="15">
        <f>IFERROR(INDEX(zdrovojéúdaje!$A:$G,MATCH(ROW()+669,$A:$A,0),COLUMN()-1),"")</f>
        <v>0.14583333333333334</v>
      </c>
      <c r="E752" s="13">
        <f>IFERROR(VALUE(TRIM(SUBSTITUTE(REPLACE(INDEX(zdrovojéúdaje!$A:$G,MATCH(ROW()+669,$A:$A,0),COLUMN()-1),1,4,""),".",",",1))),"")</f>
        <v>50.220500000000001</v>
      </c>
      <c r="F752" s="13">
        <f>IFERROR(VALUE(TRIM(SUBSTITUTE(REPLACE(INDEX(zdrovojéúdaje!$A:$G,MATCH(ROW()+669,$A:$A,0),COLUMN()-1),1,4,""),".",","))),"")</f>
        <v>15.5084</v>
      </c>
      <c r="G752" s="12">
        <f>IFERROR(VALUE(TRIM(SUBSTITUTE(REPLACE(INDEX(zdrovojéúdaje!$A:$G,MATCH(ROW()+669,$A:$A,0),COLUMN()-1),1,4,""),".",","))),"")</f>
        <v>15.8285</v>
      </c>
      <c r="I752" s="36">
        <f>IFERROR(INDEX(zdrovojéúdaje!$A:$G,MATCH(ROW()+745,$A:$A,0),COLUMN()-8),"")</f>
        <v>1497</v>
      </c>
      <c r="J752" s="37">
        <f>IFERROR(INDEX(zdrovojéúdaje!$A:$G,MATCH(ROW()+745,$A:$A,0),COLUMN()-8),"")</f>
        <v>39787</v>
      </c>
      <c r="K752" s="38">
        <f>IFERROR(INDEX(zdrovojéúdaje!$A:$G,MATCH(ROW()+745,$A:$A,0),COLUMN()-8),"")</f>
        <v>0</v>
      </c>
      <c r="L752" s="39" t="str">
        <f>IFERROR(VALUE(TRIM(SUBSTITUTE(REPLACE(INDEX(zdrovojéúdaje!$A:$G,MATCH(ROW()+745,$A:$A,0),COLUMN()-8),1,4,""),".",",",1))),"")</f>
        <v/>
      </c>
      <c r="M752" s="39" t="str">
        <f>IFERROR(VALUE(TRIM(SUBSTITUTE(REPLACE(INDEX(zdrovojéúdaje!$A:$G,MATCH(ROW()+745,$A:$A,0),COLUMN()-8),1,4,""),".",","))),"")</f>
        <v/>
      </c>
      <c r="N752" s="40" t="str">
        <f>IFERROR(VALUE(TRIM(SUBSTITUTE(REPLACE(INDEX(zdrovojéúdaje!$A:$G,MATCH(ROW()+745,$A:$A,0),COLUMN()-8),1,4,""),".",","))),"")</f>
        <v/>
      </c>
    </row>
    <row r="753" spans="1:14" s="29" customFormat="1" ht="13.15" customHeight="1">
      <c r="A753" s="47">
        <f>IF((zdrovojéúdaje!B753&gt;=$C$3)*(zdrovojéúdaje!B753&lt;=$C$4),1+COUNTIF($A$1:$A752,"&gt;0"),0)</f>
        <v>753</v>
      </c>
      <c r="B753" s="28" t="str">
        <f>IFERROR(INDEX(zdrovojéúdaje!$A:$G,MATCH(ROW()+669,$A:$A,0),COLUMN()-1),"")</f>
        <v>1422/1494</v>
      </c>
      <c r="C753" s="14">
        <f>IFERROR(INDEX(zdrovojéúdaje!$A:$G,MATCH(ROW()+669,$A:$A,0),COLUMN()-1),"")</f>
        <v>39786</v>
      </c>
      <c r="D753" s="15">
        <f>IFERROR(INDEX(zdrovojéúdaje!$A:$G,MATCH(ROW()+669,$A:$A,0),COLUMN()-1),"")</f>
        <v>0.16666666666666666</v>
      </c>
      <c r="E753" s="13">
        <f>IFERROR(VALUE(TRIM(SUBSTITUTE(REPLACE(INDEX(zdrovojéúdaje!$A:$G,MATCH(ROW()+669,$A:$A,0),COLUMN()-1),1,4,""),".",",",1))),"")</f>
        <v>50.253300000000003</v>
      </c>
      <c r="F753" s="13">
        <f>IFERROR(VALUE(TRIM(SUBSTITUTE(REPLACE(INDEX(zdrovojéúdaje!$A:$G,MATCH(ROW()+669,$A:$A,0),COLUMN()-1),1,4,""),".",","))),"")</f>
        <v>15.475099999999999</v>
      </c>
      <c r="G753" s="12">
        <f>IFERROR(VALUE(TRIM(SUBSTITUTE(REPLACE(INDEX(zdrovojéúdaje!$A:$G,MATCH(ROW()+669,$A:$A,0),COLUMN()-1),1,4,""),".",","))),"")</f>
        <v>15.8285</v>
      </c>
      <c r="I753" s="36">
        <f>IFERROR(INDEX(zdrovojéúdaje!$A:$G,MATCH(ROW()+745,$A:$A,0),COLUMN()-8),"")</f>
        <v>1498</v>
      </c>
      <c r="J753" s="37">
        <f>IFERROR(INDEX(zdrovojéúdaje!$A:$G,MATCH(ROW()+745,$A:$A,0),COLUMN()-8),"")</f>
        <v>39787</v>
      </c>
      <c r="K753" s="38">
        <f>IFERROR(INDEX(zdrovojéúdaje!$A:$G,MATCH(ROW()+745,$A:$A,0),COLUMN()-8),"")</f>
        <v>0</v>
      </c>
      <c r="L753" s="39" t="str">
        <f>IFERROR(VALUE(TRIM(SUBSTITUTE(REPLACE(INDEX(zdrovojéúdaje!$A:$G,MATCH(ROW()+745,$A:$A,0),COLUMN()-8),1,4,""),".",",",1))),"")</f>
        <v/>
      </c>
      <c r="M753" s="39" t="str">
        <f>IFERROR(VALUE(TRIM(SUBSTITUTE(REPLACE(INDEX(zdrovojéúdaje!$A:$G,MATCH(ROW()+745,$A:$A,0),COLUMN()-8),1,4,""),".",","))),"")</f>
        <v/>
      </c>
      <c r="N753" s="40" t="str">
        <f>IFERROR(VALUE(TRIM(SUBSTITUTE(REPLACE(INDEX(zdrovojéúdaje!$A:$G,MATCH(ROW()+745,$A:$A,0),COLUMN()-8),1,4,""),".",","))),"")</f>
        <v/>
      </c>
    </row>
    <row r="754" spans="1:14" s="29" customFormat="1" ht="13.15" customHeight="1">
      <c r="A754" s="47">
        <f>IF((zdrovojéúdaje!B754&gt;=$C$3)*(zdrovojéúdaje!B754&lt;=$C$4),1+COUNTIF($A$1:$A753,"&gt;0"),0)</f>
        <v>754</v>
      </c>
      <c r="B754" s="28" t="str">
        <f>IFERROR(INDEX(zdrovojéúdaje!$A:$G,MATCH(ROW()+669,$A:$A,0),COLUMN()-1),"")</f>
        <v>1423/1494</v>
      </c>
      <c r="C754" s="14">
        <f>IFERROR(INDEX(zdrovojéúdaje!$A:$G,MATCH(ROW()+669,$A:$A,0),COLUMN()-1),"")</f>
        <v>39786</v>
      </c>
      <c r="D754" s="15">
        <f>IFERROR(INDEX(zdrovojéúdaje!$A:$G,MATCH(ROW()+669,$A:$A,0),COLUMN()-1),"")</f>
        <v>0.1875</v>
      </c>
      <c r="E754" s="13">
        <f>IFERROR(VALUE(TRIM(SUBSTITUTE(REPLACE(INDEX(zdrovojéúdaje!$A:$G,MATCH(ROW()+669,$A:$A,0),COLUMN()-1),1,4,""),".",",",1))),"")</f>
        <v>50.417400000000001</v>
      </c>
      <c r="F754" s="13">
        <f>IFERROR(VALUE(TRIM(SUBSTITUTE(REPLACE(INDEX(zdrovojéúdaje!$A:$G,MATCH(ROW()+669,$A:$A,0),COLUMN()-1),1,4,""),".",","))),"")</f>
        <v>15.441800000000001</v>
      </c>
      <c r="G754" s="12">
        <f>IFERROR(VALUE(TRIM(SUBSTITUTE(REPLACE(INDEX(zdrovojéúdaje!$A:$G,MATCH(ROW()+669,$A:$A,0),COLUMN()-1),1,4,""),".",","))),"")</f>
        <v>15.8653</v>
      </c>
      <c r="I754" s="36">
        <f>IFERROR(INDEX(zdrovojéúdaje!$A:$G,MATCH(ROW()+745,$A:$A,0),COLUMN()-8),"")</f>
        <v>1499</v>
      </c>
      <c r="J754" s="37">
        <f>IFERROR(INDEX(zdrovojéúdaje!$A:$G,MATCH(ROW()+745,$A:$A,0),COLUMN()-8),"")</f>
        <v>39787</v>
      </c>
      <c r="K754" s="38">
        <f>IFERROR(INDEX(zdrovojéúdaje!$A:$G,MATCH(ROW()+745,$A:$A,0),COLUMN()-8),"")</f>
        <v>0</v>
      </c>
      <c r="L754" s="39" t="str">
        <f>IFERROR(VALUE(TRIM(SUBSTITUTE(REPLACE(INDEX(zdrovojéúdaje!$A:$G,MATCH(ROW()+745,$A:$A,0),COLUMN()-8),1,4,""),".",",",1))),"")</f>
        <v/>
      </c>
      <c r="M754" s="39" t="str">
        <f>IFERROR(VALUE(TRIM(SUBSTITUTE(REPLACE(INDEX(zdrovojéúdaje!$A:$G,MATCH(ROW()+745,$A:$A,0),COLUMN()-8),1,4,""),".",","))),"")</f>
        <v/>
      </c>
      <c r="N754" s="40" t="str">
        <f>IFERROR(VALUE(TRIM(SUBSTITUTE(REPLACE(INDEX(zdrovojéúdaje!$A:$G,MATCH(ROW()+745,$A:$A,0),COLUMN()-8),1,4,""),".",","))),"")</f>
        <v/>
      </c>
    </row>
    <row r="755" spans="1:14" s="29" customFormat="1" ht="13.15" customHeight="1">
      <c r="A755" s="47">
        <f>IF((zdrovojéúdaje!B755&gt;=$C$3)*(zdrovojéúdaje!B755&lt;=$C$4),1+COUNTIF($A$1:$A754,"&gt;0"),0)</f>
        <v>755</v>
      </c>
      <c r="B755" s="28" t="str">
        <f>IFERROR(INDEX(zdrovojéúdaje!$A:$G,MATCH(ROW()+669,$A:$A,0),COLUMN()-1),"")</f>
        <v>1424/1494</v>
      </c>
      <c r="C755" s="14">
        <f>IFERROR(INDEX(zdrovojéúdaje!$A:$G,MATCH(ROW()+669,$A:$A,0),COLUMN()-1),"")</f>
        <v>39786</v>
      </c>
      <c r="D755" s="15">
        <f>IFERROR(INDEX(zdrovojéúdaje!$A:$G,MATCH(ROW()+669,$A:$A,0),COLUMN()-1),"")</f>
        <v>0.20833333333333334</v>
      </c>
      <c r="E755" s="13">
        <f>IFERROR(VALUE(TRIM(SUBSTITUTE(REPLACE(INDEX(zdrovojéúdaje!$A:$G,MATCH(ROW()+669,$A:$A,0),COLUMN()-1),1,4,""),".",",",1))),"")</f>
        <v>50.478000000000002</v>
      </c>
      <c r="F755" s="13">
        <f>IFERROR(VALUE(TRIM(SUBSTITUTE(REPLACE(INDEX(zdrovojéúdaje!$A:$G,MATCH(ROW()+669,$A:$A,0),COLUMN()-1),1,4,""),".",","))),"")</f>
        <v>15.4085</v>
      </c>
      <c r="G755" s="12">
        <f>IFERROR(VALUE(TRIM(SUBSTITUTE(REPLACE(INDEX(zdrovojéúdaje!$A:$G,MATCH(ROW()+669,$A:$A,0),COLUMN()-1),1,4,""),".",","))),"")</f>
        <v>15.8285</v>
      </c>
      <c r="I755" s="36">
        <f>IFERROR(INDEX(zdrovojéúdaje!$A:$G,MATCH(ROW()+745,$A:$A,0),COLUMN()-8),"")</f>
        <v>1500</v>
      </c>
      <c r="J755" s="37">
        <f>IFERROR(INDEX(zdrovojéúdaje!$A:$G,MATCH(ROW()+745,$A:$A,0),COLUMN()-8),"")</f>
        <v>39787</v>
      </c>
      <c r="K755" s="38">
        <f>IFERROR(INDEX(zdrovojéúdaje!$A:$G,MATCH(ROW()+745,$A:$A,0),COLUMN()-8),"")</f>
        <v>0</v>
      </c>
      <c r="L755" s="39" t="str">
        <f>IFERROR(VALUE(TRIM(SUBSTITUTE(REPLACE(INDEX(zdrovojéúdaje!$A:$G,MATCH(ROW()+745,$A:$A,0),COLUMN()-8),1,4,""),".",",",1))),"")</f>
        <v/>
      </c>
      <c r="M755" s="39" t="str">
        <f>IFERROR(VALUE(TRIM(SUBSTITUTE(REPLACE(INDEX(zdrovojéúdaje!$A:$G,MATCH(ROW()+745,$A:$A,0),COLUMN()-8),1,4,""),".",","))),"")</f>
        <v/>
      </c>
      <c r="N755" s="40" t="str">
        <f>IFERROR(VALUE(TRIM(SUBSTITUTE(REPLACE(INDEX(zdrovojéúdaje!$A:$G,MATCH(ROW()+745,$A:$A,0),COLUMN()-8),1,4,""),".",","))),"")</f>
        <v/>
      </c>
    </row>
    <row r="756" spans="1:14" s="29" customFormat="1" ht="13.15" customHeight="1">
      <c r="A756" s="47">
        <f>IF((zdrovojéúdaje!B756&gt;=$C$3)*(zdrovojéúdaje!B756&lt;=$C$4),1+COUNTIF($A$1:$A755,"&gt;0"),0)</f>
        <v>756</v>
      </c>
      <c r="B756" s="28">
        <f>IFERROR(INDEX(zdrovojéúdaje!$A:$G,MATCH(ROW()+745,$A:$A,0),COLUMN()-1),"")</f>
        <v>1501</v>
      </c>
      <c r="C756" s="14">
        <f>IFERROR(INDEX(zdrovojéúdaje!$A:$G,MATCH(ROW()+745,$A:$A,0),COLUMN()-1),"")</f>
        <v>39787</v>
      </c>
      <c r="D756" s="15">
        <f>IFERROR(INDEX(zdrovojéúdaje!$A:$G,MATCH(ROW()+745,$A:$A,0),COLUMN()-1),"")</f>
        <v>0</v>
      </c>
      <c r="E756" s="13" t="str">
        <f>IFERROR(VALUE(TRIM(SUBSTITUTE(REPLACE(INDEX(zdrovojéúdaje!$A:$G,MATCH(ROW()+745,$A:$A,0),COLUMN()-1),1,4,""),".",",",1))),"")</f>
        <v/>
      </c>
      <c r="F756" s="13" t="str">
        <f>IFERROR(VALUE(TRIM(SUBSTITUTE(REPLACE(INDEX(zdrovojéúdaje!$A:$G,MATCH(ROW()+745,$A:$A,0),COLUMN()-1),1,4,""),".",","))),"")</f>
        <v/>
      </c>
      <c r="G756" s="12" t="str">
        <f>IFERROR(VALUE(TRIM(SUBSTITUTE(REPLACE(INDEX(zdrovojéúdaje!$A:$G,MATCH(ROW()+745,$A:$A,0),COLUMN()-1),1,4,""),".",","))),"")</f>
        <v/>
      </c>
      <c r="I756" s="36">
        <f>IFERROR(INDEX(zdrovojéúdaje!$A:$G,MATCH(ROW()+821,$A:$A,0),COLUMN()-8),"")</f>
        <v>1577</v>
      </c>
      <c r="J756" s="37">
        <f>IFERROR(INDEX(zdrovojéúdaje!$A:$G,MATCH(ROW()+821,$A:$A,0),COLUMN()-8),"")</f>
        <v>39787</v>
      </c>
      <c r="K756" s="38">
        <f>IFERROR(INDEX(zdrovojéúdaje!$A:$G,MATCH(ROW()+821,$A:$A,0),COLUMN()-8),"")</f>
        <v>0</v>
      </c>
      <c r="L756" s="39" t="str">
        <f>IFERROR(VALUE(TRIM(SUBSTITUTE(REPLACE(INDEX(zdrovojéúdaje!$A:$G,MATCH(ROW()+821,$A:$A,0),COLUMN()-8),1,4,""),".",",",1))),"")</f>
        <v/>
      </c>
      <c r="M756" s="39" t="str">
        <f>IFERROR(VALUE(TRIM(SUBSTITUTE(REPLACE(INDEX(zdrovojéúdaje!$A:$G,MATCH(ROW()+821,$A:$A,0),COLUMN()-8),1,4,""),".",","))),"")</f>
        <v/>
      </c>
      <c r="N756" s="40" t="str">
        <f>IFERROR(VALUE(TRIM(SUBSTITUTE(REPLACE(INDEX(zdrovojéúdaje!$A:$G,MATCH(ROW()+821,$A:$A,0),COLUMN()-8),1,4,""),".",","))),"")</f>
        <v/>
      </c>
    </row>
    <row r="757" spans="1:14" s="29" customFormat="1" ht="13.15" customHeight="1">
      <c r="A757" s="47">
        <f>IF((zdrovojéúdaje!B757&gt;=$C$3)*(zdrovojéúdaje!B757&lt;=$C$4),1+COUNTIF($A$1:$A756,"&gt;0"),0)</f>
        <v>757</v>
      </c>
      <c r="B757" s="28">
        <f>IFERROR(INDEX(zdrovojéúdaje!$A:$G,MATCH(ROW()+745,$A:$A,0),COLUMN()-1),"")</f>
        <v>1502</v>
      </c>
      <c r="C757" s="14">
        <f>IFERROR(INDEX(zdrovojéúdaje!$A:$G,MATCH(ROW()+745,$A:$A,0),COLUMN()-1),"")</f>
        <v>39787</v>
      </c>
      <c r="D757" s="15">
        <f>IFERROR(INDEX(zdrovojéúdaje!$A:$G,MATCH(ROW()+745,$A:$A,0),COLUMN()-1),"")</f>
        <v>0</v>
      </c>
      <c r="E757" s="13" t="str">
        <f>IFERROR(VALUE(TRIM(SUBSTITUTE(REPLACE(INDEX(zdrovojéúdaje!$A:$G,MATCH(ROW()+745,$A:$A,0),COLUMN()-1),1,4,""),".",",",1))),"")</f>
        <v/>
      </c>
      <c r="F757" s="13" t="str">
        <f>IFERROR(VALUE(TRIM(SUBSTITUTE(REPLACE(INDEX(zdrovojéúdaje!$A:$G,MATCH(ROW()+745,$A:$A,0),COLUMN()-1),1,4,""),".",","))),"")</f>
        <v/>
      </c>
      <c r="G757" s="12" t="str">
        <f>IFERROR(VALUE(TRIM(SUBSTITUTE(REPLACE(INDEX(zdrovojéúdaje!$A:$G,MATCH(ROW()+745,$A:$A,0),COLUMN()-1),1,4,""),".",","))),"")</f>
        <v/>
      </c>
      <c r="I757" s="36">
        <f>IFERROR(INDEX(zdrovojéúdaje!$A:$G,MATCH(ROW()+821,$A:$A,0),COLUMN()-8),"")</f>
        <v>1578</v>
      </c>
      <c r="J757" s="37">
        <f>IFERROR(INDEX(zdrovojéúdaje!$A:$G,MATCH(ROW()+821,$A:$A,0),COLUMN()-8),"")</f>
        <v>39787</v>
      </c>
      <c r="K757" s="38">
        <f>IFERROR(INDEX(zdrovojéúdaje!$A:$G,MATCH(ROW()+821,$A:$A,0),COLUMN()-8),"")</f>
        <v>0</v>
      </c>
      <c r="L757" s="39" t="str">
        <f>IFERROR(VALUE(TRIM(SUBSTITUTE(REPLACE(INDEX(zdrovojéúdaje!$A:$G,MATCH(ROW()+821,$A:$A,0),COLUMN()-8),1,4,""),".",",",1))),"")</f>
        <v/>
      </c>
      <c r="M757" s="39" t="str">
        <f>IFERROR(VALUE(TRIM(SUBSTITUTE(REPLACE(INDEX(zdrovojéúdaje!$A:$G,MATCH(ROW()+821,$A:$A,0),COLUMN()-8),1,4,""),".",","))),"")</f>
        <v/>
      </c>
      <c r="N757" s="40" t="str">
        <f>IFERROR(VALUE(TRIM(SUBSTITUTE(REPLACE(INDEX(zdrovojéúdaje!$A:$G,MATCH(ROW()+821,$A:$A,0),COLUMN()-8),1,4,""),".",","))),"")</f>
        <v/>
      </c>
    </row>
    <row r="758" spans="1:14" s="29" customFormat="1" ht="13.15" customHeight="1">
      <c r="A758" s="47">
        <f>IF((zdrovojéúdaje!B758&gt;=$C$3)*(zdrovojéúdaje!B758&lt;=$C$4),1+COUNTIF($A$1:$A757,"&gt;0"),0)</f>
        <v>758</v>
      </c>
      <c r="B758" s="28">
        <f>IFERROR(INDEX(zdrovojéúdaje!$A:$G,MATCH(ROW()+745,$A:$A,0),COLUMN()-1),"")</f>
        <v>1503</v>
      </c>
      <c r="C758" s="14">
        <f>IFERROR(INDEX(zdrovojéúdaje!$A:$G,MATCH(ROW()+745,$A:$A,0),COLUMN()-1),"")</f>
        <v>39787</v>
      </c>
      <c r="D758" s="15">
        <f>IFERROR(INDEX(zdrovojéúdaje!$A:$G,MATCH(ROW()+745,$A:$A,0),COLUMN()-1),"")</f>
        <v>0</v>
      </c>
      <c r="E758" s="13" t="str">
        <f>IFERROR(VALUE(TRIM(SUBSTITUTE(REPLACE(INDEX(zdrovojéúdaje!$A:$G,MATCH(ROW()+745,$A:$A,0),COLUMN()-1),1,4,""),".",",",1))),"")</f>
        <v/>
      </c>
      <c r="F758" s="13" t="str">
        <f>IFERROR(VALUE(TRIM(SUBSTITUTE(REPLACE(INDEX(zdrovojéúdaje!$A:$G,MATCH(ROW()+745,$A:$A,0),COLUMN()-1),1,4,""),".",","))),"")</f>
        <v/>
      </c>
      <c r="G758" s="12" t="str">
        <f>IFERROR(VALUE(TRIM(SUBSTITUTE(REPLACE(INDEX(zdrovojéúdaje!$A:$G,MATCH(ROW()+745,$A:$A,0),COLUMN()-1),1,4,""),".",","))),"")</f>
        <v/>
      </c>
      <c r="I758" s="36">
        <f>IFERROR(INDEX(zdrovojéúdaje!$A:$G,MATCH(ROW()+821,$A:$A,0),COLUMN()-8),"")</f>
        <v>1579</v>
      </c>
      <c r="J758" s="37">
        <f>IFERROR(INDEX(zdrovojéúdaje!$A:$G,MATCH(ROW()+821,$A:$A,0),COLUMN()-8),"")</f>
        <v>39787</v>
      </c>
      <c r="K758" s="38">
        <f>IFERROR(INDEX(zdrovojéúdaje!$A:$G,MATCH(ROW()+821,$A:$A,0),COLUMN()-8),"")</f>
        <v>0</v>
      </c>
      <c r="L758" s="39" t="str">
        <f>IFERROR(VALUE(TRIM(SUBSTITUTE(REPLACE(INDEX(zdrovojéúdaje!$A:$G,MATCH(ROW()+821,$A:$A,0),COLUMN()-8),1,4,""),".",",",1))),"")</f>
        <v/>
      </c>
      <c r="M758" s="39" t="str">
        <f>IFERROR(VALUE(TRIM(SUBSTITUTE(REPLACE(INDEX(zdrovojéúdaje!$A:$G,MATCH(ROW()+821,$A:$A,0),COLUMN()-8),1,4,""),".",","))),"")</f>
        <v/>
      </c>
      <c r="N758" s="40" t="str">
        <f>IFERROR(VALUE(TRIM(SUBSTITUTE(REPLACE(INDEX(zdrovojéúdaje!$A:$G,MATCH(ROW()+821,$A:$A,0),COLUMN()-8),1,4,""),".",","))),"")</f>
        <v/>
      </c>
    </row>
    <row r="759" spans="1:14" s="29" customFormat="1" ht="13.15" customHeight="1">
      <c r="A759" s="47">
        <f>IF((zdrovojéúdaje!B759&gt;=$C$3)*(zdrovojéúdaje!B759&lt;=$C$4),1+COUNTIF($A$1:$A758,"&gt;0"),0)</f>
        <v>759</v>
      </c>
      <c r="B759" s="28">
        <f>IFERROR(INDEX(zdrovojéúdaje!$A:$G,MATCH(ROW()+745,$A:$A,0),COLUMN()-1),"")</f>
        <v>1504</v>
      </c>
      <c r="C759" s="14">
        <f>IFERROR(INDEX(zdrovojéúdaje!$A:$G,MATCH(ROW()+745,$A:$A,0),COLUMN()-1),"")</f>
        <v>39787</v>
      </c>
      <c r="D759" s="15">
        <f>IFERROR(INDEX(zdrovojéúdaje!$A:$G,MATCH(ROW()+745,$A:$A,0),COLUMN()-1),"")</f>
        <v>0</v>
      </c>
      <c r="E759" s="13" t="str">
        <f>IFERROR(VALUE(TRIM(SUBSTITUTE(REPLACE(INDEX(zdrovojéúdaje!$A:$G,MATCH(ROW()+745,$A:$A,0),COLUMN()-1),1,4,""),".",",",1))),"")</f>
        <v/>
      </c>
      <c r="F759" s="13" t="str">
        <f>IFERROR(VALUE(TRIM(SUBSTITUTE(REPLACE(INDEX(zdrovojéúdaje!$A:$G,MATCH(ROW()+745,$A:$A,0),COLUMN()-1),1,4,""),".",","))),"")</f>
        <v/>
      </c>
      <c r="G759" s="12" t="str">
        <f>IFERROR(VALUE(TRIM(SUBSTITUTE(REPLACE(INDEX(zdrovojéúdaje!$A:$G,MATCH(ROW()+745,$A:$A,0),COLUMN()-1),1,4,""),".",","))),"")</f>
        <v/>
      </c>
      <c r="I759" s="36">
        <f>IFERROR(INDEX(zdrovojéúdaje!$A:$G,MATCH(ROW()+821,$A:$A,0),COLUMN()-8),"")</f>
        <v>1580</v>
      </c>
      <c r="J759" s="37">
        <f>IFERROR(INDEX(zdrovojéúdaje!$A:$G,MATCH(ROW()+821,$A:$A,0),COLUMN()-8),"")</f>
        <v>39787</v>
      </c>
      <c r="K759" s="38">
        <f>IFERROR(INDEX(zdrovojéúdaje!$A:$G,MATCH(ROW()+821,$A:$A,0),COLUMN()-8),"")</f>
        <v>0</v>
      </c>
      <c r="L759" s="39" t="str">
        <f>IFERROR(VALUE(TRIM(SUBSTITUTE(REPLACE(INDEX(zdrovojéúdaje!$A:$G,MATCH(ROW()+821,$A:$A,0),COLUMN()-8),1,4,""),".",",",1))),"")</f>
        <v/>
      </c>
      <c r="M759" s="39" t="str">
        <f>IFERROR(VALUE(TRIM(SUBSTITUTE(REPLACE(INDEX(zdrovojéúdaje!$A:$G,MATCH(ROW()+821,$A:$A,0),COLUMN()-8),1,4,""),".",","))),"")</f>
        <v/>
      </c>
      <c r="N759" s="40" t="str">
        <f>IFERROR(VALUE(TRIM(SUBSTITUTE(REPLACE(INDEX(zdrovojéúdaje!$A:$G,MATCH(ROW()+821,$A:$A,0),COLUMN()-8),1,4,""),".",","))),"")</f>
        <v/>
      </c>
    </row>
    <row r="760" spans="1:14" s="29" customFormat="1" ht="13.15" customHeight="1">
      <c r="A760" s="47">
        <f>IF((zdrovojéúdaje!B760&gt;=$C$3)*(zdrovojéúdaje!B760&lt;=$C$4),1+COUNTIF($A$1:$A759,"&gt;0"),0)</f>
        <v>760</v>
      </c>
      <c r="B760" s="28">
        <f>IFERROR(INDEX(zdrovojéúdaje!$A:$G,MATCH(ROW()+745,$A:$A,0),COLUMN()-1),"")</f>
        <v>1505</v>
      </c>
      <c r="C760" s="14">
        <f>IFERROR(INDEX(zdrovojéúdaje!$A:$G,MATCH(ROW()+745,$A:$A,0),COLUMN()-1),"")</f>
        <v>39787</v>
      </c>
      <c r="D760" s="15">
        <f>IFERROR(INDEX(zdrovojéúdaje!$A:$G,MATCH(ROW()+745,$A:$A,0),COLUMN()-1),"")</f>
        <v>0</v>
      </c>
      <c r="E760" s="13" t="str">
        <f>IFERROR(VALUE(TRIM(SUBSTITUTE(REPLACE(INDEX(zdrovojéúdaje!$A:$G,MATCH(ROW()+745,$A:$A,0),COLUMN()-1),1,4,""),".",",",1))),"")</f>
        <v/>
      </c>
      <c r="F760" s="13" t="str">
        <f>IFERROR(VALUE(TRIM(SUBSTITUTE(REPLACE(INDEX(zdrovojéúdaje!$A:$G,MATCH(ROW()+745,$A:$A,0),COLUMN()-1),1,4,""),".",","))),"")</f>
        <v/>
      </c>
      <c r="G760" s="12" t="str">
        <f>IFERROR(VALUE(TRIM(SUBSTITUTE(REPLACE(INDEX(zdrovojéúdaje!$A:$G,MATCH(ROW()+745,$A:$A,0),COLUMN()-1),1,4,""),".",","))),"")</f>
        <v/>
      </c>
      <c r="I760" s="36">
        <f>IFERROR(INDEX(zdrovojéúdaje!$A:$G,MATCH(ROW()+821,$A:$A,0),COLUMN()-8),"")</f>
        <v>1581</v>
      </c>
      <c r="J760" s="37">
        <f>IFERROR(INDEX(zdrovojéúdaje!$A:$G,MATCH(ROW()+821,$A:$A,0),COLUMN()-8),"")</f>
        <v>39787</v>
      </c>
      <c r="K760" s="38">
        <f>IFERROR(INDEX(zdrovojéúdaje!$A:$G,MATCH(ROW()+821,$A:$A,0),COLUMN()-8),"")</f>
        <v>0</v>
      </c>
      <c r="L760" s="39" t="str">
        <f>IFERROR(VALUE(TRIM(SUBSTITUTE(REPLACE(INDEX(zdrovojéúdaje!$A:$G,MATCH(ROW()+821,$A:$A,0),COLUMN()-8),1,4,""),".",",",1))),"")</f>
        <v/>
      </c>
      <c r="M760" s="39" t="str">
        <f>IFERROR(VALUE(TRIM(SUBSTITUTE(REPLACE(INDEX(zdrovojéúdaje!$A:$G,MATCH(ROW()+821,$A:$A,0),COLUMN()-8),1,4,""),".",","))),"")</f>
        <v/>
      </c>
      <c r="N760" s="40" t="str">
        <f>IFERROR(VALUE(TRIM(SUBSTITUTE(REPLACE(INDEX(zdrovojéúdaje!$A:$G,MATCH(ROW()+821,$A:$A,0),COLUMN()-8),1,4,""),".",","))),"")</f>
        <v/>
      </c>
    </row>
    <row r="761" spans="1:14" s="29" customFormat="1" ht="13.15" customHeight="1">
      <c r="A761" s="47">
        <f>IF((zdrovojéúdaje!B761&gt;=$C$3)*(zdrovojéúdaje!B761&lt;=$C$4),1+COUNTIF($A$1:$A760,"&gt;0"),0)</f>
        <v>761</v>
      </c>
      <c r="B761" s="28">
        <f>IFERROR(INDEX(zdrovojéúdaje!$A:$G,MATCH(ROW()+745,$A:$A,0),COLUMN()-1),"")</f>
        <v>1506</v>
      </c>
      <c r="C761" s="14">
        <f>IFERROR(INDEX(zdrovojéúdaje!$A:$G,MATCH(ROW()+745,$A:$A,0),COLUMN()-1),"")</f>
        <v>39787</v>
      </c>
      <c r="D761" s="15">
        <f>IFERROR(INDEX(zdrovojéúdaje!$A:$G,MATCH(ROW()+745,$A:$A,0),COLUMN()-1),"")</f>
        <v>0</v>
      </c>
      <c r="E761" s="13" t="str">
        <f>IFERROR(VALUE(TRIM(SUBSTITUTE(REPLACE(INDEX(zdrovojéúdaje!$A:$G,MATCH(ROW()+745,$A:$A,0),COLUMN()-1),1,4,""),".",",",1))),"")</f>
        <v/>
      </c>
      <c r="F761" s="13" t="str">
        <f>IFERROR(VALUE(TRIM(SUBSTITUTE(REPLACE(INDEX(zdrovojéúdaje!$A:$G,MATCH(ROW()+745,$A:$A,0),COLUMN()-1),1,4,""),".",","))),"")</f>
        <v/>
      </c>
      <c r="G761" s="12" t="str">
        <f>IFERROR(VALUE(TRIM(SUBSTITUTE(REPLACE(INDEX(zdrovojéúdaje!$A:$G,MATCH(ROW()+745,$A:$A,0),COLUMN()-1),1,4,""),".",","))),"")</f>
        <v/>
      </c>
      <c r="I761" s="36">
        <f>IFERROR(INDEX(zdrovojéúdaje!$A:$G,MATCH(ROW()+821,$A:$A,0),COLUMN()-8),"")</f>
        <v>1582</v>
      </c>
      <c r="J761" s="37">
        <f>IFERROR(INDEX(zdrovojéúdaje!$A:$G,MATCH(ROW()+821,$A:$A,0),COLUMN()-8),"")</f>
        <v>39787</v>
      </c>
      <c r="K761" s="38">
        <f>IFERROR(INDEX(zdrovojéúdaje!$A:$G,MATCH(ROW()+821,$A:$A,0),COLUMN()-8),"")</f>
        <v>0</v>
      </c>
      <c r="L761" s="39" t="str">
        <f>IFERROR(VALUE(TRIM(SUBSTITUTE(REPLACE(INDEX(zdrovojéúdaje!$A:$G,MATCH(ROW()+821,$A:$A,0),COLUMN()-8),1,4,""),".",",",1))),"")</f>
        <v/>
      </c>
      <c r="M761" s="39" t="str">
        <f>IFERROR(VALUE(TRIM(SUBSTITUTE(REPLACE(INDEX(zdrovojéúdaje!$A:$G,MATCH(ROW()+821,$A:$A,0),COLUMN()-8),1,4,""),".",","))),"")</f>
        <v/>
      </c>
      <c r="N761" s="40" t="str">
        <f>IFERROR(VALUE(TRIM(SUBSTITUTE(REPLACE(INDEX(zdrovojéúdaje!$A:$G,MATCH(ROW()+821,$A:$A,0),COLUMN()-8),1,4,""),".",","))),"")</f>
        <v/>
      </c>
    </row>
    <row r="762" spans="1:14" s="29" customFormat="1" ht="13.15" customHeight="1">
      <c r="A762" s="47">
        <f>IF((zdrovojéúdaje!B762&gt;=$C$3)*(zdrovojéúdaje!B762&lt;=$C$4),1+COUNTIF($A$1:$A761,"&gt;0"),0)</f>
        <v>762</v>
      </c>
      <c r="B762" s="28">
        <f>IFERROR(INDEX(zdrovojéúdaje!$A:$G,MATCH(ROW()+745,$A:$A,0),COLUMN()-1),"")</f>
        <v>1507</v>
      </c>
      <c r="C762" s="14">
        <f>IFERROR(INDEX(zdrovojéúdaje!$A:$G,MATCH(ROW()+745,$A:$A,0),COLUMN()-1),"")</f>
        <v>39787</v>
      </c>
      <c r="D762" s="15">
        <f>IFERROR(INDEX(zdrovojéúdaje!$A:$G,MATCH(ROW()+745,$A:$A,0),COLUMN()-1),"")</f>
        <v>0</v>
      </c>
      <c r="E762" s="13" t="str">
        <f>IFERROR(VALUE(TRIM(SUBSTITUTE(REPLACE(INDEX(zdrovojéúdaje!$A:$G,MATCH(ROW()+745,$A:$A,0),COLUMN()-1),1,4,""),".",",",1))),"")</f>
        <v/>
      </c>
      <c r="F762" s="13" t="str">
        <f>IFERROR(VALUE(TRIM(SUBSTITUTE(REPLACE(INDEX(zdrovojéúdaje!$A:$G,MATCH(ROW()+745,$A:$A,0),COLUMN()-1),1,4,""),".",","))),"")</f>
        <v/>
      </c>
      <c r="G762" s="12" t="str">
        <f>IFERROR(VALUE(TRIM(SUBSTITUTE(REPLACE(INDEX(zdrovojéúdaje!$A:$G,MATCH(ROW()+745,$A:$A,0),COLUMN()-1),1,4,""),".",","))),"")</f>
        <v/>
      </c>
      <c r="I762" s="36">
        <f>IFERROR(INDEX(zdrovojéúdaje!$A:$G,MATCH(ROW()+821,$A:$A,0),COLUMN()-8),"")</f>
        <v>1583</v>
      </c>
      <c r="J762" s="37">
        <f>IFERROR(INDEX(zdrovojéúdaje!$A:$G,MATCH(ROW()+821,$A:$A,0),COLUMN()-8),"")</f>
        <v>39787</v>
      </c>
      <c r="K762" s="38">
        <f>IFERROR(INDEX(zdrovojéúdaje!$A:$G,MATCH(ROW()+821,$A:$A,0),COLUMN()-8),"")</f>
        <v>0</v>
      </c>
      <c r="L762" s="39" t="str">
        <f>IFERROR(VALUE(TRIM(SUBSTITUTE(REPLACE(INDEX(zdrovojéúdaje!$A:$G,MATCH(ROW()+821,$A:$A,0),COLUMN()-8),1,4,""),".",",",1))),"")</f>
        <v/>
      </c>
      <c r="M762" s="39" t="str">
        <f>IFERROR(VALUE(TRIM(SUBSTITUTE(REPLACE(INDEX(zdrovojéúdaje!$A:$G,MATCH(ROW()+821,$A:$A,0),COLUMN()-8),1,4,""),".",","))),"")</f>
        <v/>
      </c>
      <c r="N762" s="40" t="str">
        <f>IFERROR(VALUE(TRIM(SUBSTITUTE(REPLACE(INDEX(zdrovojéúdaje!$A:$G,MATCH(ROW()+821,$A:$A,0),COLUMN()-8),1,4,""),".",","))),"")</f>
        <v/>
      </c>
    </row>
    <row r="763" spans="1:14" s="29" customFormat="1" ht="13.15" customHeight="1">
      <c r="A763" s="47">
        <f>IF((zdrovojéúdaje!B763&gt;=$C$3)*(zdrovojéúdaje!B763&lt;=$C$4),1+COUNTIF($A$1:$A762,"&gt;0"),0)</f>
        <v>763</v>
      </c>
      <c r="B763" s="28">
        <f>IFERROR(INDEX(zdrovojéúdaje!$A:$G,MATCH(ROW()+745,$A:$A,0),COLUMN()-1),"")</f>
        <v>1508</v>
      </c>
      <c r="C763" s="14">
        <f>IFERROR(INDEX(zdrovojéúdaje!$A:$G,MATCH(ROW()+745,$A:$A,0),COLUMN()-1),"")</f>
        <v>39787</v>
      </c>
      <c r="D763" s="15">
        <f>IFERROR(INDEX(zdrovojéúdaje!$A:$G,MATCH(ROW()+745,$A:$A,0),COLUMN()-1),"")</f>
        <v>0</v>
      </c>
      <c r="E763" s="13" t="str">
        <f>IFERROR(VALUE(TRIM(SUBSTITUTE(REPLACE(INDEX(zdrovojéúdaje!$A:$G,MATCH(ROW()+745,$A:$A,0),COLUMN()-1),1,4,""),".",",",1))),"")</f>
        <v/>
      </c>
      <c r="F763" s="13" t="str">
        <f>IFERROR(VALUE(TRIM(SUBSTITUTE(REPLACE(INDEX(zdrovojéúdaje!$A:$G,MATCH(ROW()+745,$A:$A,0),COLUMN()-1),1,4,""),".",","))),"")</f>
        <v/>
      </c>
      <c r="G763" s="12" t="str">
        <f>IFERROR(VALUE(TRIM(SUBSTITUTE(REPLACE(INDEX(zdrovojéúdaje!$A:$G,MATCH(ROW()+745,$A:$A,0),COLUMN()-1),1,4,""),".",","))),"")</f>
        <v/>
      </c>
      <c r="I763" s="36">
        <f>IFERROR(INDEX(zdrovojéúdaje!$A:$G,MATCH(ROW()+821,$A:$A,0),COLUMN()-8),"")</f>
        <v>1584</v>
      </c>
      <c r="J763" s="37">
        <f>IFERROR(INDEX(zdrovojéúdaje!$A:$G,MATCH(ROW()+821,$A:$A,0),COLUMN()-8),"")</f>
        <v>39787</v>
      </c>
      <c r="K763" s="38">
        <f>IFERROR(INDEX(zdrovojéúdaje!$A:$G,MATCH(ROW()+821,$A:$A,0),COLUMN()-8),"")</f>
        <v>0</v>
      </c>
      <c r="L763" s="39" t="str">
        <f>IFERROR(VALUE(TRIM(SUBSTITUTE(REPLACE(INDEX(zdrovojéúdaje!$A:$G,MATCH(ROW()+821,$A:$A,0),COLUMN()-8),1,4,""),".",",",1))),"")</f>
        <v/>
      </c>
      <c r="M763" s="39" t="str">
        <f>IFERROR(VALUE(TRIM(SUBSTITUTE(REPLACE(INDEX(zdrovojéúdaje!$A:$G,MATCH(ROW()+821,$A:$A,0),COLUMN()-8),1,4,""),".",","))),"")</f>
        <v/>
      </c>
      <c r="N763" s="40" t="str">
        <f>IFERROR(VALUE(TRIM(SUBSTITUTE(REPLACE(INDEX(zdrovojéúdaje!$A:$G,MATCH(ROW()+821,$A:$A,0),COLUMN()-8),1,4,""),".",","))),"")</f>
        <v/>
      </c>
    </row>
    <row r="764" spans="1:14" s="29" customFormat="1" ht="13.15" customHeight="1">
      <c r="A764" s="47">
        <f>IF((zdrovojéúdaje!B764&gt;=$C$3)*(zdrovojéúdaje!B764&lt;=$C$4),1+COUNTIF($A$1:$A763,"&gt;0"),0)</f>
        <v>764</v>
      </c>
      <c r="B764" s="28">
        <f>IFERROR(INDEX(zdrovojéúdaje!$A:$G,MATCH(ROW()+745,$A:$A,0),COLUMN()-1),"")</f>
        <v>1509</v>
      </c>
      <c r="C764" s="14">
        <f>IFERROR(INDEX(zdrovojéúdaje!$A:$G,MATCH(ROW()+745,$A:$A,0),COLUMN()-1),"")</f>
        <v>39787</v>
      </c>
      <c r="D764" s="15">
        <f>IFERROR(INDEX(zdrovojéúdaje!$A:$G,MATCH(ROW()+745,$A:$A,0),COLUMN()-1),"")</f>
        <v>0</v>
      </c>
      <c r="E764" s="13" t="str">
        <f>IFERROR(VALUE(TRIM(SUBSTITUTE(REPLACE(INDEX(zdrovojéúdaje!$A:$G,MATCH(ROW()+745,$A:$A,0),COLUMN()-1),1,4,""),".",",",1))),"")</f>
        <v/>
      </c>
      <c r="F764" s="13" t="str">
        <f>IFERROR(VALUE(TRIM(SUBSTITUTE(REPLACE(INDEX(zdrovojéúdaje!$A:$G,MATCH(ROW()+745,$A:$A,0),COLUMN()-1),1,4,""),".",","))),"")</f>
        <v/>
      </c>
      <c r="G764" s="12" t="str">
        <f>IFERROR(VALUE(TRIM(SUBSTITUTE(REPLACE(INDEX(zdrovojéúdaje!$A:$G,MATCH(ROW()+745,$A:$A,0),COLUMN()-1),1,4,""),".",","))),"")</f>
        <v/>
      </c>
      <c r="I764" s="36">
        <f>IFERROR(INDEX(zdrovojéúdaje!$A:$G,MATCH(ROW()+821,$A:$A,0),COLUMN()-8),"")</f>
        <v>1585</v>
      </c>
      <c r="J764" s="37">
        <f>IFERROR(INDEX(zdrovojéúdaje!$A:$G,MATCH(ROW()+821,$A:$A,0),COLUMN()-8),"")</f>
        <v>39787</v>
      </c>
      <c r="K764" s="38">
        <f>IFERROR(INDEX(zdrovojéúdaje!$A:$G,MATCH(ROW()+821,$A:$A,0),COLUMN()-8),"")</f>
        <v>0</v>
      </c>
      <c r="L764" s="39" t="str">
        <f>IFERROR(VALUE(TRIM(SUBSTITUTE(REPLACE(INDEX(zdrovojéúdaje!$A:$G,MATCH(ROW()+821,$A:$A,0),COLUMN()-8),1,4,""),".",",",1))),"")</f>
        <v/>
      </c>
      <c r="M764" s="39" t="str">
        <f>IFERROR(VALUE(TRIM(SUBSTITUTE(REPLACE(INDEX(zdrovojéúdaje!$A:$G,MATCH(ROW()+821,$A:$A,0),COLUMN()-8),1,4,""),".",","))),"")</f>
        <v/>
      </c>
      <c r="N764" s="40" t="str">
        <f>IFERROR(VALUE(TRIM(SUBSTITUTE(REPLACE(INDEX(zdrovojéúdaje!$A:$G,MATCH(ROW()+821,$A:$A,0),COLUMN()-8),1,4,""),".",","))),"")</f>
        <v/>
      </c>
    </row>
    <row r="765" spans="1:14" s="29" customFormat="1" ht="13.15" customHeight="1">
      <c r="A765" s="47">
        <f>IF((zdrovojéúdaje!B765&gt;=$C$3)*(zdrovojéúdaje!B765&lt;=$C$4),1+COUNTIF($A$1:$A764,"&gt;0"),0)</f>
        <v>765</v>
      </c>
      <c r="B765" s="28">
        <f>IFERROR(INDEX(zdrovojéúdaje!$A:$G,MATCH(ROW()+745,$A:$A,0),COLUMN()-1),"")</f>
        <v>1510</v>
      </c>
      <c r="C765" s="14">
        <f>IFERROR(INDEX(zdrovojéúdaje!$A:$G,MATCH(ROW()+745,$A:$A,0),COLUMN()-1),"")</f>
        <v>39787</v>
      </c>
      <c r="D765" s="15">
        <f>IFERROR(INDEX(zdrovojéúdaje!$A:$G,MATCH(ROW()+745,$A:$A,0),COLUMN()-1),"")</f>
        <v>0</v>
      </c>
      <c r="E765" s="13" t="str">
        <f>IFERROR(VALUE(TRIM(SUBSTITUTE(REPLACE(INDEX(zdrovojéúdaje!$A:$G,MATCH(ROW()+745,$A:$A,0),COLUMN()-1),1,4,""),".",",",1))),"")</f>
        <v/>
      </c>
      <c r="F765" s="13" t="str">
        <f>IFERROR(VALUE(TRIM(SUBSTITUTE(REPLACE(INDEX(zdrovojéúdaje!$A:$G,MATCH(ROW()+745,$A:$A,0),COLUMN()-1),1,4,""),".",","))),"")</f>
        <v/>
      </c>
      <c r="G765" s="12" t="str">
        <f>IFERROR(VALUE(TRIM(SUBSTITUTE(REPLACE(INDEX(zdrovojéúdaje!$A:$G,MATCH(ROW()+745,$A:$A,0),COLUMN()-1),1,4,""),".",","))),"")</f>
        <v/>
      </c>
      <c r="I765" s="36">
        <f>IFERROR(INDEX(zdrovojéúdaje!$A:$G,MATCH(ROW()+821,$A:$A,0),COLUMN()-8),"")</f>
        <v>1586</v>
      </c>
      <c r="J765" s="37">
        <f>IFERROR(INDEX(zdrovojéúdaje!$A:$G,MATCH(ROW()+821,$A:$A,0),COLUMN()-8),"")</f>
        <v>39787</v>
      </c>
      <c r="K765" s="38">
        <f>IFERROR(INDEX(zdrovojéúdaje!$A:$G,MATCH(ROW()+821,$A:$A,0),COLUMN()-8),"")</f>
        <v>0</v>
      </c>
      <c r="L765" s="39" t="str">
        <f>IFERROR(VALUE(TRIM(SUBSTITUTE(REPLACE(INDEX(zdrovojéúdaje!$A:$G,MATCH(ROW()+821,$A:$A,0),COLUMN()-8),1,4,""),".",",",1))),"")</f>
        <v/>
      </c>
      <c r="M765" s="39" t="str">
        <f>IFERROR(VALUE(TRIM(SUBSTITUTE(REPLACE(INDEX(zdrovojéúdaje!$A:$G,MATCH(ROW()+821,$A:$A,0),COLUMN()-8),1,4,""),".",","))),"")</f>
        <v/>
      </c>
      <c r="N765" s="40" t="str">
        <f>IFERROR(VALUE(TRIM(SUBSTITUTE(REPLACE(INDEX(zdrovojéúdaje!$A:$G,MATCH(ROW()+821,$A:$A,0),COLUMN()-8),1,4,""),".",","))),"")</f>
        <v/>
      </c>
    </row>
    <row r="766" spans="1:14" s="29" customFormat="1" ht="13.15" customHeight="1">
      <c r="A766" s="47">
        <f>IF((zdrovojéúdaje!B766&gt;=$C$3)*(zdrovojéúdaje!B766&lt;=$C$4),1+COUNTIF($A$1:$A765,"&gt;0"),0)</f>
        <v>766</v>
      </c>
      <c r="B766" s="28">
        <f>IFERROR(INDEX(zdrovojéúdaje!$A:$G,MATCH(ROW()+745,$A:$A,0),COLUMN()-1),"")</f>
        <v>1511</v>
      </c>
      <c r="C766" s="14">
        <f>IFERROR(INDEX(zdrovojéúdaje!$A:$G,MATCH(ROW()+745,$A:$A,0),COLUMN()-1),"")</f>
        <v>39787</v>
      </c>
      <c r="D766" s="15">
        <f>IFERROR(INDEX(zdrovojéúdaje!$A:$G,MATCH(ROW()+745,$A:$A,0),COLUMN()-1),"")</f>
        <v>0</v>
      </c>
      <c r="E766" s="13" t="str">
        <f>IFERROR(VALUE(TRIM(SUBSTITUTE(REPLACE(INDEX(zdrovojéúdaje!$A:$G,MATCH(ROW()+745,$A:$A,0),COLUMN()-1),1,4,""),".",",",1))),"")</f>
        <v/>
      </c>
      <c r="F766" s="13" t="str">
        <f>IFERROR(VALUE(TRIM(SUBSTITUTE(REPLACE(INDEX(zdrovojéúdaje!$A:$G,MATCH(ROW()+745,$A:$A,0),COLUMN()-1),1,4,""),".",","))),"")</f>
        <v/>
      </c>
      <c r="G766" s="12" t="str">
        <f>IFERROR(VALUE(TRIM(SUBSTITUTE(REPLACE(INDEX(zdrovojéúdaje!$A:$G,MATCH(ROW()+745,$A:$A,0),COLUMN()-1),1,4,""),".",","))),"")</f>
        <v/>
      </c>
      <c r="I766" s="36">
        <f>IFERROR(INDEX(zdrovojéúdaje!$A:$G,MATCH(ROW()+821,$A:$A,0),COLUMN()-8),"")</f>
        <v>1587</v>
      </c>
      <c r="J766" s="37">
        <f>IFERROR(INDEX(zdrovojéúdaje!$A:$G,MATCH(ROW()+821,$A:$A,0),COLUMN()-8),"")</f>
        <v>39787</v>
      </c>
      <c r="K766" s="38">
        <f>IFERROR(INDEX(zdrovojéúdaje!$A:$G,MATCH(ROW()+821,$A:$A,0),COLUMN()-8),"")</f>
        <v>0</v>
      </c>
      <c r="L766" s="39" t="str">
        <f>IFERROR(VALUE(TRIM(SUBSTITUTE(REPLACE(INDEX(zdrovojéúdaje!$A:$G,MATCH(ROW()+821,$A:$A,0),COLUMN()-8),1,4,""),".",",",1))),"")</f>
        <v/>
      </c>
      <c r="M766" s="39" t="str">
        <f>IFERROR(VALUE(TRIM(SUBSTITUTE(REPLACE(INDEX(zdrovojéúdaje!$A:$G,MATCH(ROW()+821,$A:$A,0),COLUMN()-8),1,4,""),".",","))),"")</f>
        <v/>
      </c>
      <c r="N766" s="40" t="str">
        <f>IFERROR(VALUE(TRIM(SUBSTITUTE(REPLACE(INDEX(zdrovojéúdaje!$A:$G,MATCH(ROW()+821,$A:$A,0),COLUMN()-8),1,4,""),".",","))),"")</f>
        <v/>
      </c>
    </row>
    <row r="767" spans="1:14" s="29" customFormat="1" ht="13.15" customHeight="1">
      <c r="A767" s="47">
        <f>IF((zdrovojéúdaje!B767&gt;=$C$3)*(zdrovojéúdaje!B767&lt;=$C$4),1+COUNTIF($A$1:$A766,"&gt;0"),0)</f>
        <v>767</v>
      </c>
      <c r="B767" s="28">
        <f>IFERROR(INDEX(zdrovojéúdaje!$A:$G,MATCH(ROW()+745,$A:$A,0),COLUMN()-1),"")</f>
        <v>1512</v>
      </c>
      <c r="C767" s="14">
        <f>IFERROR(INDEX(zdrovojéúdaje!$A:$G,MATCH(ROW()+745,$A:$A,0),COLUMN()-1),"")</f>
        <v>39787</v>
      </c>
      <c r="D767" s="15">
        <f>IFERROR(INDEX(zdrovojéúdaje!$A:$G,MATCH(ROW()+745,$A:$A,0),COLUMN()-1),"")</f>
        <v>0</v>
      </c>
      <c r="E767" s="13" t="str">
        <f>IFERROR(VALUE(TRIM(SUBSTITUTE(REPLACE(INDEX(zdrovojéúdaje!$A:$G,MATCH(ROW()+745,$A:$A,0),COLUMN()-1),1,4,""),".",",",1))),"")</f>
        <v/>
      </c>
      <c r="F767" s="13" t="str">
        <f>IFERROR(VALUE(TRIM(SUBSTITUTE(REPLACE(INDEX(zdrovojéúdaje!$A:$G,MATCH(ROW()+745,$A:$A,0),COLUMN()-1),1,4,""),".",","))),"")</f>
        <v/>
      </c>
      <c r="G767" s="12" t="str">
        <f>IFERROR(VALUE(TRIM(SUBSTITUTE(REPLACE(INDEX(zdrovojéúdaje!$A:$G,MATCH(ROW()+745,$A:$A,0),COLUMN()-1),1,4,""),".",","))),"")</f>
        <v/>
      </c>
      <c r="I767" s="36">
        <f>IFERROR(INDEX(zdrovojéúdaje!$A:$G,MATCH(ROW()+821,$A:$A,0),COLUMN()-8),"")</f>
        <v>1588</v>
      </c>
      <c r="J767" s="37">
        <f>IFERROR(INDEX(zdrovojéúdaje!$A:$G,MATCH(ROW()+821,$A:$A,0),COLUMN()-8),"")</f>
        <v>39787</v>
      </c>
      <c r="K767" s="38">
        <f>IFERROR(INDEX(zdrovojéúdaje!$A:$G,MATCH(ROW()+821,$A:$A,0),COLUMN()-8),"")</f>
        <v>0</v>
      </c>
      <c r="L767" s="39" t="str">
        <f>IFERROR(VALUE(TRIM(SUBSTITUTE(REPLACE(INDEX(zdrovojéúdaje!$A:$G,MATCH(ROW()+821,$A:$A,0),COLUMN()-8),1,4,""),".",",",1))),"")</f>
        <v/>
      </c>
      <c r="M767" s="39" t="str">
        <f>IFERROR(VALUE(TRIM(SUBSTITUTE(REPLACE(INDEX(zdrovojéúdaje!$A:$G,MATCH(ROW()+821,$A:$A,0),COLUMN()-8),1,4,""),".",","))),"")</f>
        <v/>
      </c>
      <c r="N767" s="40" t="str">
        <f>IFERROR(VALUE(TRIM(SUBSTITUTE(REPLACE(INDEX(zdrovojéúdaje!$A:$G,MATCH(ROW()+821,$A:$A,0),COLUMN()-8),1,4,""),".",","))),"")</f>
        <v/>
      </c>
    </row>
    <row r="768" spans="1:14" s="29" customFormat="1" ht="13.15" customHeight="1">
      <c r="A768" s="47">
        <f>IF((zdrovojéúdaje!B768&gt;=$C$3)*(zdrovojéúdaje!B768&lt;=$C$4),1+COUNTIF($A$1:$A767,"&gt;0"),0)</f>
        <v>768</v>
      </c>
      <c r="B768" s="28">
        <f>IFERROR(INDEX(zdrovojéúdaje!$A:$G,MATCH(ROW()+745,$A:$A,0),COLUMN()-1),"")</f>
        <v>1513</v>
      </c>
      <c r="C768" s="14">
        <f>IFERROR(INDEX(zdrovojéúdaje!$A:$G,MATCH(ROW()+745,$A:$A,0),COLUMN()-1),"")</f>
        <v>39787</v>
      </c>
      <c r="D768" s="15">
        <f>IFERROR(INDEX(zdrovojéúdaje!$A:$G,MATCH(ROW()+745,$A:$A,0),COLUMN()-1),"")</f>
        <v>0</v>
      </c>
      <c r="E768" s="13" t="str">
        <f>IFERROR(VALUE(TRIM(SUBSTITUTE(REPLACE(INDEX(zdrovojéúdaje!$A:$G,MATCH(ROW()+745,$A:$A,0),COLUMN()-1),1,4,""),".",",",1))),"")</f>
        <v/>
      </c>
      <c r="F768" s="13" t="str">
        <f>IFERROR(VALUE(TRIM(SUBSTITUTE(REPLACE(INDEX(zdrovojéúdaje!$A:$G,MATCH(ROW()+745,$A:$A,0),COLUMN()-1),1,4,""),".",","))),"")</f>
        <v/>
      </c>
      <c r="G768" s="12" t="str">
        <f>IFERROR(VALUE(TRIM(SUBSTITUTE(REPLACE(INDEX(zdrovojéúdaje!$A:$G,MATCH(ROW()+745,$A:$A,0),COLUMN()-1),1,4,""),".",","))),"")</f>
        <v/>
      </c>
      <c r="I768" s="36">
        <f>IFERROR(INDEX(zdrovojéúdaje!$A:$G,MATCH(ROW()+821,$A:$A,0),COLUMN()-8),"")</f>
        <v>1589</v>
      </c>
      <c r="J768" s="37">
        <f>IFERROR(INDEX(zdrovojéúdaje!$A:$G,MATCH(ROW()+821,$A:$A,0),COLUMN()-8),"")</f>
        <v>39787</v>
      </c>
      <c r="K768" s="38">
        <f>IFERROR(INDEX(zdrovojéúdaje!$A:$G,MATCH(ROW()+821,$A:$A,0),COLUMN()-8),"")</f>
        <v>0</v>
      </c>
      <c r="L768" s="39" t="str">
        <f>IFERROR(VALUE(TRIM(SUBSTITUTE(REPLACE(INDEX(zdrovojéúdaje!$A:$G,MATCH(ROW()+821,$A:$A,0),COLUMN()-8),1,4,""),".",",",1))),"")</f>
        <v/>
      </c>
      <c r="M768" s="39" t="str">
        <f>IFERROR(VALUE(TRIM(SUBSTITUTE(REPLACE(INDEX(zdrovojéúdaje!$A:$G,MATCH(ROW()+821,$A:$A,0),COLUMN()-8),1,4,""),".",","))),"")</f>
        <v/>
      </c>
      <c r="N768" s="40" t="str">
        <f>IFERROR(VALUE(TRIM(SUBSTITUTE(REPLACE(INDEX(zdrovojéúdaje!$A:$G,MATCH(ROW()+821,$A:$A,0),COLUMN()-8),1,4,""),".",","))),"")</f>
        <v/>
      </c>
    </row>
    <row r="769" spans="1:14" s="29" customFormat="1" ht="13.15" customHeight="1">
      <c r="A769" s="47">
        <f>IF((zdrovojéúdaje!B769&gt;=$C$3)*(zdrovojéúdaje!B769&lt;=$C$4),1+COUNTIF($A$1:$A768,"&gt;0"),0)</f>
        <v>769</v>
      </c>
      <c r="B769" s="28">
        <f>IFERROR(INDEX(zdrovojéúdaje!$A:$G,MATCH(ROW()+745,$A:$A,0),COLUMN()-1),"")</f>
        <v>1514</v>
      </c>
      <c r="C769" s="14">
        <f>IFERROR(INDEX(zdrovojéúdaje!$A:$G,MATCH(ROW()+745,$A:$A,0),COLUMN()-1),"")</f>
        <v>39787</v>
      </c>
      <c r="D769" s="15">
        <f>IFERROR(INDEX(zdrovojéúdaje!$A:$G,MATCH(ROW()+745,$A:$A,0),COLUMN()-1),"")</f>
        <v>0</v>
      </c>
      <c r="E769" s="13" t="str">
        <f>IFERROR(VALUE(TRIM(SUBSTITUTE(REPLACE(INDEX(zdrovojéúdaje!$A:$G,MATCH(ROW()+745,$A:$A,0),COLUMN()-1),1,4,""),".",",",1))),"")</f>
        <v/>
      </c>
      <c r="F769" s="13" t="str">
        <f>IFERROR(VALUE(TRIM(SUBSTITUTE(REPLACE(INDEX(zdrovojéúdaje!$A:$G,MATCH(ROW()+745,$A:$A,0),COLUMN()-1),1,4,""),".",","))),"")</f>
        <v/>
      </c>
      <c r="G769" s="12" t="str">
        <f>IFERROR(VALUE(TRIM(SUBSTITUTE(REPLACE(INDEX(zdrovojéúdaje!$A:$G,MATCH(ROW()+745,$A:$A,0),COLUMN()-1),1,4,""),".",","))),"")</f>
        <v/>
      </c>
      <c r="I769" s="36">
        <f>IFERROR(INDEX(zdrovojéúdaje!$A:$G,MATCH(ROW()+821,$A:$A,0),COLUMN()-8),"")</f>
        <v>1590</v>
      </c>
      <c r="J769" s="37">
        <f>IFERROR(INDEX(zdrovojéúdaje!$A:$G,MATCH(ROW()+821,$A:$A,0),COLUMN()-8),"")</f>
        <v>39787</v>
      </c>
      <c r="K769" s="38">
        <f>IFERROR(INDEX(zdrovojéúdaje!$A:$G,MATCH(ROW()+821,$A:$A,0),COLUMN()-8),"")</f>
        <v>0</v>
      </c>
      <c r="L769" s="39" t="str">
        <f>IFERROR(VALUE(TRIM(SUBSTITUTE(REPLACE(INDEX(zdrovojéúdaje!$A:$G,MATCH(ROW()+821,$A:$A,0),COLUMN()-8),1,4,""),".",",",1))),"")</f>
        <v/>
      </c>
      <c r="M769" s="39" t="str">
        <f>IFERROR(VALUE(TRIM(SUBSTITUTE(REPLACE(INDEX(zdrovojéúdaje!$A:$G,MATCH(ROW()+821,$A:$A,0),COLUMN()-8),1,4,""),".",","))),"")</f>
        <v/>
      </c>
      <c r="N769" s="40" t="str">
        <f>IFERROR(VALUE(TRIM(SUBSTITUTE(REPLACE(INDEX(zdrovojéúdaje!$A:$G,MATCH(ROW()+821,$A:$A,0),COLUMN()-8),1,4,""),".",","))),"")</f>
        <v/>
      </c>
    </row>
    <row r="770" spans="1:14" s="29" customFormat="1" ht="13.15" customHeight="1">
      <c r="A770" s="47">
        <f>IF((zdrovojéúdaje!B770&gt;=$C$3)*(zdrovojéúdaje!B770&lt;=$C$4),1+COUNTIF($A$1:$A769,"&gt;0"),0)</f>
        <v>770</v>
      </c>
      <c r="B770" s="28">
        <f>IFERROR(INDEX(zdrovojéúdaje!$A:$G,MATCH(ROW()+745,$A:$A,0),COLUMN()-1),"")</f>
        <v>1515</v>
      </c>
      <c r="C770" s="14">
        <f>IFERROR(INDEX(zdrovojéúdaje!$A:$G,MATCH(ROW()+745,$A:$A,0),COLUMN()-1),"")</f>
        <v>39787</v>
      </c>
      <c r="D770" s="15">
        <f>IFERROR(INDEX(zdrovojéúdaje!$A:$G,MATCH(ROW()+745,$A:$A,0),COLUMN()-1),"")</f>
        <v>0</v>
      </c>
      <c r="E770" s="13" t="str">
        <f>IFERROR(VALUE(TRIM(SUBSTITUTE(REPLACE(INDEX(zdrovojéúdaje!$A:$G,MATCH(ROW()+745,$A:$A,0),COLUMN()-1),1,4,""),".",",",1))),"")</f>
        <v/>
      </c>
      <c r="F770" s="13" t="str">
        <f>IFERROR(VALUE(TRIM(SUBSTITUTE(REPLACE(INDEX(zdrovojéúdaje!$A:$G,MATCH(ROW()+745,$A:$A,0),COLUMN()-1),1,4,""),".",","))),"")</f>
        <v/>
      </c>
      <c r="G770" s="12" t="str">
        <f>IFERROR(VALUE(TRIM(SUBSTITUTE(REPLACE(INDEX(zdrovojéúdaje!$A:$G,MATCH(ROW()+745,$A:$A,0),COLUMN()-1),1,4,""),".",","))),"")</f>
        <v/>
      </c>
      <c r="I770" s="36">
        <f>IFERROR(INDEX(zdrovojéúdaje!$A:$G,MATCH(ROW()+821,$A:$A,0),COLUMN()-8),"")</f>
        <v>1591</v>
      </c>
      <c r="J770" s="37">
        <f>IFERROR(INDEX(zdrovojéúdaje!$A:$G,MATCH(ROW()+821,$A:$A,0),COLUMN()-8),"")</f>
        <v>39787</v>
      </c>
      <c r="K770" s="38">
        <f>IFERROR(INDEX(zdrovojéúdaje!$A:$G,MATCH(ROW()+821,$A:$A,0),COLUMN()-8),"")</f>
        <v>0</v>
      </c>
      <c r="L770" s="39" t="str">
        <f>IFERROR(VALUE(TRIM(SUBSTITUTE(REPLACE(INDEX(zdrovojéúdaje!$A:$G,MATCH(ROW()+821,$A:$A,0),COLUMN()-8),1,4,""),".",",",1))),"")</f>
        <v/>
      </c>
      <c r="M770" s="39" t="str">
        <f>IFERROR(VALUE(TRIM(SUBSTITUTE(REPLACE(INDEX(zdrovojéúdaje!$A:$G,MATCH(ROW()+821,$A:$A,0),COLUMN()-8),1,4,""),".",","))),"")</f>
        <v/>
      </c>
      <c r="N770" s="40" t="str">
        <f>IFERROR(VALUE(TRIM(SUBSTITUTE(REPLACE(INDEX(zdrovojéúdaje!$A:$G,MATCH(ROW()+821,$A:$A,0),COLUMN()-8),1,4,""),".",","))),"")</f>
        <v/>
      </c>
    </row>
    <row r="771" spans="1:14" s="29" customFormat="1" ht="13.15" customHeight="1">
      <c r="A771" s="47">
        <f>IF((zdrovojéúdaje!B771&gt;=$C$3)*(zdrovojéúdaje!B771&lt;=$C$4),1+COUNTIF($A$1:$A770,"&gt;0"),0)</f>
        <v>771</v>
      </c>
      <c r="B771" s="28">
        <f>IFERROR(INDEX(zdrovojéúdaje!$A:$G,MATCH(ROW()+745,$A:$A,0),COLUMN()-1),"")</f>
        <v>1516</v>
      </c>
      <c r="C771" s="14">
        <f>IFERROR(INDEX(zdrovojéúdaje!$A:$G,MATCH(ROW()+745,$A:$A,0),COLUMN()-1),"")</f>
        <v>39787</v>
      </c>
      <c r="D771" s="15">
        <f>IFERROR(INDEX(zdrovojéúdaje!$A:$G,MATCH(ROW()+745,$A:$A,0),COLUMN()-1),"")</f>
        <v>0</v>
      </c>
      <c r="E771" s="13" t="str">
        <f>IFERROR(VALUE(TRIM(SUBSTITUTE(REPLACE(INDEX(zdrovojéúdaje!$A:$G,MATCH(ROW()+745,$A:$A,0),COLUMN()-1),1,4,""),".",",",1))),"")</f>
        <v/>
      </c>
      <c r="F771" s="13" t="str">
        <f>IFERROR(VALUE(TRIM(SUBSTITUTE(REPLACE(INDEX(zdrovojéúdaje!$A:$G,MATCH(ROW()+745,$A:$A,0),COLUMN()-1),1,4,""),".",","))),"")</f>
        <v/>
      </c>
      <c r="G771" s="12" t="str">
        <f>IFERROR(VALUE(TRIM(SUBSTITUTE(REPLACE(INDEX(zdrovojéúdaje!$A:$G,MATCH(ROW()+745,$A:$A,0),COLUMN()-1),1,4,""),".",","))),"")</f>
        <v/>
      </c>
      <c r="I771" s="36">
        <f>IFERROR(INDEX(zdrovojéúdaje!$A:$G,MATCH(ROW()+821,$A:$A,0),COLUMN()-8),"")</f>
        <v>1592</v>
      </c>
      <c r="J771" s="37">
        <f>IFERROR(INDEX(zdrovojéúdaje!$A:$G,MATCH(ROW()+821,$A:$A,0),COLUMN()-8),"")</f>
        <v>39787</v>
      </c>
      <c r="K771" s="38">
        <f>IFERROR(INDEX(zdrovojéúdaje!$A:$G,MATCH(ROW()+821,$A:$A,0),COLUMN()-8),"")</f>
        <v>0</v>
      </c>
      <c r="L771" s="39" t="str">
        <f>IFERROR(VALUE(TRIM(SUBSTITUTE(REPLACE(INDEX(zdrovojéúdaje!$A:$G,MATCH(ROW()+821,$A:$A,0),COLUMN()-8),1,4,""),".",",",1))),"")</f>
        <v/>
      </c>
      <c r="M771" s="39" t="str">
        <f>IFERROR(VALUE(TRIM(SUBSTITUTE(REPLACE(INDEX(zdrovojéúdaje!$A:$G,MATCH(ROW()+821,$A:$A,0),COLUMN()-8),1,4,""),".",","))),"")</f>
        <v/>
      </c>
      <c r="N771" s="40" t="str">
        <f>IFERROR(VALUE(TRIM(SUBSTITUTE(REPLACE(INDEX(zdrovojéúdaje!$A:$G,MATCH(ROW()+821,$A:$A,0),COLUMN()-8),1,4,""),".",","))),"")</f>
        <v/>
      </c>
    </row>
    <row r="772" spans="1:14" s="29" customFormat="1" ht="13.15" customHeight="1">
      <c r="A772" s="47">
        <f>IF((zdrovojéúdaje!B772&gt;=$C$3)*(zdrovojéúdaje!B772&lt;=$C$4),1+COUNTIF($A$1:$A771,"&gt;0"),0)</f>
        <v>772</v>
      </c>
      <c r="B772" s="28">
        <f>IFERROR(INDEX(zdrovojéúdaje!$A:$G,MATCH(ROW()+745,$A:$A,0),COLUMN()-1),"")</f>
        <v>1517</v>
      </c>
      <c r="C772" s="14">
        <f>IFERROR(INDEX(zdrovojéúdaje!$A:$G,MATCH(ROW()+745,$A:$A,0),COLUMN()-1),"")</f>
        <v>39787</v>
      </c>
      <c r="D772" s="15">
        <f>IFERROR(INDEX(zdrovojéúdaje!$A:$G,MATCH(ROW()+745,$A:$A,0),COLUMN()-1),"")</f>
        <v>0</v>
      </c>
      <c r="E772" s="13" t="str">
        <f>IFERROR(VALUE(TRIM(SUBSTITUTE(REPLACE(INDEX(zdrovojéúdaje!$A:$G,MATCH(ROW()+745,$A:$A,0),COLUMN()-1),1,4,""),".",",",1))),"")</f>
        <v/>
      </c>
      <c r="F772" s="13" t="str">
        <f>IFERROR(VALUE(TRIM(SUBSTITUTE(REPLACE(INDEX(zdrovojéúdaje!$A:$G,MATCH(ROW()+745,$A:$A,0),COLUMN()-1),1,4,""),".",","))),"")</f>
        <v/>
      </c>
      <c r="G772" s="12" t="str">
        <f>IFERROR(VALUE(TRIM(SUBSTITUTE(REPLACE(INDEX(zdrovojéúdaje!$A:$G,MATCH(ROW()+745,$A:$A,0),COLUMN()-1),1,4,""),".",","))),"")</f>
        <v/>
      </c>
      <c r="I772" s="36">
        <f>IFERROR(INDEX(zdrovojéúdaje!$A:$G,MATCH(ROW()+821,$A:$A,0),COLUMN()-8),"")</f>
        <v>1593</v>
      </c>
      <c r="J772" s="37">
        <f>IFERROR(INDEX(zdrovojéúdaje!$A:$G,MATCH(ROW()+821,$A:$A,0),COLUMN()-8),"")</f>
        <v>39787</v>
      </c>
      <c r="K772" s="38">
        <f>IFERROR(INDEX(zdrovojéúdaje!$A:$G,MATCH(ROW()+821,$A:$A,0),COLUMN()-8),"")</f>
        <v>0</v>
      </c>
      <c r="L772" s="39" t="str">
        <f>IFERROR(VALUE(TRIM(SUBSTITUTE(REPLACE(INDEX(zdrovojéúdaje!$A:$G,MATCH(ROW()+821,$A:$A,0),COLUMN()-8),1,4,""),".",",",1))),"")</f>
        <v/>
      </c>
      <c r="M772" s="39" t="str">
        <f>IFERROR(VALUE(TRIM(SUBSTITUTE(REPLACE(INDEX(zdrovojéúdaje!$A:$G,MATCH(ROW()+821,$A:$A,0),COLUMN()-8),1,4,""),".",","))),"")</f>
        <v/>
      </c>
      <c r="N772" s="40" t="str">
        <f>IFERROR(VALUE(TRIM(SUBSTITUTE(REPLACE(INDEX(zdrovojéúdaje!$A:$G,MATCH(ROW()+821,$A:$A,0),COLUMN()-8),1,4,""),".",","))),"")</f>
        <v/>
      </c>
    </row>
    <row r="773" spans="1:14" s="29" customFormat="1" ht="13.15" customHeight="1">
      <c r="A773" s="47">
        <f>IF((zdrovojéúdaje!B773&gt;=$C$3)*(zdrovojéúdaje!B773&lt;=$C$4),1+COUNTIF($A$1:$A772,"&gt;0"),0)</f>
        <v>773</v>
      </c>
      <c r="B773" s="28">
        <f>IFERROR(INDEX(zdrovojéúdaje!$A:$G,MATCH(ROW()+745,$A:$A,0),COLUMN()-1),"")</f>
        <v>1518</v>
      </c>
      <c r="C773" s="14">
        <f>IFERROR(INDEX(zdrovojéúdaje!$A:$G,MATCH(ROW()+745,$A:$A,0),COLUMN()-1),"")</f>
        <v>39787</v>
      </c>
      <c r="D773" s="15">
        <f>IFERROR(INDEX(zdrovojéúdaje!$A:$G,MATCH(ROW()+745,$A:$A,0),COLUMN()-1),"")</f>
        <v>0</v>
      </c>
      <c r="E773" s="13" t="str">
        <f>IFERROR(VALUE(TRIM(SUBSTITUTE(REPLACE(INDEX(zdrovojéúdaje!$A:$G,MATCH(ROW()+745,$A:$A,0),COLUMN()-1),1,4,""),".",",",1))),"")</f>
        <v/>
      </c>
      <c r="F773" s="13" t="str">
        <f>IFERROR(VALUE(TRIM(SUBSTITUTE(REPLACE(INDEX(zdrovojéúdaje!$A:$G,MATCH(ROW()+745,$A:$A,0),COLUMN()-1),1,4,""),".",","))),"")</f>
        <v/>
      </c>
      <c r="G773" s="12" t="str">
        <f>IFERROR(VALUE(TRIM(SUBSTITUTE(REPLACE(INDEX(zdrovojéúdaje!$A:$G,MATCH(ROW()+745,$A:$A,0),COLUMN()-1),1,4,""),".",","))),"")</f>
        <v/>
      </c>
      <c r="I773" s="36">
        <f>IFERROR(INDEX(zdrovojéúdaje!$A:$G,MATCH(ROW()+821,$A:$A,0),COLUMN()-8),"")</f>
        <v>1594</v>
      </c>
      <c r="J773" s="37">
        <f>IFERROR(INDEX(zdrovojéúdaje!$A:$G,MATCH(ROW()+821,$A:$A,0),COLUMN()-8),"")</f>
        <v>39787</v>
      </c>
      <c r="K773" s="38">
        <f>IFERROR(INDEX(zdrovojéúdaje!$A:$G,MATCH(ROW()+821,$A:$A,0),COLUMN()-8),"")</f>
        <v>0</v>
      </c>
      <c r="L773" s="39" t="str">
        <f>IFERROR(VALUE(TRIM(SUBSTITUTE(REPLACE(INDEX(zdrovojéúdaje!$A:$G,MATCH(ROW()+821,$A:$A,0),COLUMN()-8),1,4,""),".",",",1))),"")</f>
        <v/>
      </c>
      <c r="M773" s="39" t="str">
        <f>IFERROR(VALUE(TRIM(SUBSTITUTE(REPLACE(INDEX(zdrovojéúdaje!$A:$G,MATCH(ROW()+821,$A:$A,0),COLUMN()-8),1,4,""),".",","))),"")</f>
        <v/>
      </c>
      <c r="N773" s="40" t="str">
        <f>IFERROR(VALUE(TRIM(SUBSTITUTE(REPLACE(INDEX(zdrovojéúdaje!$A:$G,MATCH(ROW()+821,$A:$A,0),COLUMN()-8),1,4,""),".",","))),"")</f>
        <v/>
      </c>
    </row>
    <row r="774" spans="1:14" s="29" customFormat="1" ht="13.15" customHeight="1">
      <c r="A774" s="47">
        <f>IF((zdrovojéúdaje!B774&gt;=$C$3)*(zdrovojéúdaje!B774&lt;=$C$4),1+COUNTIF($A$1:$A773,"&gt;0"),0)</f>
        <v>774</v>
      </c>
      <c r="B774" s="28">
        <f>IFERROR(INDEX(zdrovojéúdaje!$A:$G,MATCH(ROW()+745,$A:$A,0),COLUMN()-1),"")</f>
        <v>1519</v>
      </c>
      <c r="C774" s="14">
        <f>IFERROR(INDEX(zdrovojéúdaje!$A:$G,MATCH(ROW()+745,$A:$A,0),COLUMN()-1),"")</f>
        <v>39787</v>
      </c>
      <c r="D774" s="15">
        <f>IFERROR(INDEX(zdrovojéúdaje!$A:$G,MATCH(ROW()+745,$A:$A,0),COLUMN()-1),"")</f>
        <v>0</v>
      </c>
      <c r="E774" s="13" t="str">
        <f>IFERROR(VALUE(TRIM(SUBSTITUTE(REPLACE(INDEX(zdrovojéúdaje!$A:$G,MATCH(ROW()+745,$A:$A,0),COLUMN()-1),1,4,""),".",",",1))),"")</f>
        <v/>
      </c>
      <c r="F774" s="13" t="str">
        <f>IFERROR(VALUE(TRIM(SUBSTITUTE(REPLACE(INDEX(zdrovojéúdaje!$A:$G,MATCH(ROW()+745,$A:$A,0),COLUMN()-1),1,4,""),".",","))),"")</f>
        <v/>
      </c>
      <c r="G774" s="12" t="str">
        <f>IFERROR(VALUE(TRIM(SUBSTITUTE(REPLACE(INDEX(zdrovojéúdaje!$A:$G,MATCH(ROW()+745,$A:$A,0),COLUMN()-1),1,4,""),".",","))),"")</f>
        <v/>
      </c>
      <c r="I774" s="36">
        <f>IFERROR(INDEX(zdrovojéúdaje!$A:$G,MATCH(ROW()+821,$A:$A,0),COLUMN()-8),"")</f>
        <v>1595</v>
      </c>
      <c r="J774" s="37">
        <f>IFERROR(INDEX(zdrovojéúdaje!$A:$G,MATCH(ROW()+821,$A:$A,0),COLUMN()-8),"")</f>
        <v>39787</v>
      </c>
      <c r="K774" s="38">
        <f>IFERROR(INDEX(zdrovojéúdaje!$A:$G,MATCH(ROW()+821,$A:$A,0),COLUMN()-8),"")</f>
        <v>0</v>
      </c>
      <c r="L774" s="39" t="str">
        <f>IFERROR(VALUE(TRIM(SUBSTITUTE(REPLACE(INDEX(zdrovojéúdaje!$A:$G,MATCH(ROW()+821,$A:$A,0),COLUMN()-8),1,4,""),".",",",1))),"")</f>
        <v/>
      </c>
      <c r="M774" s="39" t="str">
        <f>IFERROR(VALUE(TRIM(SUBSTITUTE(REPLACE(INDEX(zdrovojéúdaje!$A:$G,MATCH(ROW()+821,$A:$A,0),COLUMN()-8),1,4,""),".",","))),"")</f>
        <v/>
      </c>
      <c r="N774" s="40" t="str">
        <f>IFERROR(VALUE(TRIM(SUBSTITUTE(REPLACE(INDEX(zdrovojéúdaje!$A:$G,MATCH(ROW()+821,$A:$A,0),COLUMN()-8),1,4,""),".",","))),"")</f>
        <v/>
      </c>
    </row>
    <row r="775" spans="1:14" s="29" customFormat="1" ht="13.15" customHeight="1">
      <c r="A775" s="47">
        <f>IF((zdrovojéúdaje!B775&gt;=$C$3)*(zdrovojéúdaje!B775&lt;=$C$4),1+COUNTIF($A$1:$A774,"&gt;0"),0)</f>
        <v>775</v>
      </c>
      <c r="B775" s="28">
        <f>IFERROR(INDEX(zdrovojéúdaje!$A:$G,MATCH(ROW()+745,$A:$A,0),COLUMN()-1),"")</f>
        <v>1520</v>
      </c>
      <c r="C775" s="14">
        <f>IFERROR(INDEX(zdrovojéúdaje!$A:$G,MATCH(ROW()+745,$A:$A,0),COLUMN()-1),"")</f>
        <v>39787</v>
      </c>
      <c r="D775" s="15">
        <f>IFERROR(INDEX(zdrovojéúdaje!$A:$G,MATCH(ROW()+745,$A:$A,0),COLUMN()-1),"")</f>
        <v>0</v>
      </c>
      <c r="E775" s="13" t="str">
        <f>IFERROR(VALUE(TRIM(SUBSTITUTE(REPLACE(INDEX(zdrovojéúdaje!$A:$G,MATCH(ROW()+745,$A:$A,0),COLUMN()-1),1,4,""),".",",",1))),"")</f>
        <v/>
      </c>
      <c r="F775" s="13" t="str">
        <f>IFERROR(VALUE(TRIM(SUBSTITUTE(REPLACE(INDEX(zdrovojéúdaje!$A:$G,MATCH(ROW()+745,$A:$A,0),COLUMN()-1),1,4,""),".",","))),"")</f>
        <v/>
      </c>
      <c r="G775" s="12" t="str">
        <f>IFERROR(VALUE(TRIM(SUBSTITUTE(REPLACE(INDEX(zdrovojéúdaje!$A:$G,MATCH(ROW()+745,$A:$A,0),COLUMN()-1),1,4,""),".",","))),"")</f>
        <v/>
      </c>
      <c r="I775" s="36">
        <f>IFERROR(INDEX(zdrovojéúdaje!$A:$G,MATCH(ROW()+821,$A:$A,0),COLUMN()-8),"")</f>
        <v>1596</v>
      </c>
      <c r="J775" s="37">
        <f>IFERROR(INDEX(zdrovojéúdaje!$A:$G,MATCH(ROW()+821,$A:$A,0),COLUMN()-8),"")</f>
        <v>39787</v>
      </c>
      <c r="K775" s="38">
        <f>IFERROR(INDEX(zdrovojéúdaje!$A:$G,MATCH(ROW()+821,$A:$A,0),COLUMN()-8),"")</f>
        <v>0</v>
      </c>
      <c r="L775" s="39" t="str">
        <f>IFERROR(VALUE(TRIM(SUBSTITUTE(REPLACE(INDEX(zdrovojéúdaje!$A:$G,MATCH(ROW()+821,$A:$A,0),COLUMN()-8),1,4,""),".",",",1))),"")</f>
        <v/>
      </c>
      <c r="M775" s="39" t="str">
        <f>IFERROR(VALUE(TRIM(SUBSTITUTE(REPLACE(INDEX(zdrovojéúdaje!$A:$G,MATCH(ROW()+821,$A:$A,0),COLUMN()-8),1,4,""),".",","))),"")</f>
        <v/>
      </c>
      <c r="N775" s="40" t="str">
        <f>IFERROR(VALUE(TRIM(SUBSTITUTE(REPLACE(INDEX(zdrovojéúdaje!$A:$G,MATCH(ROW()+821,$A:$A,0),COLUMN()-8),1,4,""),".",","))),"")</f>
        <v/>
      </c>
    </row>
    <row r="776" spans="1:14" s="29" customFormat="1" ht="13.15" customHeight="1">
      <c r="A776" s="47">
        <f>IF((zdrovojéúdaje!B776&gt;=$C$3)*(zdrovojéúdaje!B776&lt;=$C$4),1+COUNTIF($A$1:$A775,"&gt;0"),0)</f>
        <v>776</v>
      </c>
      <c r="B776" s="28">
        <f>IFERROR(INDEX(zdrovojéúdaje!$A:$G,MATCH(ROW()+745,$A:$A,0),COLUMN()-1),"")</f>
        <v>1521</v>
      </c>
      <c r="C776" s="14">
        <f>IFERROR(INDEX(zdrovojéúdaje!$A:$G,MATCH(ROW()+745,$A:$A,0),COLUMN()-1),"")</f>
        <v>39787</v>
      </c>
      <c r="D776" s="15">
        <f>IFERROR(INDEX(zdrovojéúdaje!$A:$G,MATCH(ROW()+745,$A:$A,0),COLUMN()-1),"")</f>
        <v>0</v>
      </c>
      <c r="E776" s="13" t="str">
        <f>IFERROR(VALUE(TRIM(SUBSTITUTE(REPLACE(INDEX(zdrovojéúdaje!$A:$G,MATCH(ROW()+745,$A:$A,0),COLUMN()-1),1,4,""),".",",",1))),"")</f>
        <v/>
      </c>
      <c r="F776" s="13" t="str">
        <f>IFERROR(VALUE(TRIM(SUBSTITUTE(REPLACE(INDEX(zdrovojéúdaje!$A:$G,MATCH(ROW()+745,$A:$A,0),COLUMN()-1),1,4,""),".",","))),"")</f>
        <v/>
      </c>
      <c r="G776" s="12" t="str">
        <f>IFERROR(VALUE(TRIM(SUBSTITUTE(REPLACE(INDEX(zdrovojéúdaje!$A:$G,MATCH(ROW()+745,$A:$A,0),COLUMN()-1),1,4,""),".",","))),"")</f>
        <v/>
      </c>
      <c r="I776" s="36">
        <f>IFERROR(INDEX(zdrovojéúdaje!$A:$G,MATCH(ROW()+821,$A:$A,0),COLUMN()-8),"")</f>
        <v>1597</v>
      </c>
      <c r="J776" s="37">
        <f>IFERROR(INDEX(zdrovojéúdaje!$A:$G,MATCH(ROW()+821,$A:$A,0),COLUMN()-8),"")</f>
        <v>39787</v>
      </c>
      <c r="K776" s="38">
        <f>IFERROR(INDEX(zdrovojéúdaje!$A:$G,MATCH(ROW()+821,$A:$A,0),COLUMN()-8),"")</f>
        <v>0</v>
      </c>
      <c r="L776" s="39" t="str">
        <f>IFERROR(VALUE(TRIM(SUBSTITUTE(REPLACE(INDEX(zdrovojéúdaje!$A:$G,MATCH(ROW()+821,$A:$A,0),COLUMN()-8),1,4,""),".",",",1))),"")</f>
        <v/>
      </c>
      <c r="M776" s="39" t="str">
        <f>IFERROR(VALUE(TRIM(SUBSTITUTE(REPLACE(INDEX(zdrovojéúdaje!$A:$G,MATCH(ROW()+821,$A:$A,0),COLUMN()-8),1,4,""),".",","))),"")</f>
        <v/>
      </c>
      <c r="N776" s="40" t="str">
        <f>IFERROR(VALUE(TRIM(SUBSTITUTE(REPLACE(INDEX(zdrovojéúdaje!$A:$G,MATCH(ROW()+821,$A:$A,0),COLUMN()-8),1,4,""),".",","))),"")</f>
        <v/>
      </c>
    </row>
    <row r="777" spans="1:14" s="29" customFormat="1" ht="13.15" customHeight="1">
      <c r="A777" s="47">
        <f>IF((zdrovojéúdaje!B777&gt;=$C$3)*(zdrovojéúdaje!B777&lt;=$C$4),1+COUNTIF($A$1:$A776,"&gt;0"),0)</f>
        <v>777</v>
      </c>
      <c r="B777" s="28">
        <f>IFERROR(INDEX(zdrovojéúdaje!$A:$G,MATCH(ROW()+745,$A:$A,0),COLUMN()-1),"")</f>
        <v>1522</v>
      </c>
      <c r="C777" s="14">
        <f>IFERROR(INDEX(zdrovojéúdaje!$A:$G,MATCH(ROW()+745,$A:$A,0),COLUMN()-1),"")</f>
        <v>39787</v>
      </c>
      <c r="D777" s="15">
        <f>IFERROR(INDEX(zdrovojéúdaje!$A:$G,MATCH(ROW()+745,$A:$A,0),COLUMN()-1),"")</f>
        <v>0</v>
      </c>
      <c r="E777" s="13" t="str">
        <f>IFERROR(VALUE(TRIM(SUBSTITUTE(REPLACE(INDEX(zdrovojéúdaje!$A:$G,MATCH(ROW()+745,$A:$A,0),COLUMN()-1),1,4,""),".",",",1))),"")</f>
        <v/>
      </c>
      <c r="F777" s="13" t="str">
        <f>IFERROR(VALUE(TRIM(SUBSTITUTE(REPLACE(INDEX(zdrovojéúdaje!$A:$G,MATCH(ROW()+745,$A:$A,0),COLUMN()-1),1,4,""),".",","))),"")</f>
        <v/>
      </c>
      <c r="G777" s="12" t="str">
        <f>IFERROR(VALUE(TRIM(SUBSTITUTE(REPLACE(INDEX(zdrovojéúdaje!$A:$G,MATCH(ROW()+745,$A:$A,0),COLUMN()-1),1,4,""),".",","))),"")</f>
        <v/>
      </c>
      <c r="I777" s="36">
        <f>IFERROR(INDEX(zdrovojéúdaje!$A:$G,MATCH(ROW()+821,$A:$A,0),COLUMN()-8),"")</f>
        <v>1598</v>
      </c>
      <c r="J777" s="37">
        <f>IFERROR(INDEX(zdrovojéúdaje!$A:$G,MATCH(ROW()+821,$A:$A,0),COLUMN()-8),"")</f>
        <v>39787</v>
      </c>
      <c r="K777" s="38">
        <f>IFERROR(INDEX(zdrovojéúdaje!$A:$G,MATCH(ROW()+821,$A:$A,0),COLUMN()-8),"")</f>
        <v>0</v>
      </c>
      <c r="L777" s="39" t="str">
        <f>IFERROR(VALUE(TRIM(SUBSTITUTE(REPLACE(INDEX(zdrovojéúdaje!$A:$G,MATCH(ROW()+821,$A:$A,0),COLUMN()-8),1,4,""),".",",",1))),"")</f>
        <v/>
      </c>
      <c r="M777" s="39" t="str">
        <f>IFERROR(VALUE(TRIM(SUBSTITUTE(REPLACE(INDEX(zdrovojéúdaje!$A:$G,MATCH(ROW()+821,$A:$A,0),COLUMN()-8),1,4,""),".",","))),"")</f>
        <v/>
      </c>
      <c r="N777" s="40" t="str">
        <f>IFERROR(VALUE(TRIM(SUBSTITUTE(REPLACE(INDEX(zdrovojéúdaje!$A:$G,MATCH(ROW()+821,$A:$A,0),COLUMN()-8),1,4,""),".",","))),"")</f>
        <v/>
      </c>
    </row>
    <row r="778" spans="1:14" s="29" customFormat="1" ht="13.15" customHeight="1">
      <c r="A778" s="47">
        <f>IF((zdrovojéúdaje!B778&gt;=$C$3)*(zdrovojéúdaje!B778&lt;=$C$4),1+COUNTIF($A$1:$A777,"&gt;0"),0)</f>
        <v>778</v>
      </c>
      <c r="B778" s="28">
        <f>IFERROR(INDEX(zdrovojéúdaje!$A:$G,MATCH(ROW()+745,$A:$A,0),COLUMN()-1),"")</f>
        <v>1523</v>
      </c>
      <c r="C778" s="14">
        <f>IFERROR(INDEX(zdrovojéúdaje!$A:$G,MATCH(ROW()+745,$A:$A,0),COLUMN()-1),"")</f>
        <v>39787</v>
      </c>
      <c r="D778" s="15">
        <f>IFERROR(INDEX(zdrovojéúdaje!$A:$G,MATCH(ROW()+745,$A:$A,0),COLUMN()-1),"")</f>
        <v>0</v>
      </c>
      <c r="E778" s="13" t="str">
        <f>IFERROR(VALUE(TRIM(SUBSTITUTE(REPLACE(INDEX(zdrovojéúdaje!$A:$G,MATCH(ROW()+745,$A:$A,0),COLUMN()-1),1,4,""),".",",",1))),"")</f>
        <v/>
      </c>
      <c r="F778" s="13" t="str">
        <f>IFERROR(VALUE(TRIM(SUBSTITUTE(REPLACE(INDEX(zdrovojéúdaje!$A:$G,MATCH(ROW()+745,$A:$A,0),COLUMN()-1),1,4,""),".",","))),"")</f>
        <v/>
      </c>
      <c r="G778" s="12" t="str">
        <f>IFERROR(VALUE(TRIM(SUBSTITUTE(REPLACE(INDEX(zdrovojéúdaje!$A:$G,MATCH(ROW()+745,$A:$A,0),COLUMN()-1),1,4,""),".",","))),"")</f>
        <v/>
      </c>
      <c r="I778" s="36">
        <f>IFERROR(INDEX(zdrovojéúdaje!$A:$G,MATCH(ROW()+821,$A:$A,0),COLUMN()-8),"")</f>
        <v>1599</v>
      </c>
      <c r="J778" s="37">
        <f>IFERROR(INDEX(zdrovojéúdaje!$A:$G,MATCH(ROW()+821,$A:$A,0),COLUMN()-8),"")</f>
        <v>39787</v>
      </c>
      <c r="K778" s="38">
        <f>IFERROR(INDEX(zdrovojéúdaje!$A:$G,MATCH(ROW()+821,$A:$A,0),COLUMN()-8),"")</f>
        <v>0</v>
      </c>
      <c r="L778" s="39" t="str">
        <f>IFERROR(VALUE(TRIM(SUBSTITUTE(REPLACE(INDEX(zdrovojéúdaje!$A:$G,MATCH(ROW()+821,$A:$A,0),COLUMN()-8),1,4,""),".",",",1))),"")</f>
        <v/>
      </c>
      <c r="M778" s="39" t="str">
        <f>IFERROR(VALUE(TRIM(SUBSTITUTE(REPLACE(INDEX(zdrovojéúdaje!$A:$G,MATCH(ROW()+821,$A:$A,0),COLUMN()-8),1,4,""),".",","))),"")</f>
        <v/>
      </c>
      <c r="N778" s="40" t="str">
        <f>IFERROR(VALUE(TRIM(SUBSTITUTE(REPLACE(INDEX(zdrovojéúdaje!$A:$G,MATCH(ROW()+821,$A:$A,0),COLUMN()-8),1,4,""),".",","))),"")</f>
        <v/>
      </c>
    </row>
    <row r="779" spans="1:14" s="29" customFormat="1" ht="13.15" customHeight="1">
      <c r="A779" s="47">
        <f>IF((zdrovojéúdaje!B779&gt;=$C$3)*(zdrovojéúdaje!B779&lt;=$C$4),1+COUNTIF($A$1:$A778,"&gt;0"),0)</f>
        <v>779</v>
      </c>
      <c r="B779" s="28">
        <f>IFERROR(INDEX(zdrovojéúdaje!$A:$G,MATCH(ROW()+745,$A:$A,0),COLUMN()-1),"")</f>
        <v>1524</v>
      </c>
      <c r="C779" s="14">
        <f>IFERROR(INDEX(zdrovojéúdaje!$A:$G,MATCH(ROW()+745,$A:$A,0),COLUMN()-1),"")</f>
        <v>39787</v>
      </c>
      <c r="D779" s="15">
        <f>IFERROR(INDEX(zdrovojéúdaje!$A:$G,MATCH(ROW()+745,$A:$A,0),COLUMN()-1),"")</f>
        <v>0</v>
      </c>
      <c r="E779" s="13" t="str">
        <f>IFERROR(VALUE(TRIM(SUBSTITUTE(REPLACE(INDEX(zdrovojéúdaje!$A:$G,MATCH(ROW()+745,$A:$A,0),COLUMN()-1),1,4,""),".",",",1))),"")</f>
        <v/>
      </c>
      <c r="F779" s="13" t="str">
        <f>IFERROR(VALUE(TRIM(SUBSTITUTE(REPLACE(INDEX(zdrovojéúdaje!$A:$G,MATCH(ROW()+745,$A:$A,0),COLUMN()-1),1,4,""),".",","))),"")</f>
        <v/>
      </c>
      <c r="G779" s="12" t="str">
        <f>IFERROR(VALUE(TRIM(SUBSTITUTE(REPLACE(INDEX(zdrovojéúdaje!$A:$G,MATCH(ROW()+745,$A:$A,0),COLUMN()-1),1,4,""),".",","))),"")</f>
        <v/>
      </c>
      <c r="I779" s="36">
        <f>IFERROR(INDEX(zdrovojéúdaje!$A:$G,MATCH(ROW()+821,$A:$A,0),COLUMN()-8),"")</f>
        <v>1600</v>
      </c>
      <c r="J779" s="37">
        <f>IFERROR(INDEX(zdrovojéúdaje!$A:$G,MATCH(ROW()+821,$A:$A,0),COLUMN()-8),"")</f>
        <v>39787</v>
      </c>
      <c r="K779" s="38">
        <f>IFERROR(INDEX(zdrovojéúdaje!$A:$G,MATCH(ROW()+821,$A:$A,0),COLUMN()-8),"")</f>
        <v>0</v>
      </c>
      <c r="L779" s="39" t="str">
        <f>IFERROR(VALUE(TRIM(SUBSTITUTE(REPLACE(INDEX(zdrovojéúdaje!$A:$G,MATCH(ROW()+821,$A:$A,0),COLUMN()-8),1,4,""),".",",",1))),"")</f>
        <v/>
      </c>
      <c r="M779" s="39" t="str">
        <f>IFERROR(VALUE(TRIM(SUBSTITUTE(REPLACE(INDEX(zdrovojéúdaje!$A:$G,MATCH(ROW()+821,$A:$A,0),COLUMN()-8),1,4,""),".",","))),"")</f>
        <v/>
      </c>
      <c r="N779" s="40" t="str">
        <f>IFERROR(VALUE(TRIM(SUBSTITUTE(REPLACE(INDEX(zdrovojéúdaje!$A:$G,MATCH(ROW()+821,$A:$A,0),COLUMN()-8),1,4,""),".",","))),"")</f>
        <v/>
      </c>
    </row>
    <row r="780" spans="1:14" s="29" customFormat="1" ht="13.15" customHeight="1">
      <c r="A780" s="47">
        <f>IF((zdrovojéúdaje!B780&gt;=$C$3)*(zdrovojéúdaje!B780&lt;=$C$4),1+COUNTIF($A$1:$A779,"&gt;0"),0)</f>
        <v>780</v>
      </c>
      <c r="B780" s="28">
        <f>IFERROR(INDEX(zdrovojéúdaje!$A:$G,MATCH(ROW()+745,$A:$A,0),COLUMN()-1),"")</f>
        <v>1525</v>
      </c>
      <c r="C780" s="14">
        <f>IFERROR(INDEX(zdrovojéúdaje!$A:$G,MATCH(ROW()+745,$A:$A,0),COLUMN()-1),"")</f>
        <v>39787</v>
      </c>
      <c r="D780" s="15">
        <f>IFERROR(INDEX(zdrovojéúdaje!$A:$G,MATCH(ROW()+745,$A:$A,0),COLUMN()-1),"")</f>
        <v>0</v>
      </c>
      <c r="E780" s="13" t="str">
        <f>IFERROR(VALUE(TRIM(SUBSTITUTE(REPLACE(INDEX(zdrovojéúdaje!$A:$G,MATCH(ROW()+745,$A:$A,0),COLUMN()-1),1,4,""),".",",",1))),"")</f>
        <v/>
      </c>
      <c r="F780" s="13" t="str">
        <f>IFERROR(VALUE(TRIM(SUBSTITUTE(REPLACE(INDEX(zdrovojéúdaje!$A:$G,MATCH(ROW()+745,$A:$A,0),COLUMN()-1),1,4,""),".",","))),"")</f>
        <v/>
      </c>
      <c r="G780" s="12" t="str">
        <f>IFERROR(VALUE(TRIM(SUBSTITUTE(REPLACE(INDEX(zdrovojéúdaje!$A:$G,MATCH(ROW()+745,$A:$A,0),COLUMN()-1),1,4,""),".",","))),"")</f>
        <v/>
      </c>
      <c r="I780" s="36">
        <f>IFERROR(INDEX(zdrovojéúdaje!$A:$G,MATCH(ROW()+821,$A:$A,0),COLUMN()-8),"")</f>
        <v>1601</v>
      </c>
      <c r="J780" s="37">
        <f>IFERROR(INDEX(zdrovojéúdaje!$A:$G,MATCH(ROW()+821,$A:$A,0),COLUMN()-8),"")</f>
        <v>39787</v>
      </c>
      <c r="K780" s="38">
        <f>IFERROR(INDEX(zdrovojéúdaje!$A:$G,MATCH(ROW()+821,$A:$A,0),COLUMN()-8),"")</f>
        <v>0</v>
      </c>
      <c r="L780" s="39" t="str">
        <f>IFERROR(VALUE(TRIM(SUBSTITUTE(REPLACE(INDEX(zdrovojéúdaje!$A:$G,MATCH(ROW()+821,$A:$A,0),COLUMN()-8),1,4,""),".",",",1))),"")</f>
        <v/>
      </c>
      <c r="M780" s="39" t="str">
        <f>IFERROR(VALUE(TRIM(SUBSTITUTE(REPLACE(INDEX(zdrovojéúdaje!$A:$G,MATCH(ROW()+821,$A:$A,0),COLUMN()-8),1,4,""),".",","))),"")</f>
        <v/>
      </c>
      <c r="N780" s="40" t="str">
        <f>IFERROR(VALUE(TRIM(SUBSTITUTE(REPLACE(INDEX(zdrovojéúdaje!$A:$G,MATCH(ROW()+821,$A:$A,0),COLUMN()-8),1,4,""),".",","))),"")</f>
        <v/>
      </c>
    </row>
    <row r="781" spans="1:14" s="29" customFormat="1" ht="13.15" customHeight="1">
      <c r="A781" s="47">
        <f>IF((zdrovojéúdaje!B781&gt;=$C$3)*(zdrovojéúdaje!B781&lt;=$C$4),1+COUNTIF($A$1:$A780,"&gt;0"),0)</f>
        <v>781</v>
      </c>
      <c r="B781" s="28">
        <f>IFERROR(INDEX(zdrovojéúdaje!$A:$G,MATCH(ROW()+745,$A:$A,0),COLUMN()-1),"")</f>
        <v>1526</v>
      </c>
      <c r="C781" s="14">
        <f>IFERROR(INDEX(zdrovojéúdaje!$A:$G,MATCH(ROW()+745,$A:$A,0),COLUMN()-1),"")</f>
        <v>39787</v>
      </c>
      <c r="D781" s="15">
        <f>IFERROR(INDEX(zdrovojéúdaje!$A:$G,MATCH(ROW()+745,$A:$A,0),COLUMN()-1),"")</f>
        <v>0</v>
      </c>
      <c r="E781" s="13" t="str">
        <f>IFERROR(VALUE(TRIM(SUBSTITUTE(REPLACE(INDEX(zdrovojéúdaje!$A:$G,MATCH(ROW()+745,$A:$A,0),COLUMN()-1),1,4,""),".",",",1))),"")</f>
        <v/>
      </c>
      <c r="F781" s="13" t="str">
        <f>IFERROR(VALUE(TRIM(SUBSTITUTE(REPLACE(INDEX(zdrovojéúdaje!$A:$G,MATCH(ROW()+745,$A:$A,0),COLUMN()-1),1,4,""),".",","))),"")</f>
        <v/>
      </c>
      <c r="G781" s="12" t="str">
        <f>IFERROR(VALUE(TRIM(SUBSTITUTE(REPLACE(INDEX(zdrovojéúdaje!$A:$G,MATCH(ROW()+745,$A:$A,0),COLUMN()-1),1,4,""),".",","))),"")</f>
        <v/>
      </c>
      <c r="I781" s="36">
        <f>IFERROR(INDEX(zdrovojéúdaje!$A:$G,MATCH(ROW()+821,$A:$A,0),COLUMN()-8),"")</f>
        <v>1602</v>
      </c>
      <c r="J781" s="37">
        <f>IFERROR(INDEX(zdrovojéúdaje!$A:$G,MATCH(ROW()+821,$A:$A,0),COLUMN()-8),"")</f>
        <v>39787</v>
      </c>
      <c r="K781" s="38">
        <f>IFERROR(INDEX(zdrovojéúdaje!$A:$G,MATCH(ROW()+821,$A:$A,0),COLUMN()-8),"")</f>
        <v>0</v>
      </c>
      <c r="L781" s="39" t="str">
        <f>IFERROR(VALUE(TRIM(SUBSTITUTE(REPLACE(INDEX(zdrovojéúdaje!$A:$G,MATCH(ROW()+821,$A:$A,0),COLUMN()-8),1,4,""),".",",",1))),"")</f>
        <v/>
      </c>
      <c r="M781" s="39" t="str">
        <f>IFERROR(VALUE(TRIM(SUBSTITUTE(REPLACE(INDEX(zdrovojéúdaje!$A:$G,MATCH(ROW()+821,$A:$A,0),COLUMN()-8),1,4,""),".",","))),"")</f>
        <v/>
      </c>
      <c r="N781" s="40" t="str">
        <f>IFERROR(VALUE(TRIM(SUBSTITUTE(REPLACE(INDEX(zdrovojéúdaje!$A:$G,MATCH(ROW()+821,$A:$A,0),COLUMN()-8),1,4,""),".",","))),"")</f>
        <v/>
      </c>
    </row>
    <row r="782" spans="1:14" s="29" customFormat="1" ht="13.15" customHeight="1">
      <c r="A782" s="47">
        <f>IF((zdrovojéúdaje!B782&gt;=$C$3)*(zdrovojéúdaje!B782&lt;=$C$4),1+COUNTIF($A$1:$A781,"&gt;0"),0)</f>
        <v>782</v>
      </c>
      <c r="B782" s="28">
        <f>IFERROR(INDEX(zdrovojéúdaje!$A:$G,MATCH(ROW()+745,$A:$A,0),COLUMN()-1),"")</f>
        <v>1527</v>
      </c>
      <c r="C782" s="14">
        <f>IFERROR(INDEX(zdrovojéúdaje!$A:$G,MATCH(ROW()+745,$A:$A,0),COLUMN()-1),"")</f>
        <v>39787</v>
      </c>
      <c r="D782" s="15">
        <f>IFERROR(INDEX(zdrovojéúdaje!$A:$G,MATCH(ROW()+745,$A:$A,0),COLUMN()-1),"")</f>
        <v>0</v>
      </c>
      <c r="E782" s="13" t="str">
        <f>IFERROR(VALUE(TRIM(SUBSTITUTE(REPLACE(INDEX(zdrovojéúdaje!$A:$G,MATCH(ROW()+745,$A:$A,0),COLUMN()-1),1,4,""),".",",",1))),"")</f>
        <v/>
      </c>
      <c r="F782" s="13" t="str">
        <f>IFERROR(VALUE(TRIM(SUBSTITUTE(REPLACE(INDEX(zdrovojéúdaje!$A:$G,MATCH(ROW()+745,$A:$A,0),COLUMN()-1),1,4,""),".",","))),"")</f>
        <v/>
      </c>
      <c r="G782" s="12" t="str">
        <f>IFERROR(VALUE(TRIM(SUBSTITUTE(REPLACE(INDEX(zdrovojéúdaje!$A:$G,MATCH(ROW()+745,$A:$A,0),COLUMN()-1),1,4,""),".",","))),"")</f>
        <v/>
      </c>
      <c r="I782" s="36">
        <f>IFERROR(INDEX(zdrovojéúdaje!$A:$G,MATCH(ROW()+821,$A:$A,0),COLUMN()-8),"")</f>
        <v>1603</v>
      </c>
      <c r="J782" s="37">
        <f>IFERROR(INDEX(zdrovojéúdaje!$A:$G,MATCH(ROW()+821,$A:$A,0),COLUMN()-8),"")</f>
        <v>39787</v>
      </c>
      <c r="K782" s="38">
        <f>IFERROR(INDEX(zdrovojéúdaje!$A:$G,MATCH(ROW()+821,$A:$A,0),COLUMN()-8),"")</f>
        <v>0</v>
      </c>
      <c r="L782" s="39" t="str">
        <f>IFERROR(VALUE(TRIM(SUBSTITUTE(REPLACE(INDEX(zdrovojéúdaje!$A:$G,MATCH(ROW()+821,$A:$A,0),COLUMN()-8),1,4,""),".",",",1))),"")</f>
        <v/>
      </c>
      <c r="M782" s="39" t="str">
        <f>IFERROR(VALUE(TRIM(SUBSTITUTE(REPLACE(INDEX(zdrovojéúdaje!$A:$G,MATCH(ROW()+821,$A:$A,0),COLUMN()-8),1,4,""),".",","))),"")</f>
        <v/>
      </c>
      <c r="N782" s="40" t="str">
        <f>IFERROR(VALUE(TRIM(SUBSTITUTE(REPLACE(INDEX(zdrovojéúdaje!$A:$G,MATCH(ROW()+821,$A:$A,0),COLUMN()-8),1,4,""),".",","))),"")</f>
        <v/>
      </c>
    </row>
    <row r="783" spans="1:14" s="29" customFormat="1" ht="13.15" customHeight="1">
      <c r="A783" s="47">
        <f>IF((zdrovojéúdaje!B783&gt;=$C$3)*(zdrovojéúdaje!B783&lt;=$C$4),1+COUNTIF($A$1:$A782,"&gt;0"),0)</f>
        <v>783</v>
      </c>
      <c r="B783" s="28">
        <f>IFERROR(INDEX(zdrovojéúdaje!$A:$G,MATCH(ROW()+745,$A:$A,0),COLUMN()-1),"")</f>
        <v>1528</v>
      </c>
      <c r="C783" s="14">
        <f>IFERROR(INDEX(zdrovojéúdaje!$A:$G,MATCH(ROW()+745,$A:$A,0),COLUMN()-1),"")</f>
        <v>39787</v>
      </c>
      <c r="D783" s="15">
        <f>IFERROR(INDEX(zdrovojéúdaje!$A:$G,MATCH(ROW()+745,$A:$A,0),COLUMN()-1),"")</f>
        <v>0</v>
      </c>
      <c r="E783" s="13" t="str">
        <f>IFERROR(VALUE(TRIM(SUBSTITUTE(REPLACE(INDEX(zdrovojéúdaje!$A:$G,MATCH(ROW()+745,$A:$A,0),COLUMN()-1),1,4,""),".",",",1))),"")</f>
        <v/>
      </c>
      <c r="F783" s="13" t="str">
        <f>IFERROR(VALUE(TRIM(SUBSTITUTE(REPLACE(INDEX(zdrovojéúdaje!$A:$G,MATCH(ROW()+745,$A:$A,0),COLUMN()-1),1,4,""),".",","))),"")</f>
        <v/>
      </c>
      <c r="G783" s="12" t="str">
        <f>IFERROR(VALUE(TRIM(SUBSTITUTE(REPLACE(INDEX(zdrovojéúdaje!$A:$G,MATCH(ROW()+745,$A:$A,0),COLUMN()-1),1,4,""),".",","))),"")</f>
        <v/>
      </c>
      <c r="I783" s="36">
        <f>IFERROR(INDEX(zdrovojéúdaje!$A:$G,MATCH(ROW()+821,$A:$A,0),COLUMN()-8),"")</f>
        <v>1604</v>
      </c>
      <c r="J783" s="37">
        <f>IFERROR(INDEX(zdrovojéúdaje!$A:$G,MATCH(ROW()+821,$A:$A,0),COLUMN()-8),"")</f>
        <v>39787</v>
      </c>
      <c r="K783" s="38">
        <f>IFERROR(INDEX(zdrovojéúdaje!$A:$G,MATCH(ROW()+821,$A:$A,0),COLUMN()-8),"")</f>
        <v>0</v>
      </c>
      <c r="L783" s="39" t="str">
        <f>IFERROR(VALUE(TRIM(SUBSTITUTE(REPLACE(INDEX(zdrovojéúdaje!$A:$G,MATCH(ROW()+821,$A:$A,0),COLUMN()-8),1,4,""),".",",",1))),"")</f>
        <v/>
      </c>
      <c r="M783" s="39" t="str">
        <f>IFERROR(VALUE(TRIM(SUBSTITUTE(REPLACE(INDEX(zdrovojéúdaje!$A:$G,MATCH(ROW()+821,$A:$A,0),COLUMN()-8),1,4,""),".",","))),"")</f>
        <v/>
      </c>
      <c r="N783" s="40" t="str">
        <f>IFERROR(VALUE(TRIM(SUBSTITUTE(REPLACE(INDEX(zdrovojéúdaje!$A:$G,MATCH(ROW()+821,$A:$A,0),COLUMN()-8),1,4,""),".",","))),"")</f>
        <v/>
      </c>
    </row>
    <row r="784" spans="1:14" s="29" customFormat="1" ht="13.15" customHeight="1">
      <c r="A784" s="47">
        <f>IF((zdrovojéúdaje!B784&gt;=$C$3)*(zdrovojéúdaje!B784&lt;=$C$4),1+COUNTIF($A$1:$A783,"&gt;0"),0)</f>
        <v>784</v>
      </c>
      <c r="B784" s="28">
        <f>IFERROR(INDEX(zdrovojéúdaje!$A:$G,MATCH(ROW()+745,$A:$A,0),COLUMN()-1),"")</f>
        <v>1529</v>
      </c>
      <c r="C784" s="14">
        <f>IFERROR(INDEX(zdrovojéúdaje!$A:$G,MATCH(ROW()+745,$A:$A,0),COLUMN()-1),"")</f>
        <v>39787</v>
      </c>
      <c r="D784" s="15">
        <f>IFERROR(INDEX(zdrovojéúdaje!$A:$G,MATCH(ROW()+745,$A:$A,0),COLUMN()-1),"")</f>
        <v>0</v>
      </c>
      <c r="E784" s="13" t="str">
        <f>IFERROR(VALUE(TRIM(SUBSTITUTE(REPLACE(INDEX(zdrovojéúdaje!$A:$G,MATCH(ROW()+745,$A:$A,0),COLUMN()-1),1,4,""),".",",",1))),"")</f>
        <v/>
      </c>
      <c r="F784" s="13" t="str">
        <f>IFERROR(VALUE(TRIM(SUBSTITUTE(REPLACE(INDEX(zdrovojéúdaje!$A:$G,MATCH(ROW()+745,$A:$A,0),COLUMN()-1),1,4,""),".",","))),"")</f>
        <v/>
      </c>
      <c r="G784" s="12" t="str">
        <f>IFERROR(VALUE(TRIM(SUBSTITUTE(REPLACE(INDEX(zdrovojéúdaje!$A:$G,MATCH(ROW()+745,$A:$A,0),COLUMN()-1),1,4,""),".",","))),"")</f>
        <v/>
      </c>
      <c r="I784" s="36">
        <f>IFERROR(INDEX(zdrovojéúdaje!$A:$G,MATCH(ROW()+821,$A:$A,0),COLUMN()-8),"")</f>
        <v>1605</v>
      </c>
      <c r="J784" s="37">
        <f>IFERROR(INDEX(zdrovojéúdaje!$A:$G,MATCH(ROW()+821,$A:$A,0),COLUMN()-8),"")</f>
        <v>39787</v>
      </c>
      <c r="K784" s="38">
        <f>IFERROR(INDEX(zdrovojéúdaje!$A:$G,MATCH(ROW()+821,$A:$A,0),COLUMN()-8),"")</f>
        <v>0</v>
      </c>
      <c r="L784" s="39" t="str">
        <f>IFERROR(VALUE(TRIM(SUBSTITUTE(REPLACE(INDEX(zdrovojéúdaje!$A:$G,MATCH(ROW()+821,$A:$A,0),COLUMN()-8),1,4,""),".",",",1))),"")</f>
        <v/>
      </c>
      <c r="M784" s="39" t="str">
        <f>IFERROR(VALUE(TRIM(SUBSTITUTE(REPLACE(INDEX(zdrovojéúdaje!$A:$G,MATCH(ROW()+821,$A:$A,0),COLUMN()-8),1,4,""),".",","))),"")</f>
        <v/>
      </c>
      <c r="N784" s="40" t="str">
        <f>IFERROR(VALUE(TRIM(SUBSTITUTE(REPLACE(INDEX(zdrovojéúdaje!$A:$G,MATCH(ROW()+821,$A:$A,0),COLUMN()-8),1,4,""),".",","))),"")</f>
        <v/>
      </c>
    </row>
    <row r="785" spans="1:14" s="29" customFormat="1" ht="13.15" customHeight="1">
      <c r="A785" s="47">
        <f>IF((zdrovojéúdaje!B785&gt;=$C$3)*(zdrovojéúdaje!B785&lt;=$C$4),1+COUNTIF($A$1:$A784,"&gt;0"),0)</f>
        <v>785</v>
      </c>
      <c r="B785" s="28">
        <f>IFERROR(INDEX(zdrovojéúdaje!$A:$G,MATCH(ROW()+745,$A:$A,0),COLUMN()-1),"")</f>
        <v>1530</v>
      </c>
      <c r="C785" s="14">
        <f>IFERROR(INDEX(zdrovojéúdaje!$A:$G,MATCH(ROW()+745,$A:$A,0),COLUMN()-1),"")</f>
        <v>39787</v>
      </c>
      <c r="D785" s="15">
        <f>IFERROR(INDEX(zdrovojéúdaje!$A:$G,MATCH(ROW()+745,$A:$A,0),COLUMN()-1),"")</f>
        <v>0</v>
      </c>
      <c r="E785" s="13" t="str">
        <f>IFERROR(VALUE(TRIM(SUBSTITUTE(REPLACE(INDEX(zdrovojéúdaje!$A:$G,MATCH(ROW()+745,$A:$A,0),COLUMN()-1),1,4,""),".",",",1))),"")</f>
        <v/>
      </c>
      <c r="F785" s="13" t="str">
        <f>IFERROR(VALUE(TRIM(SUBSTITUTE(REPLACE(INDEX(zdrovojéúdaje!$A:$G,MATCH(ROW()+745,$A:$A,0),COLUMN()-1),1,4,""),".",","))),"")</f>
        <v/>
      </c>
      <c r="G785" s="12" t="str">
        <f>IFERROR(VALUE(TRIM(SUBSTITUTE(REPLACE(INDEX(zdrovojéúdaje!$A:$G,MATCH(ROW()+745,$A:$A,0),COLUMN()-1),1,4,""),".",","))),"")</f>
        <v/>
      </c>
      <c r="I785" s="36">
        <f>IFERROR(INDEX(zdrovojéúdaje!$A:$G,MATCH(ROW()+821,$A:$A,0),COLUMN()-8),"")</f>
        <v>1606</v>
      </c>
      <c r="J785" s="37">
        <f>IFERROR(INDEX(zdrovojéúdaje!$A:$G,MATCH(ROW()+821,$A:$A,0),COLUMN()-8),"")</f>
        <v>39787</v>
      </c>
      <c r="K785" s="38">
        <f>IFERROR(INDEX(zdrovojéúdaje!$A:$G,MATCH(ROW()+821,$A:$A,0),COLUMN()-8),"")</f>
        <v>0</v>
      </c>
      <c r="L785" s="39" t="str">
        <f>IFERROR(VALUE(TRIM(SUBSTITUTE(REPLACE(INDEX(zdrovojéúdaje!$A:$G,MATCH(ROW()+821,$A:$A,0),COLUMN()-8),1,4,""),".",",",1))),"")</f>
        <v/>
      </c>
      <c r="M785" s="39" t="str">
        <f>IFERROR(VALUE(TRIM(SUBSTITUTE(REPLACE(INDEX(zdrovojéúdaje!$A:$G,MATCH(ROW()+821,$A:$A,0),COLUMN()-8),1,4,""),".",","))),"")</f>
        <v/>
      </c>
      <c r="N785" s="40" t="str">
        <f>IFERROR(VALUE(TRIM(SUBSTITUTE(REPLACE(INDEX(zdrovojéúdaje!$A:$G,MATCH(ROW()+821,$A:$A,0),COLUMN()-8),1,4,""),".",","))),"")</f>
        <v/>
      </c>
    </row>
    <row r="786" spans="1:14" s="29" customFormat="1" ht="13.15" customHeight="1">
      <c r="A786" s="47">
        <f>IF((zdrovojéúdaje!B786&gt;=$C$3)*(zdrovojéúdaje!B786&lt;=$C$4),1+COUNTIF($A$1:$A785,"&gt;0"),0)</f>
        <v>786</v>
      </c>
      <c r="B786" s="28">
        <f>IFERROR(INDEX(zdrovojéúdaje!$A:$G,MATCH(ROW()+745,$A:$A,0),COLUMN()-1),"")</f>
        <v>1531</v>
      </c>
      <c r="C786" s="14">
        <f>IFERROR(INDEX(zdrovojéúdaje!$A:$G,MATCH(ROW()+745,$A:$A,0),COLUMN()-1),"")</f>
        <v>39787</v>
      </c>
      <c r="D786" s="15">
        <f>IFERROR(INDEX(zdrovojéúdaje!$A:$G,MATCH(ROW()+745,$A:$A,0),COLUMN()-1),"")</f>
        <v>0</v>
      </c>
      <c r="E786" s="13" t="str">
        <f>IFERROR(VALUE(TRIM(SUBSTITUTE(REPLACE(INDEX(zdrovojéúdaje!$A:$G,MATCH(ROW()+745,$A:$A,0),COLUMN()-1),1,4,""),".",",",1))),"")</f>
        <v/>
      </c>
      <c r="F786" s="13" t="str">
        <f>IFERROR(VALUE(TRIM(SUBSTITUTE(REPLACE(INDEX(zdrovojéúdaje!$A:$G,MATCH(ROW()+745,$A:$A,0),COLUMN()-1),1,4,""),".",","))),"")</f>
        <v/>
      </c>
      <c r="G786" s="12" t="str">
        <f>IFERROR(VALUE(TRIM(SUBSTITUTE(REPLACE(INDEX(zdrovojéúdaje!$A:$G,MATCH(ROW()+745,$A:$A,0),COLUMN()-1),1,4,""),".",","))),"")</f>
        <v/>
      </c>
      <c r="I786" s="36">
        <f>IFERROR(INDEX(zdrovojéúdaje!$A:$G,MATCH(ROW()+821,$A:$A,0),COLUMN()-8),"")</f>
        <v>1607</v>
      </c>
      <c r="J786" s="37">
        <f>IFERROR(INDEX(zdrovojéúdaje!$A:$G,MATCH(ROW()+821,$A:$A,0),COLUMN()-8),"")</f>
        <v>39787</v>
      </c>
      <c r="K786" s="38">
        <f>IFERROR(INDEX(zdrovojéúdaje!$A:$G,MATCH(ROW()+821,$A:$A,0),COLUMN()-8),"")</f>
        <v>0</v>
      </c>
      <c r="L786" s="39" t="str">
        <f>IFERROR(VALUE(TRIM(SUBSTITUTE(REPLACE(INDEX(zdrovojéúdaje!$A:$G,MATCH(ROW()+821,$A:$A,0),COLUMN()-8),1,4,""),".",",",1))),"")</f>
        <v/>
      </c>
      <c r="M786" s="39" t="str">
        <f>IFERROR(VALUE(TRIM(SUBSTITUTE(REPLACE(INDEX(zdrovojéúdaje!$A:$G,MATCH(ROW()+821,$A:$A,0),COLUMN()-8),1,4,""),".",","))),"")</f>
        <v/>
      </c>
      <c r="N786" s="40" t="str">
        <f>IFERROR(VALUE(TRIM(SUBSTITUTE(REPLACE(INDEX(zdrovojéúdaje!$A:$G,MATCH(ROW()+821,$A:$A,0),COLUMN()-8),1,4,""),".",","))),"")</f>
        <v/>
      </c>
    </row>
    <row r="787" spans="1:14" s="29" customFormat="1" ht="13.15" customHeight="1">
      <c r="A787" s="47">
        <f>IF((zdrovojéúdaje!B787&gt;=$C$3)*(zdrovojéúdaje!B787&lt;=$C$4),1+COUNTIF($A$1:$A786,"&gt;0"),0)</f>
        <v>787</v>
      </c>
      <c r="B787" s="28">
        <f>IFERROR(INDEX(zdrovojéúdaje!$A:$G,MATCH(ROW()+745,$A:$A,0),COLUMN()-1),"")</f>
        <v>1532</v>
      </c>
      <c r="C787" s="14">
        <f>IFERROR(INDEX(zdrovojéúdaje!$A:$G,MATCH(ROW()+745,$A:$A,0),COLUMN()-1),"")</f>
        <v>39787</v>
      </c>
      <c r="D787" s="15">
        <f>IFERROR(INDEX(zdrovojéúdaje!$A:$G,MATCH(ROW()+745,$A:$A,0),COLUMN()-1),"")</f>
        <v>0</v>
      </c>
      <c r="E787" s="13" t="str">
        <f>IFERROR(VALUE(TRIM(SUBSTITUTE(REPLACE(INDEX(zdrovojéúdaje!$A:$G,MATCH(ROW()+745,$A:$A,0),COLUMN()-1),1,4,""),".",",",1))),"")</f>
        <v/>
      </c>
      <c r="F787" s="13" t="str">
        <f>IFERROR(VALUE(TRIM(SUBSTITUTE(REPLACE(INDEX(zdrovojéúdaje!$A:$G,MATCH(ROW()+745,$A:$A,0),COLUMN()-1),1,4,""),".",","))),"")</f>
        <v/>
      </c>
      <c r="G787" s="12" t="str">
        <f>IFERROR(VALUE(TRIM(SUBSTITUTE(REPLACE(INDEX(zdrovojéúdaje!$A:$G,MATCH(ROW()+745,$A:$A,0),COLUMN()-1),1,4,""),".",","))),"")</f>
        <v/>
      </c>
      <c r="I787" s="36">
        <f>IFERROR(INDEX(zdrovojéúdaje!$A:$G,MATCH(ROW()+821,$A:$A,0),COLUMN()-8),"")</f>
        <v>1608</v>
      </c>
      <c r="J787" s="37">
        <f>IFERROR(INDEX(zdrovojéúdaje!$A:$G,MATCH(ROW()+821,$A:$A,0),COLUMN()-8),"")</f>
        <v>39787</v>
      </c>
      <c r="K787" s="38">
        <f>IFERROR(INDEX(zdrovojéúdaje!$A:$G,MATCH(ROW()+821,$A:$A,0),COLUMN()-8),"")</f>
        <v>0</v>
      </c>
      <c r="L787" s="39" t="str">
        <f>IFERROR(VALUE(TRIM(SUBSTITUTE(REPLACE(INDEX(zdrovojéúdaje!$A:$G,MATCH(ROW()+821,$A:$A,0),COLUMN()-8),1,4,""),".",",",1))),"")</f>
        <v/>
      </c>
      <c r="M787" s="39" t="str">
        <f>IFERROR(VALUE(TRIM(SUBSTITUTE(REPLACE(INDEX(zdrovojéúdaje!$A:$G,MATCH(ROW()+821,$A:$A,0),COLUMN()-8),1,4,""),".",","))),"")</f>
        <v/>
      </c>
      <c r="N787" s="40" t="str">
        <f>IFERROR(VALUE(TRIM(SUBSTITUTE(REPLACE(INDEX(zdrovojéúdaje!$A:$G,MATCH(ROW()+821,$A:$A,0),COLUMN()-8),1,4,""),".",","))),"")</f>
        <v/>
      </c>
    </row>
    <row r="788" spans="1:14" s="29" customFormat="1" ht="13.15" customHeight="1">
      <c r="A788" s="47">
        <f>IF((zdrovojéúdaje!B788&gt;=$C$3)*(zdrovojéúdaje!B788&lt;=$C$4),1+COUNTIF($A$1:$A787,"&gt;0"),0)</f>
        <v>788</v>
      </c>
      <c r="B788" s="28">
        <f>IFERROR(INDEX(zdrovojéúdaje!$A:$G,MATCH(ROW()+745,$A:$A,0),COLUMN()-1),"")</f>
        <v>1533</v>
      </c>
      <c r="C788" s="14">
        <f>IFERROR(INDEX(zdrovojéúdaje!$A:$G,MATCH(ROW()+745,$A:$A,0),COLUMN()-1),"")</f>
        <v>39787</v>
      </c>
      <c r="D788" s="15">
        <f>IFERROR(INDEX(zdrovojéúdaje!$A:$G,MATCH(ROW()+745,$A:$A,0),COLUMN()-1),"")</f>
        <v>0</v>
      </c>
      <c r="E788" s="13" t="str">
        <f>IFERROR(VALUE(TRIM(SUBSTITUTE(REPLACE(INDEX(zdrovojéúdaje!$A:$G,MATCH(ROW()+745,$A:$A,0),COLUMN()-1),1,4,""),".",",",1))),"")</f>
        <v/>
      </c>
      <c r="F788" s="13" t="str">
        <f>IFERROR(VALUE(TRIM(SUBSTITUTE(REPLACE(INDEX(zdrovojéúdaje!$A:$G,MATCH(ROW()+745,$A:$A,0),COLUMN()-1),1,4,""),".",","))),"")</f>
        <v/>
      </c>
      <c r="G788" s="12" t="str">
        <f>IFERROR(VALUE(TRIM(SUBSTITUTE(REPLACE(INDEX(zdrovojéúdaje!$A:$G,MATCH(ROW()+745,$A:$A,0),COLUMN()-1),1,4,""),".",","))),"")</f>
        <v/>
      </c>
      <c r="I788" s="36">
        <f>IFERROR(INDEX(zdrovojéúdaje!$A:$G,MATCH(ROW()+821,$A:$A,0),COLUMN()-8),"")</f>
        <v>1609</v>
      </c>
      <c r="J788" s="37">
        <f>IFERROR(INDEX(zdrovojéúdaje!$A:$G,MATCH(ROW()+821,$A:$A,0),COLUMN()-8),"")</f>
        <v>39787</v>
      </c>
      <c r="K788" s="38">
        <f>IFERROR(INDEX(zdrovojéúdaje!$A:$G,MATCH(ROW()+821,$A:$A,0),COLUMN()-8),"")</f>
        <v>0</v>
      </c>
      <c r="L788" s="39" t="str">
        <f>IFERROR(VALUE(TRIM(SUBSTITUTE(REPLACE(INDEX(zdrovojéúdaje!$A:$G,MATCH(ROW()+821,$A:$A,0),COLUMN()-8),1,4,""),".",",",1))),"")</f>
        <v/>
      </c>
      <c r="M788" s="39" t="str">
        <f>IFERROR(VALUE(TRIM(SUBSTITUTE(REPLACE(INDEX(zdrovojéúdaje!$A:$G,MATCH(ROW()+821,$A:$A,0),COLUMN()-8),1,4,""),".",","))),"")</f>
        <v/>
      </c>
      <c r="N788" s="40" t="str">
        <f>IFERROR(VALUE(TRIM(SUBSTITUTE(REPLACE(INDEX(zdrovojéúdaje!$A:$G,MATCH(ROW()+821,$A:$A,0),COLUMN()-8),1,4,""),".",","))),"")</f>
        <v/>
      </c>
    </row>
    <row r="789" spans="1:14" s="29" customFormat="1" ht="13.15" customHeight="1">
      <c r="A789" s="47">
        <f>IF((zdrovojéúdaje!B789&gt;=$C$3)*(zdrovojéúdaje!B789&lt;=$C$4),1+COUNTIF($A$1:$A788,"&gt;0"),0)</f>
        <v>789</v>
      </c>
      <c r="B789" s="28">
        <f>IFERROR(INDEX(zdrovojéúdaje!$A:$G,MATCH(ROW()+745,$A:$A,0),COLUMN()-1),"")</f>
        <v>1534</v>
      </c>
      <c r="C789" s="14">
        <f>IFERROR(INDEX(zdrovojéúdaje!$A:$G,MATCH(ROW()+745,$A:$A,0),COLUMN()-1),"")</f>
        <v>39787</v>
      </c>
      <c r="D789" s="15">
        <f>IFERROR(INDEX(zdrovojéúdaje!$A:$G,MATCH(ROW()+745,$A:$A,0),COLUMN()-1),"")</f>
        <v>0</v>
      </c>
      <c r="E789" s="13" t="str">
        <f>IFERROR(VALUE(TRIM(SUBSTITUTE(REPLACE(INDEX(zdrovojéúdaje!$A:$G,MATCH(ROW()+745,$A:$A,0),COLUMN()-1),1,4,""),".",",",1))),"")</f>
        <v/>
      </c>
      <c r="F789" s="13" t="str">
        <f>IFERROR(VALUE(TRIM(SUBSTITUTE(REPLACE(INDEX(zdrovojéúdaje!$A:$G,MATCH(ROW()+745,$A:$A,0),COLUMN()-1),1,4,""),".",","))),"")</f>
        <v/>
      </c>
      <c r="G789" s="12" t="str">
        <f>IFERROR(VALUE(TRIM(SUBSTITUTE(REPLACE(INDEX(zdrovojéúdaje!$A:$G,MATCH(ROW()+745,$A:$A,0),COLUMN()-1),1,4,""),".",","))),"")</f>
        <v/>
      </c>
      <c r="I789" s="36">
        <f>IFERROR(INDEX(zdrovojéúdaje!$A:$G,MATCH(ROW()+821,$A:$A,0),COLUMN()-8),"")</f>
        <v>1610</v>
      </c>
      <c r="J789" s="37">
        <f>IFERROR(INDEX(zdrovojéúdaje!$A:$G,MATCH(ROW()+821,$A:$A,0),COLUMN()-8),"")</f>
        <v>39787</v>
      </c>
      <c r="K789" s="38">
        <f>IFERROR(INDEX(zdrovojéúdaje!$A:$G,MATCH(ROW()+821,$A:$A,0),COLUMN()-8),"")</f>
        <v>0</v>
      </c>
      <c r="L789" s="39" t="str">
        <f>IFERROR(VALUE(TRIM(SUBSTITUTE(REPLACE(INDEX(zdrovojéúdaje!$A:$G,MATCH(ROW()+821,$A:$A,0),COLUMN()-8),1,4,""),".",",",1))),"")</f>
        <v/>
      </c>
      <c r="M789" s="39" t="str">
        <f>IFERROR(VALUE(TRIM(SUBSTITUTE(REPLACE(INDEX(zdrovojéúdaje!$A:$G,MATCH(ROW()+821,$A:$A,0),COLUMN()-8),1,4,""),".",","))),"")</f>
        <v/>
      </c>
      <c r="N789" s="40" t="str">
        <f>IFERROR(VALUE(TRIM(SUBSTITUTE(REPLACE(INDEX(zdrovojéúdaje!$A:$G,MATCH(ROW()+821,$A:$A,0),COLUMN()-8),1,4,""),".",","))),"")</f>
        <v/>
      </c>
    </row>
    <row r="790" spans="1:14" s="29" customFormat="1" ht="13.15" customHeight="1">
      <c r="A790" s="47">
        <f>IF((zdrovojéúdaje!B790&gt;=$C$3)*(zdrovojéúdaje!B790&lt;=$C$4),1+COUNTIF($A$1:$A789,"&gt;0"),0)</f>
        <v>790</v>
      </c>
      <c r="B790" s="28">
        <f>IFERROR(INDEX(zdrovojéúdaje!$A:$G,MATCH(ROW()+745,$A:$A,0),COLUMN()-1),"")</f>
        <v>1535</v>
      </c>
      <c r="C790" s="14">
        <f>IFERROR(INDEX(zdrovojéúdaje!$A:$G,MATCH(ROW()+745,$A:$A,0),COLUMN()-1),"")</f>
        <v>39787</v>
      </c>
      <c r="D790" s="15">
        <f>IFERROR(INDEX(zdrovojéúdaje!$A:$G,MATCH(ROW()+745,$A:$A,0),COLUMN()-1),"")</f>
        <v>0</v>
      </c>
      <c r="E790" s="13" t="str">
        <f>IFERROR(VALUE(TRIM(SUBSTITUTE(REPLACE(INDEX(zdrovojéúdaje!$A:$G,MATCH(ROW()+745,$A:$A,0),COLUMN()-1),1,4,""),".",",",1))),"")</f>
        <v/>
      </c>
      <c r="F790" s="13" t="str">
        <f>IFERROR(VALUE(TRIM(SUBSTITUTE(REPLACE(INDEX(zdrovojéúdaje!$A:$G,MATCH(ROW()+745,$A:$A,0),COLUMN()-1),1,4,""),".",","))),"")</f>
        <v/>
      </c>
      <c r="G790" s="12" t="str">
        <f>IFERROR(VALUE(TRIM(SUBSTITUTE(REPLACE(INDEX(zdrovojéúdaje!$A:$G,MATCH(ROW()+745,$A:$A,0),COLUMN()-1),1,4,""),".",","))),"")</f>
        <v/>
      </c>
      <c r="I790" s="36">
        <f>IFERROR(INDEX(zdrovojéúdaje!$A:$G,MATCH(ROW()+821,$A:$A,0),COLUMN()-8),"")</f>
        <v>1611</v>
      </c>
      <c r="J790" s="37">
        <f>IFERROR(INDEX(zdrovojéúdaje!$A:$G,MATCH(ROW()+821,$A:$A,0),COLUMN()-8),"")</f>
        <v>39787</v>
      </c>
      <c r="K790" s="38">
        <f>IFERROR(INDEX(zdrovojéúdaje!$A:$G,MATCH(ROW()+821,$A:$A,0),COLUMN()-8),"")</f>
        <v>0</v>
      </c>
      <c r="L790" s="39" t="str">
        <f>IFERROR(VALUE(TRIM(SUBSTITUTE(REPLACE(INDEX(zdrovojéúdaje!$A:$G,MATCH(ROW()+821,$A:$A,0),COLUMN()-8),1,4,""),".",",",1))),"")</f>
        <v/>
      </c>
      <c r="M790" s="39" t="str">
        <f>IFERROR(VALUE(TRIM(SUBSTITUTE(REPLACE(INDEX(zdrovojéúdaje!$A:$G,MATCH(ROW()+821,$A:$A,0),COLUMN()-8),1,4,""),".",","))),"")</f>
        <v/>
      </c>
      <c r="N790" s="40" t="str">
        <f>IFERROR(VALUE(TRIM(SUBSTITUTE(REPLACE(INDEX(zdrovojéúdaje!$A:$G,MATCH(ROW()+821,$A:$A,0),COLUMN()-8),1,4,""),".",","))),"")</f>
        <v/>
      </c>
    </row>
    <row r="791" spans="1:14" s="29" customFormat="1" ht="13.15" customHeight="1">
      <c r="A791" s="47">
        <f>IF((zdrovojéúdaje!B791&gt;=$C$3)*(zdrovojéúdaje!B791&lt;=$C$4),1+COUNTIF($A$1:$A790,"&gt;0"),0)</f>
        <v>791</v>
      </c>
      <c r="B791" s="28">
        <f>IFERROR(INDEX(zdrovojéúdaje!$A:$G,MATCH(ROW()+745,$A:$A,0),COLUMN()-1),"")</f>
        <v>1536</v>
      </c>
      <c r="C791" s="14">
        <f>IFERROR(INDEX(zdrovojéúdaje!$A:$G,MATCH(ROW()+745,$A:$A,0),COLUMN()-1),"")</f>
        <v>39787</v>
      </c>
      <c r="D791" s="15">
        <f>IFERROR(INDEX(zdrovojéúdaje!$A:$G,MATCH(ROW()+745,$A:$A,0),COLUMN()-1),"")</f>
        <v>0</v>
      </c>
      <c r="E791" s="13" t="str">
        <f>IFERROR(VALUE(TRIM(SUBSTITUTE(REPLACE(INDEX(zdrovojéúdaje!$A:$G,MATCH(ROW()+745,$A:$A,0),COLUMN()-1),1,4,""),".",",",1))),"")</f>
        <v/>
      </c>
      <c r="F791" s="13" t="str">
        <f>IFERROR(VALUE(TRIM(SUBSTITUTE(REPLACE(INDEX(zdrovojéúdaje!$A:$G,MATCH(ROW()+745,$A:$A,0),COLUMN()-1),1,4,""),".",","))),"")</f>
        <v/>
      </c>
      <c r="G791" s="12" t="str">
        <f>IFERROR(VALUE(TRIM(SUBSTITUTE(REPLACE(INDEX(zdrovojéúdaje!$A:$G,MATCH(ROW()+745,$A:$A,0),COLUMN()-1),1,4,""),".",","))),"")</f>
        <v/>
      </c>
      <c r="I791" s="36">
        <f>IFERROR(INDEX(zdrovojéúdaje!$A:$G,MATCH(ROW()+821,$A:$A,0),COLUMN()-8),"")</f>
        <v>1612</v>
      </c>
      <c r="J791" s="37">
        <f>IFERROR(INDEX(zdrovojéúdaje!$A:$G,MATCH(ROW()+821,$A:$A,0),COLUMN()-8),"")</f>
        <v>39787</v>
      </c>
      <c r="K791" s="38">
        <f>IFERROR(INDEX(zdrovojéúdaje!$A:$G,MATCH(ROW()+821,$A:$A,0),COLUMN()-8),"")</f>
        <v>0</v>
      </c>
      <c r="L791" s="39" t="str">
        <f>IFERROR(VALUE(TRIM(SUBSTITUTE(REPLACE(INDEX(zdrovojéúdaje!$A:$G,MATCH(ROW()+821,$A:$A,0),COLUMN()-8),1,4,""),".",",",1))),"")</f>
        <v/>
      </c>
      <c r="M791" s="39" t="str">
        <f>IFERROR(VALUE(TRIM(SUBSTITUTE(REPLACE(INDEX(zdrovojéúdaje!$A:$G,MATCH(ROW()+821,$A:$A,0),COLUMN()-8),1,4,""),".",","))),"")</f>
        <v/>
      </c>
      <c r="N791" s="40" t="str">
        <f>IFERROR(VALUE(TRIM(SUBSTITUTE(REPLACE(INDEX(zdrovojéúdaje!$A:$G,MATCH(ROW()+821,$A:$A,0),COLUMN()-8),1,4,""),".",","))),"")</f>
        <v/>
      </c>
    </row>
    <row r="792" spans="1:14" s="29" customFormat="1" ht="13.15" customHeight="1">
      <c r="A792" s="47">
        <f>IF((zdrovojéúdaje!B792&gt;=$C$3)*(zdrovojéúdaje!B792&lt;=$C$4),1+COUNTIF($A$1:$A791,"&gt;0"),0)</f>
        <v>792</v>
      </c>
      <c r="B792" s="28">
        <f>IFERROR(INDEX(zdrovojéúdaje!$A:$G,MATCH(ROW()+745,$A:$A,0),COLUMN()-1),"")</f>
        <v>1537</v>
      </c>
      <c r="C792" s="14">
        <f>IFERROR(INDEX(zdrovojéúdaje!$A:$G,MATCH(ROW()+745,$A:$A,0),COLUMN()-1),"")</f>
        <v>39787</v>
      </c>
      <c r="D792" s="15">
        <f>IFERROR(INDEX(zdrovojéúdaje!$A:$G,MATCH(ROW()+745,$A:$A,0),COLUMN()-1),"")</f>
        <v>0</v>
      </c>
      <c r="E792" s="13" t="str">
        <f>IFERROR(VALUE(TRIM(SUBSTITUTE(REPLACE(INDEX(zdrovojéúdaje!$A:$G,MATCH(ROW()+745,$A:$A,0),COLUMN()-1),1,4,""),".",",",1))),"")</f>
        <v/>
      </c>
      <c r="F792" s="13" t="str">
        <f>IFERROR(VALUE(TRIM(SUBSTITUTE(REPLACE(INDEX(zdrovojéúdaje!$A:$G,MATCH(ROW()+745,$A:$A,0),COLUMN()-1),1,4,""),".",","))),"")</f>
        <v/>
      </c>
      <c r="G792" s="12" t="str">
        <f>IFERROR(VALUE(TRIM(SUBSTITUTE(REPLACE(INDEX(zdrovojéúdaje!$A:$G,MATCH(ROW()+745,$A:$A,0),COLUMN()-1),1,4,""),".",","))),"")</f>
        <v/>
      </c>
      <c r="I792" s="36">
        <f>IFERROR(INDEX(zdrovojéúdaje!$A:$G,MATCH(ROW()+821,$A:$A,0),COLUMN()-8),"")</f>
        <v>1613</v>
      </c>
      <c r="J792" s="37">
        <f>IFERROR(INDEX(zdrovojéúdaje!$A:$G,MATCH(ROW()+821,$A:$A,0),COLUMN()-8),"")</f>
        <v>39787</v>
      </c>
      <c r="K792" s="38">
        <f>IFERROR(INDEX(zdrovojéúdaje!$A:$G,MATCH(ROW()+821,$A:$A,0),COLUMN()-8),"")</f>
        <v>0</v>
      </c>
      <c r="L792" s="39" t="str">
        <f>IFERROR(VALUE(TRIM(SUBSTITUTE(REPLACE(INDEX(zdrovojéúdaje!$A:$G,MATCH(ROW()+821,$A:$A,0),COLUMN()-8),1,4,""),".",",",1))),"")</f>
        <v/>
      </c>
      <c r="M792" s="39" t="str">
        <f>IFERROR(VALUE(TRIM(SUBSTITUTE(REPLACE(INDEX(zdrovojéúdaje!$A:$G,MATCH(ROW()+821,$A:$A,0),COLUMN()-8),1,4,""),".",","))),"")</f>
        <v/>
      </c>
      <c r="N792" s="40" t="str">
        <f>IFERROR(VALUE(TRIM(SUBSTITUTE(REPLACE(INDEX(zdrovojéúdaje!$A:$G,MATCH(ROW()+821,$A:$A,0),COLUMN()-8),1,4,""),".",","))),"")</f>
        <v/>
      </c>
    </row>
    <row r="793" spans="1:14" s="29" customFormat="1" ht="13.15" customHeight="1">
      <c r="A793" s="47">
        <f>IF((zdrovojéúdaje!B793&gt;=$C$3)*(zdrovojéúdaje!B793&lt;=$C$4),1+COUNTIF($A$1:$A792,"&gt;0"),0)</f>
        <v>793</v>
      </c>
      <c r="B793" s="28">
        <f>IFERROR(INDEX(zdrovojéúdaje!$A:$G,MATCH(ROW()+745,$A:$A,0),COLUMN()-1),"")</f>
        <v>1538</v>
      </c>
      <c r="C793" s="14">
        <f>IFERROR(INDEX(zdrovojéúdaje!$A:$G,MATCH(ROW()+745,$A:$A,0),COLUMN()-1),"")</f>
        <v>39787</v>
      </c>
      <c r="D793" s="15">
        <f>IFERROR(INDEX(zdrovojéúdaje!$A:$G,MATCH(ROW()+745,$A:$A,0),COLUMN()-1),"")</f>
        <v>0</v>
      </c>
      <c r="E793" s="13" t="str">
        <f>IFERROR(VALUE(TRIM(SUBSTITUTE(REPLACE(INDEX(zdrovojéúdaje!$A:$G,MATCH(ROW()+745,$A:$A,0),COLUMN()-1),1,4,""),".",",",1))),"")</f>
        <v/>
      </c>
      <c r="F793" s="13" t="str">
        <f>IFERROR(VALUE(TRIM(SUBSTITUTE(REPLACE(INDEX(zdrovojéúdaje!$A:$G,MATCH(ROW()+745,$A:$A,0),COLUMN()-1),1,4,""),".",","))),"")</f>
        <v/>
      </c>
      <c r="G793" s="12" t="str">
        <f>IFERROR(VALUE(TRIM(SUBSTITUTE(REPLACE(INDEX(zdrovojéúdaje!$A:$G,MATCH(ROW()+745,$A:$A,0),COLUMN()-1),1,4,""),".",","))),"")</f>
        <v/>
      </c>
      <c r="I793" s="36">
        <f>IFERROR(INDEX(zdrovojéúdaje!$A:$G,MATCH(ROW()+821,$A:$A,0),COLUMN()-8),"")</f>
        <v>1614</v>
      </c>
      <c r="J793" s="37">
        <f>IFERROR(INDEX(zdrovojéúdaje!$A:$G,MATCH(ROW()+821,$A:$A,0),COLUMN()-8),"")</f>
        <v>39787</v>
      </c>
      <c r="K793" s="38">
        <f>IFERROR(INDEX(zdrovojéúdaje!$A:$G,MATCH(ROW()+821,$A:$A,0),COLUMN()-8),"")</f>
        <v>0</v>
      </c>
      <c r="L793" s="39" t="str">
        <f>IFERROR(VALUE(TRIM(SUBSTITUTE(REPLACE(INDEX(zdrovojéúdaje!$A:$G,MATCH(ROW()+821,$A:$A,0),COLUMN()-8),1,4,""),".",",",1))),"")</f>
        <v/>
      </c>
      <c r="M793" s="39" t="str">
        <f>IFERROR(VALUE(TRIM(SUBSTITUTE(REPLACE(INDEX(zdrovojéúdaje!$A:$G,MATCH(ROW()+821,$A:$A,0),COLUMN()-8),1,4,""),".",","))),"")</f>
        <v/>
      </c>
      <c r="N793" s="40" t="str">
        <f>IFERROR(VALUE(TRIM(SUBSTITUTE(REPLACE(INDEX(zdrovojéúdaje!$A:$G,MATCH(ROW()+821,$A:$A,0),COLUMN()-8),1,4,""),".",","))),"")</f>
        <v/>
      </c>
    </row>
    <row r="794" spans="1:14" s="29" customFormat="1" ht="13.15" customHeight="1">
      <c r="A794" s="47">
        <f>IF((zdrovojéúdaje!B794&gt;=$C$3)*(zdrovojéúdaje!B794&lt;=$C$4),1+COUNTIF($A$1:$A793,"&gt;0"),0)</f>
        <v>794</v>
      </c>
      <c r="B794" s="28">
        <f>IFERROR(INDEX(zdrovojéúdaje!$A:$G,MATCH(ROW()+745,$A:$A,0),COLUMN()-1),"")</f>
        <v>1539</v>
      </c>
      <c r="C794" s="14">
        <f>IFERROR(INDEX(zdrovojéúdaje!$A:$G,MATCH(ROW()+745,$A:$A,0),COLUMN()-1),"")</f>
        <v>39787</v>
      </c>
      <c r="D794" s="15">
        <f>IFERROR(INDEX(zdrovojéúdaje!$A:$G,MATCH(ROW()+745,$A:$A,0),COLUMN()-1),"")</f>
        <v>0</v>
      </c>
      <c r="E794" s="13" t="str">
        <f>IFERROR(VALUE(TRIM(SUBSTITUTE(REPLACE(INDEX(zdrovojéúdaje!$A:$G,MATCH(ROW()+745,$A:$A,0),COLUMN()-1),1,4,""),".",",",1))),"")</f>
        <v/>
      </c>
      <c r="F794" s="13" t="str">
        <f>IFERROR(VALUE(TRIM(SUBSTITUTE(REPLACE(INDEX(zdrovojéúdaje!$A:$G,MATCH(ROW()+745,$A:$A,0),COLUMN()-1),1,4,""),".",","))),"")</f>
        <v/>
      </c>
      <c r="G794" s="12" t="str">
        <f>IFERROR(VALUE(TRIM(SUBSTITUTE(REPLACE(INDEX(zdrovojéúdaje!$A:$G,MATCH(ROW()+745,$A:$A,0),COLUMN()-1),1,4,""),".",","))),"")</f>
        <v/>
      </c>
      <c r="I794" s="36">
        <f>IFERROR(INDEX(zdrovojéúdaje!$A:$G,MATCH(ROW()+821,$A:$A,0),COLUMN()-8),"")</f>
        <v>1615</v>
      </c>
      <c r="J794" s="37">
        <f>IFERROR(INDEX(zdrovojéúdaje!$A:$G,MATCH(ROW()+821,$A:$A,0),COLUMN()-8),"")</f>
        <v>39787</v>
      </c>
      <c r="K794" s="38">
        <f>IFERROR(INDEX(zdrovojéúdaje!$A:$G,MATCH(ROW()+821,$A:$A,0),COLUMN()-8),"")</f>
        <v>0</v>
      </c>
      <c r="L794" s="39" t="str">
        <f>IFERROR(VALUE(TRIM(SUBSTITUTE(REPLACE(INDEX(zdrovojéúdaje!$A:$G,MATCH(ROW()+821,$A:$A,0),COLUMN()-8),1,4,""),".",",",1))),"")</f>
        <v/>
      </c>
      <c r="M794" s="39" t="str">
        <f>IFERROR(VALUE(TRIM(SUBSTITUTE(REPLACE(INDEX(zdrovojéúdaje!$A:$G,MATCH(ROW()+821,$A:$A,0),COLUMN()-8),1,4,""),".",","))),"")</f>
        <v/>
      </c>
      <c r="N794" s="40" t="str">
        <f>IFERROR(VALUE(TRIM(SUBSTITUTE(REPLACE(INDEX(zdrovojéúdaje!$A:$G,MATCH(ROW()+821,$A:$A,0),COLUMN()-8),1,4,""),".",","))),"")</f>
        <v/>
      </c>
    </row>
    <row r="795" spans="1:14" s="29" customFormat="1" ht="13.15" customHeight="1">
      <c r="A795" s="47">
        <f>IF((zdrovojéúdaje!B795&gt;=$C$3)*(zdrovojéúdaje!B795&lt;=$C$4),1+COUNTIF($A$1:$A794,"&gt;0"),0)</f>
        <v>795</v>
      </c>
      <c r="B795" s="28">
        <f>IFERROR(INDEX(zdrovojéúdaje!$A:$G,MATCH(ROW()+745,$A:$A,0),COLUMN()-1),"")</f>
        <v>1540</v>
      </c>
      <c r="C795" s="14">
        <f>IFERROR(INDEX(zdrovojéúdaje!$A:$G,MATCH(ROW()+745,$A:$A,0),COLUMN()-1),"")</f>
        <v>39787</v>
      </c>
      <c r="D795" s="15">
        <f>IFERROR(INDEX(zdrovojéúdaje!$A:$G,MATCH(ROW()+745,$A:$A,0),COLUMN()-1),"")</f>
        <v>0</v>
      </c>
      <c r="E795" s="13" t="str">
        <f>IFERROR(VALUE(TRIM(SUBSTITUTE(REPLACE(INDEX(zdrovojéúdaje!$A:$G,MATCH(ROW()+745,$A:$A,0),COLUMN()-1),1,4,""),".",",",1))),"")</f>
        <v/>
      </c>
      <c r="F795" s="13" t="str">
        <f>IFERROR(VALUE(TRIM(SUBSTITUTE(REPLACE(INDEX(zdrovojéúdaje!$A:$G,MATCH(ROW()+745,$A:$A,0),COLUMN()-1),1,4,""),".",","))),"")</f>
        <v/>
      </c>
      <c r="G795" s="12" t="str">
        <f>IFERROR(VALUE(TRIM(SUBSTITUTE(REPLACE(INDEX(zdrovojéúdaje!$A:$G,MATCH(ROW()+745,$A:$A,0),COLUMN()-1),1,4,""),".",","))),"")</f>
        <v/>
      </c>
      <c r="I795" s="36">
        <f>IFERROR(INDEX(zdrovojéúdaje!$A:$G,MATCH(ROW()+821,$A:$A,0),COLUMN()-8),"")</f>
        <v>1616</v>
      </c>
      <c r="J795" s="37">
        <f>IFERROR(INDEX(zdrovojéúdaje!$A:$G,MATCH(ROW()+821,$A:$A,0),COLUMN()-8),"")</f>
        <v>39787</v>
      </c>
      <c r="K795" s="38">
        <f>IFERROR(INDEX(zdrovojéúdaje!$A:$G,MATCH(ROW()+821,$A:$A,0),COLUMN()-8),"")</f>
        <v>0</v>
      </c>
      <c r="L795" s="39" t="str">
        <f>IFERROR(VALUE(TRIM(SUBSTITUTE(REPLACE(INDEX(zdrovojéúdaje!$A:$G,MATCH(ROW()+821,$A:$A,0),COLUMN()-8),1,4,""),".",",",1))),"")</f>
        <v/>
      </c>
      <c r="M795" s="39" t="str">
        <f>IFERROR(VALUE(TRIM(SUBSTITUTE(REPLACE(INDEX(zdrovojéúdaje!$A:$G,MATCH(ROW()+821,$A:$A,0),COLUMN()-8),1,4,""),".",","))),"")</f>
        <v/>
      </c>
      <c r="N795" s="40" t="str">
        <f>IFERROR(VALUE(TRIM(SUBSTITUTE(REPLACE(INDEX(zdrovojéúdaje!$A:$G,MATCH(ROW()+821,$A:$A,0),COLUMN()-8),1,4,""),".",","))),"")</f>
        <v/>
      </c>
    </row>
    <row r="796" spans="1:14" s="29" customFormat="1" ht="13.15" customHeight="1">
      <c r="A796" s="47">
        <f>IF((zdrovojéúdaje!B796&gt;=$C$3)*(zdrovojéúdaje!B796&lt;=$C$4),1+COUNTIF($A$1:$A795,"&gt;0"),0)</f>
        <v>796</v>
      </c>
      <c r="B796" s="28">
        <f>IFERROR(INDEX(zdrovojéúdaje!$A:$G,MATCH(ROW()+745,$A:$A,0),COLUMN()-1),"")</f>
        <v>1541</v>
      </c>
      <c r="C796" s="14">
        <f>IFERROR(INDEX(zdrovojéúdaje!$A:$G,MATCH(ROW()+745,$A:$A,0),COLUMN()-1),"")</f>
        <v>39787</v>
      </c>
      <c r="D796" s="15">
        <f>IFERROR(INDEX(zdrovojéúdaje!$A:$G,MATCH(ROW()+745,$A:$A,0),COLUMN()-1),"")</f>
        <v>0</v>
      </c>
      <c r="E796" s="13" t="str">
        <f>IFERROR(VALUE(TRIM(SUBSTITUTE(REPLACE(INDEX(zdrovojéúdaje!$A:$G,MATCH(ROW()+745,$A:$A,0),COLUMN()-1),1,4,""),".",",",1))),"")</f>
        <v/>
      </c>
      <c r="F796" s="13" t="str">
        <f>IFERROR(VALUE(TRIM(SUBSTITUTE(REPLACE(INDEX(zdrovojéúdaje!$A:$G,MATCH(ROW()+745,$A:$A,0),COLUMN()-1),1,4,""),".",","))),"")</f>
        <v/>
      </c>
      <c r="G796" s="12" t="str">
        <f>IFERROR(VALUE(TRIM(SUBSTITUTE(REPLACE(INDEX(zdrovojéúdaje!$A:$G,MATCH(ROW()+745,$A:$A,0),COLUMN()-1),1,4,""),".",","))),"")</f>
        <v/>
      </c>
      <c r="I796" s="36">
        <f>IFERROR(INDEX(zdrovojéúdaje!$A:$G,MATCH(ROW()+821,$A:$A,0),COLUMN()-8),"")</f>
        <v>1617</v>
      </c>
      <c r="J796" s="37">
        <f>IFERROR(INDEX(zdrovojéúdaje!$A:$G,MATCH(ROW()+821,$A:$A,0),COLUMN()-8),"")</f>
        <v>39787</v>
      </c>
      <c r="K796" s="38">
        <f>IFERROR(INDEX(zdrovojéúdaje!$A:$G,MATCH(ROW()+821,$A:$A,0),COLUMN()-8),"")</f>
        <v>0</v>
      </c>
      <c r="L796" s="39" t="str">
        <f>IFERROR(VALUE(TRIM(SUBSTITUTE(REPLACE(INDEX(zdrovojéúdaje!$A:$G,MATCH(ROW()+821,$A:$A,0),COLUMN()-8),1,4,""),".",",",1))),"")</f>
        <v/>
      </c>
      <c r="M796" s="39" t="str">
        <f>IFERROR(VALUE(TRIM(SUBSTITUTE(REPLACE(INDEX(zdrovojéúdaje!$A:$G,MATCH(ROW()+821,$A:$A,0),COLUMN()-8),1,4,""),".",","))),"")</f>
        <v/>
      </c>
      <c r="N796" s="40" t="str">
        <f>IFERROR(VALUE(TRIM(SUBSTITUTE(REPLACE(INDEX(zdrovojéúdaje!$A:$G,MATCH(ROW()+821,$A:$A,0),COLUMN()-8),1,4,""),".",","))),"")</f>
        <v/>
      </c>
    </row>
    <row r="797" spans="1:14" s="29" customFormat="1" ht="13.15" customHeight="1">
      <c r="A797" s="47">
        <f>IF((zdrovojéúdaje!B797&gt;=$C$3)*(zdrovojéúdaje!B797&lt;=$C$4),1+COUNTIF($A$1:$A796,"&gt;0"),0)</f>
        <v>797</v>
      </c>
      <c r="B797" s="28">
        <f>IFERROR(INDEX(zdrovojéúdaje!$A:$G,MATCH(ROW()+745,$A:$A,0),COLUMN()-1),"")</f>
        <v>1542</v>
      </c>
      <c r="C797" s="14">
        <f>IFERROR(INDEX(zdrovojéúdaje!$A:$G,MATCH(ROW()+745,$A:$A,0),COLUMN()-1),"")</f>
        <v>39787</v>
      </c>
      <c r="D797" s="15">
        <f>IFERROR(INDEX(zdrovojéúdaje!$A:$G,MATCH(ROW()+745,$A:$A,0),COLUMN()-1),"")</f>
        <v>0</v>
      </c>
      <c r="E797" s="13" t="str">
        <f>IFERROR(VALUE(TRIM(SUBSTITUTE(REPLACE(INDEX(zdrovojéúdaje!$A:$G,MATCH(ROW()+745,$A:$A,0),COLUMN()-1),1,4,""),".",",",1))),"")</f>
        <v/>
      </c>
      <c r="F797" s="13" t="str">
        <f>IFERROR(VALUE(TRIM(SUBSTITUTE(REPLACE(INDEX(zdrovojéúdaje!$A:$G,MATCH(ROW()+745,$A:$A,0),COLUMN()-1),1,4,""),".",","))),"")</f>
        <v/>
      </c>
      <c r="G797" s="12" t="str">
        <f>IFERROR(VALUE(TRIM(SUBSTITUTE(REPLACE(INDEX(zdrovojéúdaje!$A:$G,MATCH(ROW()+745,$A:$A,0),COLUMN()-1),1,4,""),".",","))),"")</f>
        <v/>
      </c>
      <c r="I797" s="36">
        <f>IFERROR(INDEX(zdrovojéúdaje!$A:$G,MATCH(ROW()+821,$A:$A,0),COLUMN()-8),"")</f>
        <v>1618</v>
      </c>
      <c r="J797" s="37">
        <f>IFERROR(INDEX(zdrovojéúdaje!$A:$G,MATCH(ROW()+821,$A:$A,0),COLUMN()-8),"")</f>
        <v>39787</v>
      </c>
      <c r="K797" s="38">
        <f>IFERROR(INDEX(zdrovojéúdaje!$A:$G,MATCH(ROW()+821,$A:$A,0),COLUMN()-8),"")</f>
        <v>0</v>
      </c>
      <c r="L797" s="39" t="str">
        <f>IFERROR(VALUE(TRIM(SUBSTITUTE(REPLACE(INDEX(zdrovojéúdaje!$A:$G,MATCH(ROW()+821,$A:$A,0),COLUMN()-8),1,4,""),".",",",1))),"")</f>
        <v/>
      </c>
      <c r="M797" s="39" t="str">
        <f>IFERROR(VALUE(TRIM(SUBSTITUTE(REPLACE(INDEX(zdrovojéúdaje!$A:$G,MATCH(ROW()+821,$A:$A,0),COLUMN()-8),1,4,""),".",","))),"")</f>
        <v/>
      </c>
      <c r="N797" s="40" t="str">
        <f>IFERROR(VALUE(TRIM(SUBSTITUTE(REPLACE(INDEX(zdrovojéúdaje!$A:$G,MATCH(ROW()+821,$A:$A,0),COLUMN()-8),1,4,""),".",","))),"")</f>
        <v/>
      </c>
    </row>
    <row r="798" spans="1:14" s="29" customFormat="1" ht="13.15" customHeight="1">
      <c r="A798" s="47">
        <f>IF((zdrovojéúdaje!B798&gt;=$C$3)*(zdrovojéúdaje!B798&lt;=$C$4),1+COUNTIF($A$1:$A797,"&gt;0"),0)</f>
        <v>798</v>
      </c>
      <c r="B798" s="28">
        <f>IFERROR(INDEX(zdrovojéúdaje!$A:$G,MATCH(ROW()+745,$A:$A,0),COLUMN()-1),"")</f>
        <v>1543</v>
      </c>
      <c r="C798" s="14">
        <f>IFERROR(INDEX(zdrovojéúdaje!$A:$G,MATCH(ROW()+745,$A:$A,0),COLUMN()-1),"")</f>
        <v>39787</v>
      </c>
      <c r="D798" s="15">
        <f>IFERROR(INDEX(zdrovojéúdaje!$A:$G,MATCH(ROW()+745,$A:$A,0),COLUMN()-1),"")</f>
        <v>0</v>
      </c>
      <c r="E798" s="13" t="str">
        <f>IFERROR(VALUE(TRIM(SUBSTITUTE(REPLACE(INDEX(zdrovojéúdaje!$A:$G,MATCH(ROW()+745,$A:$A,0),COLUMN()-1),1,4,""),".",",",1))),"")</f>
        <v/>
      </c>
      <c r="F798" s="13" t="str">
        <f>IFERROR(VALUE(TRIM(SUBSTITUTE(REPLACE(INDEX(zdrovojéúdaje!$A:$G,MATCH(ROW()+745,$A:$A,0),COLUMN()-1),1,4,""),".",","))),"")</f>
        <v/>
      </c>
      <c r="G798" s="12" t="str">
        <f>IFERROR(VALUE(TRIM(SUBSTITUTE(REPLACE(INDEX(zdrovojéúdaje!$A:$G,MATCH(ROW()+745,$A:$A,0),COLUMN()-1),1,4,""),".",","))),"")</f>
        <v/>
      </c>
      <c r="I798" s="36">
        <f>IFERROR(INDEX(zdrovojéúdaje!$A:$G,MATCH(ROW()+821,$A:$A,0),COLUMN()-8),"")</f>
        <v>1619</v>
      </c>
      <c r="J798" s="37">
        <f>IFERROR(INDEX(zdrovojéúdaje!$A:$G,MATCH(ROW()+821,$A:$A,0),COLUMN()-8),"")</f>
        <v>39787</v>
      </c>
      <c r="K798" s="38">
        <f>IFERROR(INDEX(zdrovojéúdaje!$A:$G,MATCH(ROW()+821,$A:$A,0),COLUMN()-8),"")</f>
        <v>0</v>
      </c>
      <c r="L798" s="39" t="str">
        <f>IFERROR(VALUE(TRIM(SUBSTITUTE(REPLACE(INDEX(zdrovojéúdaje!$A:$G,MATCH(ROW()+821,$A:$A,0),COLUMN()-8),1,4,""),".",",",1))),"")</f>
        <v/>
      </c>
      <c r="M798" s="39" t="str">
        <f>IFERROR(VALUE(TRIM(SUBSTITUTE(REPLACE(INDEX(zdrovojéúdaje!$A:$G,MATCH(ROW()+821,$A:$A,0),COLUMN()-8),1,4,""),".",","))),"")</f>
        <v/>
      </c>
      <c r="N798" s="40" t="str">
        <f>IFERROR(VALUE(TRIM(SUBSTITUTE(REPLACE(INDEX(zdrovojéúdaje!$A:$G,MATCH(ROW()+821,$A:$A,0),COLUMN()-8),1,4,""),".",","))),"")</f>
        <v/>
      </c>
    </row>
    <row r="799" spans="1:14" s="29" customFormat="1" ht="13.15" customHeight="1">
      <c r="A799" s="47">
        <f>IF((zdrovojéúdaje!B799&gt;=$C$3)*(zdrovojéúdaje!B799&lt;=$C$4),1+COUNTIF($A$1:$A798,"&gt;0"),0)</f>
        <v>799</v>
      </c>
      <c r="B799" s="28">
        <f>IFERROR(INDEX(zdrovojéúdaje!$A:$G,MATCH(ROW()+745,$A:$A,0),COLUMN()-1),"")</f>
        <v>1544</v>
      </c>
      <c r="C799" s="14">
        <f>IFERROR(INDEX(zdrovojéúdaje!$A:$G,MATCH(ROW()+745,$A:$A,0),COLUMN()-1),"")</f>
        <v>39787</v>
      </c>
      <c r="D799" s="15">
        <f>IFERROR(INDEX(zdrovojéúdaje!$A:$G,MATCH(ROW()+745,$A:$A,0),COLUMN()-1),"")</f>
        <v>0</v>
      </c>
      <c r="E799" s="13" t="str">
        <f>IFERROR(VALUE(TRIM(SUBSTITUTE(REPLACE(INDEX(zdrovojéúdaje!$A:$G,MATCH(ROW()+745,$A:$A,0),COLUMN()-1),1,4,""),".",",",1))),"")</f>
        <v/>
      </c>
      <c r="F799" s="13" t="str">
        <f>IFERROR(VALUE(TRIM(SUBSTITUTE(REPLACE(INDEX(zdrovojéúdaje!$A:$G,MATCH(ROW()+745,$A:$A,0),COLUMN()-1),1,4,""),".",","))),"")</f>
        <v/>
      </c>
      <c r="G799" s="12" t="str">
        <f>IFERROR(VALUE(TRIM(SUBSTITUTE(REPLACE(INDEX(zdrovojéúdaje!$A:$G,MATCH(ROW()+745,$A:$A,0),COLUMN()-1),1,4,""),".",","))),"")</f>
        <v/>
      </c>
      <c r="I799" s="36">
        <f>IFERROR(INDEX(zdrovojéúdaje!$A:$G,MATCH(ROW()+821,$A:$A,0),COLUMN()-8),"")</f>
        <v>1620</v>
      </c>
      <c r="J799" s="37">
        <f>IFERROR(INDEX(zdrovojéúdaje!$A:$G,MATCH(ROW()+821,$A:$A,0),COLUMN()-8),"")</f>
        <v>39787</v>
      </c>
      <c r="K799" s="38">
        <f>IFERROR(INDEX(zdrovojéúdaje!$A:$G,MATCH(ROW()+821,$A:$A,0),COLUMN()-8),"")</f>
        <v>0</v>
      </c>
      <c r="L799" s="39" t="str">
        <f>IFERROR(VALUE(TRIM(SUBSTITUTE(REPLACE(INDEX(zdrovojéúdaje!$A:$G,MATCH(ROW()+821,$A:$A,0),COLUMN()-8),1,4,""),".",",",1))),"")</f>
        <v/>
      </c>
      <c r="M799" s="39" t="str">
        <f>IFERROR(VALUE(TRIM(SUBSTITUTE(REPLACE(INDEX(zdrovojéúdaje!$A:$G,MATCH(ROW()+821,$A:$A,0),COLUMN()-8),1,4,""),".",","))),"")</f>
        <v/>
      </c>
      <c r="N799" s="40" t="str">
        <f>IFERROR(VALUE(TRIM(SUBSTITUTE(REPLACE(INDEX(zdrovojéúdaje!$A:$G,MATCH(ROW()+821,$A:$A,0),COLUMN()-8),1,4,""),".",","))),"")</f>
        <v/>
      </c>
    </row>
    <row r="800" spans="1:14" s="29" customFormat="1" ht="13.15" customHeight="1">
      <c r="A800" s="47">
        <f>IF((zdrovojéúdaje!B800&gt;=$C$3)*(zdrovojéúdaje!B800&lt;=$C$4),1+COUNTIF($A$1:$A799,"&gt;0"),0)</f>
        <v>800</v>
      </c>
      <c r="B800" s="28">
        <f>IFERROR(INDEX(zdrovojéúdaje!$A:$G,MATCH(ROW()+745,$A:$A,0),COLUMN()-1),"")</f>
        <v>1545</v>
      </c>
      <c r="C800" s="14">
        <f>IFERROR(INDEX(zdrovojéúdaje!$A:$G,MATCH(ROW()+745,$A:$A,0),COLUMN()-1),"")</f>
        <v>39787</v>
      </c>
      <c r="D800" s="15">
        <f>IFERROR(INDEX(zdrovojéúdaje!$A:$G,MATCH(ROW()+745,$A:$A,0),COLUMN()-1),"")</f>
        <v>0</v>
      </c>
      <c r="E800" s="13" t="str">
        <f>IFERROR(VALUE(TRIM(SUBSTITUTE(REPLACE(INDEX(zdrovojéúdaje!$A:$G,MATCH(ROW()+745,$A:$A,0),COLUMN()-1),1,4,""),".",",",1))),"")</f>
        <v/>
      </c>
      <c r="F800" s="13" t="str">
        <f>IFERROR(VALUE(TRIM(SUBSTITUTE(REPLACE(INDEX(zdrovojéúdaje!$A:$G,MATCH(ROW()+745,$A:$A,0),COLUMN()-1),1,4,""),".",","))),"")</f>
        <v/>
      </c>
      <c r="G800" s="12" t="str">
        <f>IFERROR(VALUE(TRIM(SUBSTITUTE(REPLACE(INDEX(zdrovojéúdaje!$A:$G,MATCH(ROW()+745,$A:$A,0),COLUMN()-1),1,4,""),".",","))),"")</f>
        <v/>
      </c>
      <c r="I800" s="36">
        <f>IFERROR(INDEX(zdrovojéúdaje!$A:$G,MATCH(ROW()+821,$A:$A,0),COLUMN()-8),"")</f>
        <v>1621</v>
      </c>
      <c r="J800" s="37">
        <f>IFERROR(INDEX(zdrovojéúdaje!$A:$G,MATCH(ROW()+821,$A:$A,0),COLUMN()-8),"")</f>
        <v>39787</v>
      </c>
      <c r="K800" s="38">
        <f>IFERROR(INDEX(zdrovojéúdaje!$A:$G,MATCH(ROW()+821,$A:$A,0),COLUMN()-8),"")</f>
        <v>0</v>
      </c>
      <c r="L800" s="39" t="str">
        <f>IFERROR(VALUE(TRIM(SUBSTITUTE(REPLACE(INDEX(zdrovojéúdaje!$A:$G,MATCH(ROW()+821,$A:$A,0),COLUMN()-8),1,4,""),".",",",1))),"")</f>
        <v/>
      </c>
      <c r="M800" s="39" t="str">
        <f>IFERROR(VALUE(TRIM(SUBSTITUTE(REPLACE(INDEX(zdrovojéúdaje!$A:$G,MATCH(ROW()+821,$A:$A,0),COLUMN()-8),1,4,""),".",","))),"")</f>
        <v/>
      </c>
      <c r="N800" s="40" t="str">
        <f>IFERROR(VALUE(TRIM(SUBSTITUTE(REPLACE(INDEX(zdrovojéúdaje!$A:$G,MATCH(ROW()+821,$A:$A,0),COLUMN()-8),1,4,""),".",","))),"")</f>
        <v/>
      </c>
    </row>
    <row r="801" spans="1:14" s="29" customFormat="1" ht="13.15" customHeight="1">
      <c r="A801" s="47">
        <f>IF((zdrovojéúdaje!B801&gt;=$C$3)*(zdrovojéúdaje!B801&lt;=$C$4),1+COUNTIF($A$1:$A800,"&gt;0"),0)</f>
        <v>801</v>
      </c>
      <c r="B801" s="28">
        <f>IFERROR(INDEX(zdrovojéúdaje!$A:$G,MATCH(ROW()+745,$A:$A,0),COLUMN()-1),"")</f>
        <v>1546</v>
      </c>
      <c r="C801" s="14">
        <f>IFERROR(INDEX(zdrovojéúdaje!$A:$G,MATCH(ROW()+745,$A:$A,0),COLUMN()-1),"")</f>
        <v>39787</v>
      </c>
      <c r="D801" s="15">
        <f>IFERROR(INDEX(zdrovojéúdaje!$A:$G,MATCH(ROW()+745,$A:$A,0),COLUMN()-1),"")</f>
        <v>0</v>
      </c>
      <c r="E801" s="13" t="str">
        <f>IFERROR(VALUE(TRIM(SUBSTITUTE(REPLACE(INDEX(zdrovojéúdaje!$A:$G,MATCH(ROW()+745,$A:$A,0),COLUMN()-1),1,4,""),".",",",1))),"")</f>
        <v/>
      </c>
      <c r="F801" s="13" t="str">
        <f>IFERROR(VALUE(TRIM(SUBSTITUTE(REPLACE(INDEX(zdrovojéúdaje!$A:$G,MATCH(ROW()+745,$A:$A,0),COLUMN()-1),1,4,""),".",","))),"")</f>
        <v/>
      </c>
      <c r="G801" s="12" t="str">
        <f>IFERROR(VALUE(TRIM(SUBSTITUTE(REPLACE(INDEX(zdrovojéúdaje!$A:$G,MATCH(ROW()+745,$A:$A,0),COLUMN()-1),1,4,""),".",","))),"")</f>
        <v/>
      </c>
      <c r="I801" s="36">
        <f>IFERROR(INDEX(zdrovojéúdaje!$A:$G,MATCH(ROW()+821,$A:$A,0),COLUMN()-8),"")</f>
        <v>1622</v>
      </c>
      <c r="J801" s="37">
        <f>IFERROR(INDEX(zdrovojéúdaje!$A:$G,MATCH(ROW()+821,$A:$A,0),COLUMN()-8),"")</f>
        <v>39787</v>
      </c>
      <c r="K801" s="38">
        <f>IFERROR(INDEX(zdrovojéúdaje!$A:$G,MATCH(ROW()+821,$A:$A,0),COLUMN()-8),"")</f>
        <v>0</v>
      </c>
      <c r="L801" s="39" t="str">
        <f>IFERROR(VALUE(TRIM(SUBSTITUTE(REPLACE(INDEX(zdrovojéúdaje!$A:$G,MATCH(ROW()+821,$A:$A,0),COLUMN()-8),1,4,""),".",",",1))),"")</f>
        <v/>
      </c>
      <c r="M801" s="39" t="str">
        <f>IFERROR(VALUE(TRIM(SUBSTITUTE(REPLACE(INDEX(zdrovojéúdaje!$A:$G,MATCH(ROW()+821,$A:$A,0),COLUMN()-8),1,4,""),".",","))),"")</f>
        <v/>
      </c>
      <c r="N801" s="40" t="str">
        <f>IFERROR(VALUE(TRIM(SUBSTITUTE(REPLACE(INDEX(zdrovojéúdaje!$A:$G,MATCH(ROW()+821,$A:$A,0),COLUMN()-8),1,4,""),".",","))),"")</f>
        <v/>
      </c>
    </row>
    <row r="802" spans="1:14" s="29" customFormat="1" ht="13.15" customHeight="1">
      <c r="A802" s="47">
        <f>IF((zdrovojéúdaje!B802&gt;=$C$3)*(zdrovojéúdaje!B802&lt;=$C$4),1+COUNTIF($A$1:$A801,"&gt;0"),0)</f>
        <v>802</v>
      </c>
      <c r="B802" s="28">
        <f>IFERROR(INDEX(zdrovojéúdaje!$A:$G,MATCH(ROW()+745,$A:$A,0),COLUMN()-1),"")</f>
        <v>1547</v>
      </c>
      <c r="C802" s="14">
        <f>IFERROR(INDEX(zdrovojéúdaje!$A:$G,MATCH(ROW()+745,$A:$A,0),COLUMN()-1),"")</f>
        <v>39787</v>
      </c>
      <c r="D802" s="15">
        <f>IFERROR(INDEX(zdrovojéúdaje!$A:$G,MATCH(ROW()+745,$A:$A,0),COLUMN()-1),"")</f>
        <v>0</v>
      </c>
      <c r="E802" s="13" t="str">
        <f>IFERROR(VALUE(TRIM(SUBSTITUTE(REPLACE(INDEX(zdrovojéúdaje!$A:$G,MATCH(ROW()+745,$A:$A,0),COLUMN()-1),1,4,""),".",",",1))),"")</f>
        <v/>
      </c>
      <c r="F802" s="13" t="str">
        <f>IFERROR(VALUE(TRIM(SUBSTITUTE(REPLACE(INDEX(zdrovojéúdaje!$A:$G,MATCH(ROW()+745,$A:$A,0),COLUMN()-1),1,4,""),".",","))),"")</f>
        <v/>
      </c>
      <c r="G802" s="12" t="str">
        <f>IFERROR(VALUE(TRIM(SUBSTITUTE(REPLACE(INDEX(zdrovojéúdaje!$A:$G,MATCH(ROW()+745,$A:$A,0),COLUMN()-1),1,4,""),".",","))),"")</f>
        <v/>
      </c>
      <c r="I802" s="36">
        <f>IFERROR(INDEX(zdrovojéúdaje!$A:$G,MATCH(ROW()+821,$A:$A,0),COLUMN()-8),"")</f>
        <v>1623</v>
      </c>
      <c r="J802" s="37">
        <f>IFERROR(INDEX(zdrovojéúdaje!$A:$G,MATCH(ROW()+821,$A:$A,0),COLUMN()-8),"")</f>
        <v>39787</v>
      </c>
      <c r="K802" s="38">
        <f>IFERROR(INDEX(zdrovojéúdaje!$A:$G,MATCH(ROW()+821,$A:$A,0),COLUMN()-8),"")</f>
        <v>0</v>
      </c>
      <c r="L802" s="39" t="str">
        <f>IFERROR(VALUE(TRIM(SUBSTITUTE(REPLACE(INDEX(zdrovojéúdaje!$A:$G,MATCH(ROW()+821,$A:$A,0),COLUMN()-8),1,4,""),".",",",1))),"")</f>
        <v/>
      </c>
      <c r="M802" s="39" t="str">
        <f>IFERROR(VALUE(TRIM(SUBSTITUTE(REPLACE(INDEX(zdrovojéúdaje!$A:$G,MATCH(ROW()+821,$A:$A,0),COLUMN()-8),1,4,""),".",","))),"")</f>
        <v/>
      </c>
      <c r="N802" s="40" t="str">
        <f>IFERROR(VALUE(TRIM(SUBSTITUTE(REPLACE(INDEX(zdrovojéúdaje!$A:$G,MATCH(ROW()+821,$A:$A,0),COLUMN()-8),1,4,""),".",","))),"")</f>
        <v/>
      </c>
    </row>
    <row r="803" spans="1:14" s="29" customFormat="1" ht="13.15" customHeight="1">
      <c r="A803" s="47">
        <f>IF((zdrovojéúdaje!B803&gt;=$C$3)*(zdrovojéúdaje!B803&lt;=$C$4),1+COUNTIF($A$1:$A802,"&gt;0"),0)</f>
        <v>803</v>
      </c>
      <c r="B803" s="28">
        <f>IFERROR(INDEX(zdrovojéúdaje!$A:$G,MATCH(ROW()+745,$A:$A,0),COLUMN()-1),"")</f>
        <v>1548</v>
      </c>
      <c r="C803" s="14">
        <f>IFERROR(INDEX(zdrovojéúdaje!$A:$G,MATCH(ROW()+745,$A:$A,0),COLUMN()-1),"")</f>
        <v>39787</v>
      </c>
      <c r="D803" s="15">
        <f>IFERROR(INDEX(zdrovojéúdaje!$A:$G,MATCH(ROW()+745,$A:$A,0),COLUMN()-1),"")</f>
        <v>0</v>
      </c>
      <c r="E803" s="13" t="str">
        <f>IFERROR(VALUE(TRIM(SUBSTITUTE(REPLACE(INDEX(zdrovojéúdaje!$A:$G,MATCH(ROW()+745,$A:$A,0),COLUMN()-1),1,4,""),".",",",1))),"")</f>
        <v/>
      </c>
      <c r="F803" s="13" t="str">
        <f>IFERROR(VALUE(TRIM(SUBSTITUTE(REPLACE(INDEX(zdrovojéúdaje!$A:$G,MATCH(ROW()+745,$A:$A,0),COLUMN()-1),1,4,""),".",","))),"")</f>
        <v/>
      </c>
      <c r="G803" s="12" t="str">
        <f>IFERROR(VALUE(TRIM(SUBSTITUTE(REPLACE(INDEX(zdrovojéúdaje!$A:$G,MATCH(ROW()+745,$A:$A,0),COLUMN()-1),1,4,""),".",","))),"")</f>
        <v/>
      </c>
      <c r="I803" s="36">
        <f>IFERROR(INDEX(zdrovojéúdaje!$A:$G,MATCH(ROW()+821,$A:$A,0),COLUMN()-8),"")</f>
        <v>1624</v>
      </c>
      <c r="J803" s="37">
        <f>IFERROR(INDEX(zdrovojéúdaje!$A:$G,MATCH(ROW()+821,$A:$A,0),COLUMN()-8),"")</f>
        <v>39787</v>
      </c>
      <c r="K803" s="38">
        <f>IFERROR(INDEX(zdrovojéúdaje!$A:$G,MATCH(ROW()+821,$A:$A,0),COLUMN()-8),"")</f>
        <v>0</v>
      </c>
      <c r="L803" s="39" t="str">
        <f>IFERROR(VALUE(TRIM(SUBSTITUTE(REPLACE(INDEX(zdrovojéúdaje!$A:$G,MATCH(ROW()+821,$A:$A,0),COLUMN()-8),1,4,""),".",",",1))),"")</f>
        <v/>
      </c>
      <c r="M803" s="39" t="str">
        <f>IFERROR(VALUE(TRIM(SUBSTITUTE(REPLACE(INDEX(zdrovojéúdaje!$A:$G,MATCH(ROW()+821,$A:$A,0),COLUMN()-8),1,4,""),".",","))),"")</f>
        <v/>
      </c>
      <c r="N803" s="40" t="str">
        <f>IFERROR(VALUE(TRIM(SUBSTITUTE(REPLACE(INDEX(zdrovojéúdaje!$A:$G,MATCH(ROW()+821,$A:$A,0),COLUMN()-8),1,4,""),".",","))),"")</f>
        <v/>
      </c>
    </row>
    <row r="804" spans="1:14" s="29" customFormat="1" ht="13.15" customHeight="1">
      <c r="A804" s="47">
        <f>IF((zdrovojéúdaje!B804&gt;=$C$3)*(zdrovojéúdaje!B804&lt;=$C$4),1+COUNTIF($A$1:$A803,"&gt;0"),0)</f>
        <v>804</v>
      </c>
      <c r="B804" s="28">
        <f>IFERROR(INDEX(zdrovojéúdaje!$A:$G,MATCH(ROW()+745,$A:$A,0),COLUMN()-1),"")</f>
        <v>1549</v>
      </c>
      <c r="C804" s="14">
        <f>IFERROR(INDEX(zdrovojéúdaje!$A:$G,MATCH(ROW()+745,$A:$A,0),COLUMN()-1),"")</f>
        <v>39787</v>
      </c>
      <c r="D804" s="15">
        <f>IFERROR(INDEX(zdrovojéúdaje!$A:$G,MATCH(ROW()+745,$A:$A,0),COLUMN()-1),"")</f>
        <v>0</v>
      </c>
      <c r="E804" s="13" t="str">
        <f>IFERROR(VALUE(TRIM(SUBSTITUTE(REPLACE(INDEX(zdrovojéúdaje!$A:$G,MATCH(ROW()+745,$A:$A,0),COLUMN()-1),1,4,""),".",",",1))),"")</f>
        <v/>
      </c>
      <c r="F804" s="13" t="str">
        <f>IFERROR(VALUE(TRIM(SUBSTITUTE(REPLACE(INDEX(zdrovojéúdaje!$A:$G,MATCH(ROW()+745,$A:$A,0),COLUMN()-1),1,4,""),".",","))),"")</f>
        <v/>
      </c>
      <c r="G804" s="12" t="str">
        <f>IFERROR(VALUE(TRIM(SUBSTITUTE(REPLACE(INDEX(zdrovojéúdaje!$A:$G,MATCH(ROW()+745,$A:$A,0),COLUMN()-1),1,4,""),".",","))),"")</f>
        <v/>
      </c>
      <c r="I804" s="36">
        <f>IFERROR(INDEX(zdrovojéúdaje!$A:$G,MATCH(ROW()+821,$A:$A,0),COLUMN()-8),"")</f>
        <v>1625</v>
      </c>
      <c r="J804" s="37">
        <f>IFERROR(INDEX(zdrovojéúdaje!$A:$G,MATCH(ROW()+821,$A:$A,0),COLUMN()-8),"")</f>
        <v>39787</v>
      </c>
      <c r="K804" s="38">
        <f>IFERROR(INDEX(zdrovojéúdaje!$A:$G,MATCH(ROW()+821,$A:$A,0),COLUMN()-8),"")</f>
        <v>0</v>
      </c>
      <c r="L804" s="39" t="str">
        <f>IFERROR(VALUE(TRIM(SUBSTITUTE(REPLACE(INDEX(zdrovojéúdaje!$A:$G,MATCH(ROW()+821,$A:$A,0),COLUMN()-8),1,4,""),".",",",1))),"")</f>
        <v/>
      </c>
      <c r="M804" s="39" t="str">
        <f>IFERROR(VALUE(TRIM(SUBSTITUTE(REPLACE(INDEX(zdrovojéúdaje!$A:$G,MATCH(ROW()+821,$A:$A,0),COLUMN()-8),1,4,""),".",","))),"")</f>
        <v/>
      </c>
      <c r="N804" s="40" t="str">
        <f>IFERROR(VALUE(TRIM(SUBSTITUTE(REPLACE(INDEX(zdrovojéúdaje!$A:$G,MATCH(ROW()+821,$A:$A,0),COLUMN()-8),1,4,""),".",","))),"")</f>
        <v/>
      </c>
    </row>
    <row r="805" spans="1:14" s="29" customFormat="1" ht="13.15" customHeight="1">
      <c r="A805" s="47">
        <f>IF((zdrovojéúdaje!B805&gt;=$C$3)*(zdrovojéúdaje!B805&lt;=$C$4),1+COUNTIF($A$1:$A804,"&gt;0"),0)</f>
        <v>805</v>
      </c>
      <c r="B805" s="28">
        <f>IFERROR(INDEX(zdrovojéúdaje!$A:$G,MATCH(ROW()+745,$A:$A,0),COLUMN()-1),"")</f>
        <v>1550</v>
      </c>
      <c r="C805" s="14">
        <f>IFERROR(INDEX(zdrovojéúdaje!$A:$G,MATCH(ROW()+745,$A:$A,0),COLUMN()-1),"")</f>
        <v>39787</v>
      </c>
      <c r="D805" s="15">
        <f>IFERROR(INDEX(zdrovojéúdaje!$A:$G,MATCH(ROW()+745,$A:$A,0),COLUMN()-1),"")</f>
        <v>0</v>
      </c>
      <c r="E805" s="13" t="str">
        <f>IFERROR(VALUE(TRIM(SUBSTITUTE(REPLACE(INDEX(zdrovojéúdaje!$A:$G,MATCH(ROW()+745,$A:$A,0),COLUMN()-1),1,4,""),".",",",1))),"")</f>
        <v/>
      </c>
      <c r="F805" s="13" t="str">
        <f>IFERROR(VALUE(TRIM(SUBSTITUTE(REPLACE(INDEX(zdrovojéúdaje!$A:$G,MATCH(ROW()+745,$A:$A,0),COLUMN()-1),1,4,""),".",","))),"")</f>
        <v/>
      </c>
      <c r="G805" s="12" t="str">
        <f>IFERROR(VALUE(TRIM(SUBSTITUTE(REPLACE(INDEX(zdrovojéúdaje!$A:$G,MATCH(ROW()+745,$A:$A,0),COLUMN()-1),1,4,""),".",","))),"")</f>
        <v/>
      </c>
      <c r="I805" s="36">
        <f>IFERROR(INDEX(zdrovojéúdaje!$A:$G,MATCH(ROW()+821,$A:$A,0),COLUMN()-8),"")</f>
        <v>1626</v>
      </c>
      <c r="J805" s="37">
        <f>IFERROR(INDEX(zdrovojéúdaje!$A:$G,MATCH(ROW()+821,$A:$A,0),COLUMN()-8),"")</f>
        <v>39787</v>
      </c>
      <c r="K805" s="38">
        <f>IFERROR(INDEX(zdrovojéúdaje!$A:$G,MATCH(ROW()+821,$A:$A,0),COLUMN()-8),"")</f>
        <v>0</v>
      </c>
      <c r="L805" s="39" t="str">
        <f>IFERROR(VALUE(TRIM(SUBSTITUTE(REPLACE(INDEX(zdrovojéúdaje!$A:$G,MATCH(ROW()+821,$A:$A,0),COLUMN()-8),1,4,""),".",",",1))),"")</f>
        <v/>
      </c>
      <c r="M805" s="39" t="str">
        <f>IFERROR(VALUE(TRIM(SUBSTITUTE(REPLACE(INDEX(zdrovojéúdaje!$A:$G,MATCH(ROW()+821,$A:$A,0),COLUMN()-8),1,4,""),".",","))),"")</f>
        <v/>
      </c>
      <c r="N805" s="40" t="str">
        <f>IFERROR(VALUE(TRIM(SUBSTITUTE(REPLACE(INDEX(zdrovojéúdaje!$A:$G,MATCH(ROW()+821,$A:$A,0),COLUMN()-8),1,4,""),".",","))),"")</f>
        <v/>
      </c>
    </row>
    <row r="806" spans="1:14" s="29" customFormat="1" ht="13.15" customHeight="1">
      <c r="A806" s="47">
        <f>IF((zdrovojéúdaje!B806&gt;=$C$3)*(zdrovojéúdaje!B806&lt;=$C$4),1+COUNTIF($A$1:$A805,"&gt;0"),0)</f>
        <v>806</v>
      </c>
      <c r="B806" s="28">
        <f>IFERROR(INDEX(zdrovojéúdaje!$A:$G,MATCH(ROW()+745,$A:$A,0),COLUMN()-1),"")</f>
        <v>1551</v>
      </c>
      <c r="C806" s="14">
        <f>IFERROR(INDEX(zdrovojéúdaje!$A:$G,MATCH(ROW()+745,$A:$A,0),COLUMN()-1),"")</f>
        <v>39787</v>
      </c>
      <c r="D806" s="15">
        <f>IFERROR(INDEX(zdrovojéúdaje!$A:$G,MATCH(ROW()+745,$A:$A,0),COLUMN()-1),"")</f>
        <v>0</v>
      </c>
      <c r="E806" s="13" t="str">
        <f>IFERROR(VALUE(TRIM(SUBSTITUTE(REPLACE(INDEX(zdrovojéúdaje!$A:$G,MATCH(ROW()+745,$A:$A,0),COLUMN()-1),1,4,""),".",",",1))),"")</f>
        <v/>
      </c>
      <c r="F806" s="13" t="str">
        <f>IFERROR(VALUE(TRIM(SUBSTITUTE(REPLACE(INDEX(zdrovojéúdaje!$A:$G,MATCH(ROW()+745,$A:$A,0),COLUMN()-1),1,4,""),".",","))),"")</f>
        <v/>
      </c>
      <c r="G806" s="12" t="str">
        <f>IFERROR(VALUE(TRIM(SUBSTITUTE(REPLACE(INDEX(zdrovojéúdaje!$A:$G,MATCH(ROW()+745,$A:$A,0),COLUMN()-1),1,4,""),".",","))),"")</f>
        <v/>
      </c>
      <c r="I806" s="36">
        <f>IFERROR(INDEX(zdrovojéúdaje!$A:$G,MATCH(ROW()+821,$A:$A,0),COLUMN()-8),"")</f>
        <v>1627</v>
      </c>
      <c r="J806" s="37">
        <f>IFERROR(INDEX(zdrovojéúdaje!$A:$G,MATCH(ROW()+821,$A:$A,0),COLUMN()-8),"")</f>
        <v>39787</v>
      </c>
      <c r="K806" s="38">
        <f>IFERROR(INDEX(zdrovojéúdaje!$A:$G,MATCH(ROW()+821,$A:$A,0),COLUMN()-8),"")</f>
        <v>0</v>
      </c>
      <c r="L806" s="39" t="str">
        <f>IFERROR(VALUE(TRIM(SUBSTITUTE(REPLACE(INDEX(zdrovojéúdaje!$A:$G,MATCH(ROW()+821,$A:$A,0),COLUMN()-8),1,4,""),".",",",1))),"")</f>
        <v/>
      </c>
      <c r="M806" s="39" t="str">
        <f>IFERROR(VALUE(TRIM(SUBSTITUTE(REPLACE(INDEX(zdrovojéúdaje!$A:$G,MATCH(ROW()+821,$A:$A,0),COLUMN()-8),1,4,""),".",","))),"")</f>
        <v/>
      </c>
      <c r="N806" s="40" t="str">
        <f>IFERROR(VALUE(TRIM(SUBSTITUTE(REPLACE(INDEX(zdrovojéúdaje!$A:$G,MATCH(ROW()+821,$A:$A,0),COLUMN()-8),1,4,""),".",","))),"")</f>
        <v/>
      </c>
    </row>
    <row r="807" spans="1:14" s="29" customFormat="1" ht="13.15" customHeight="1">
      <c r="A807" s="47">
        <f>IF((zdrovojéúdaje!B807&gt;=$C$3)*(zdrovojéúdaje!B807&lt;=$C$4),1+COUNTIF($A$1:$A806,"&gt;0"),0)</f>
        <v>807</v>
      </c>
      <c r="B807" s="28">
        <f>IFERROR(INDEX(zdrovojéúdaje!$A:$G,MATCH(ROW()+745,$A:$A,0),COLUMN()-1),"")</f>
        <v>1552</v>
      </c>
      <c r="C807" s="14">
        <f>IFERROR(INDEX(zdrovojéúdaje!$A:$G,MATCH(ROW()+745,$A:$A,0),COLUMN()-1),"")</f>
        <v>39787</v>
      </c>
      <c r="D807" s="15">
        <f>IFERROR(INDEX(zdrovojéúdaje!$A:$G,MATCH(ROW()+745,$A:$A,0),COLUMN()-1),"")</f>
        <v>0</v>
      </c>
      <c r="E807" s="13" t="str">
        <f>IFERROR(VALUE(TRIM(SUBSTITUTE(REPLACE(INDEX(zdrovojéúdaje!$A:$G,MATCH(ROW()+745,$A:$A,0),COLUMN()-1),1,4,""),".",",",1))),"")</f>
        <v/>
      </c>
      <c r="F807" s="13" t="str">
        <f>IFERROR(VALUE(TRIM(SUBSTITUTE(REPLACE(INDEX(zdrovojéúdaje!$A:$G,MATCH(ROW()+745,$A:$A,0),COLUMN()-1),1,4,""),".",","))),"")</f>
        <v/>
      </c>
      <c r="G807" s="12" t="str">
        <f>IFERROR(VALUE(TRIM(SUBSTITUTE(REPLACE(INDEX(zdrovojéúdaje!$A:$G,MATCH(ROW()+745,$A:$A,0),COLUMN()-1),1,4,""),".",","))),"")</f>
        <v/>
      </c>
      <c r="I807" s="36">
        <f>IFERROR(INDEX(zdrovojéúdaje!$A:$G,MATCH(ROW()+821,$A:$A,0),COLUMN()-8),"")</f>
        <v>1628</v>
      </c>
      <c r="J807" s="37">
        <f>IFERROR(INDEX(zdrovojéúdaje!$A:$G,MATCH(ROW()+821,$A:$A,0),COLUMN()-8),"")</f>
        <v>39787</v>
      </c>
      <c r="K807" s="38">
        <f>IFERROR(INDEX(zdrovojéúdaje!$A:$G,MATCH(ROW()+821,$A:$A,0),COLUMN()-8),"")</f>
        <v>0</v>
      </c>
      <c r="L807" s="39" t="str">
        <f>IFERROR(VALUE(TRIM(SUBSTITUTE(REPLACE(INDEX(zdrovojéúdaje!$A:$G,MATCH(ROW()+821,$A:$A,0),COLUMN()-8),1,4,""),".",",",1))),"")</f>
        <v/>
      </c>
      <c r="M807" s="39" t="str">
        <f>IFERROR(VALUE(TRIM(SUBSTITUTE(REPLACE(INDEX(zdrovojéúdaje!$A:$G,MATCH(ROW()+821,$A:$A,0),COLUMN()-8),1,4,""),".",","))),"")</f>
        <v/>
      </c>
      <c r="N807" s="40" t="str">
        <f>IFERROR(VALUE(TRIM(SUBSTITUTE(REPLACE(INDEX(zdrovojéúdaje!$A:$G,MATCH(ROW()+821,$A:$A,0),COLUMN()-8),1,4,""),".",","))),"")</f>
        <v/>
      </c>
    </row>
    <row r="808" spans="1:14" s="29" customFormat="1" ht="13.15" customHeight="1">
      <c r="A808" s="47">
        <f>IF((zdrovojéúdaje!B808&gt;=$C$3)*(zdrovojéúdaje!B808&lt;=$C$4),1+COUNTIF($A$1:$A807,"&gt;0"),0)</f>
        <v>808</v>
      </c>
      <c r="B808" s="28">
        <f>IFERROR(INDEX(zdrovojéúdaje!$A:$G,MATCH(ROW()+745,$A:$A,0),COLUMN()-1),"")</f>
        <v>1553</v>
      </c>
      <c r="C808" s="14">
        <f>IFERROR(INDEX(zdrovojéúdaje!$A:$G,MATCH(ROW()+745,$A:$A,0),COLUMN()-1),"")</f>
        <v>39787</v>
      </c>
      <c r="D808" s="15">
        <f>IFERROR(INDEX(zdrovojéúdaje!$A:$G,MATCH(ROW()+745,$A:$A,0),COLUMN()-1),"")</f>
        <v>0</v>
      </c>
      <c r="E808" s="13" t="str">
        <f>IFERROR(VALUE(TRIM(SUBSTITUTE(REPLACE(INDEX(zdrovojéúdaje!$A:$G,MATCH(ROW()+745,$A:$A,0),COLUMN()-1),1,4,""),".",",",1))),"")</f>
        <v/>
      </c>
      <c r="F808" s="13" t="str">
        <f>IFERROR(VALUE(TRIM(SUBSTITUTE(REPLACE(INDEX(zdrovojéúdaje!$A:$G,MATCH(ROW()+745,$A:$A,0),COLUMN()-1),1,4,""),".",","))),"")</f>
        <v/>
      </c>
      <c r="G808" s="12" t="str">
        <f>IFERROR(VALUE(TRIM(SUBSTITUTE(REPLACE(INDEX(zdrovojéúdaje!$A:$G,MATCH(ROW()+745,$A:$A,0),COLUMN()-1),1,4,""),".",","))),"")</f>
        <v/>
      </c>
      <c r="I808" s="36">
        <f>IFERROR(INDEX(zdrovojéúdaje!$A:$G,MATCH(ROW()+821,$A:$A,0),COLUMN()-8),"")</f>
        <v>1629</v>
      </c>
      <c r="J808" s="37">
        <f>IFERROR(INDEX(zdrovojéúdaje!$A:$G,MATCH(ROW()+821,$A:$A,0),COLUMN()-8),"")</f>
        <v>39787</v>
      </c>
      <c r="K808" s="38">
        <f>IFERROR(INDEX(zdrovojéúdaje!$A:$G,MATCH(ROW()+821,$A:$A,0),COLUMN()-8),"")</f>
        <v>0</v>
      </c>
      <c r="L808" s="39" t="str">
        <f>IFERROR(VALUE(TRIM(SUBSTITUTE(REPLACE(INDEX(zdrovojéúdaje!$A:$G,MATCH(ROW()+821,$A:$A,0),COLUMN()-8),1,4,""),".",",",1))),"")</f>
        <v/>
      </c>
      <c r="M808" s="39" t="str">
        <f>IFERROR(VALUE(TRIM(SUBSTITUTE(REPLACE(INDEX(zdrovojéúdaje!$A:$G,MATCH(ROW()+821,$A:$A,0),COLUMN()-8),1,4,""),".",","))),"")</f>
        <v/>
      </c>
      <c r="N808" s="40" t="str">
        <f>IFERROR(VALUE(TRIM(SUBSTITUTE(REPLACE(INDEX(zdrovojéúdaje!$A:$G,MATCH(ROW()+821,$A:$A,0),COLUMN()-8),1,4,""),".",","))),"")</f>
        <v/>
      </c>
    </row>
    <row r="809" spans="1:14" s="29" customFormat="1" ht="13.15" customHeight="1">
      <c r="A809" s="47">
        <f>IF((zdrovojéúdaje!B809&gt;=$C$3)*(zdrovojéúdaje!B809&lt;=$C$4),1+COUNTIF($A$1:$A808,"&gt;0"),0)</f>
        <v>809</v>
      </c>
      <c r="B809" s="28">
        <f>IFERROR(INDEX(zdrovojéúdaje!$A:$G,MATCH(ROW()+745,$A:$A,0),COLUMN()-1),"")</f>
        <v>1554</v>
      </c>
      <c r="C809" s="14">
        <f>IFERROR(INDEX(zdrovojéúdaje!$A:$G,MATCH(ROW()+745,$A:$A,0),COLUMN()-1),"")</f>
        <v>39787</v>
      </c>
      <c r="D809" s="15">
        <f>IFERROR(INDEX(zdrovojéúdaje!$A:$G,MATCH(ROW()+745,$A:$A,0),COLUMN()-1),"")</f>
        <v>0</v>
      </c>
      <c r="E809" s="13" t="str">
        <f>IFERROR(VALUE(TRIM(SUBSTITUTE(REPLACE(INDEX(zdrovojéúdaje!$A:$G,MATCH(ROW()+745,$A:$A,0),COLUMN()-1),1,4,""),".",",",1))),"")</f>
        <v/>
      </c>
      <c r="F809" s="13" t="str">
        <f>IFERROR(VALUE(TRIM(SUBSTITUTE(REPLACE(INDEX(zdrovojéúdaje!$A:$G,MATCH(ROW()+745,$A:$A,0),COLUMN()-1),1,4,""),".",","))),"")</f>
        <v/>
      </c>
      <c r="G809" s="12" t="str">
        <f>IFERROR(VALUE(TRIM(SUBSTITUTE(REPLACE(INDEX(zdrovojéúdaje!$A:$G,MATCH(ROW()+745,$A:$A,0),COLUMN()-1),1,4,""),".",","))),"")</f>
        <v/>
      </c>
      <c r="I809" s="36">
        <f>IFERROR(INDEX(zdrovojéúdaje!$A:$G,MATCH(ROW()+821,$A:$A,0),COLUMN()-8),"")</f>
        <v>1630</v>
      </c>
      <c r="J809" s="37">
        <f>IFERROR(INDEX(zdrovojéúdaje!$A:$G,MATCH(ROW()+821,$A:$A,0),COLUMN()-8),"")</f>
        <v>39787</v>
      </c>
      <c r="K809" s="38">
        <f>IFERROR(INDEX(zdrovojéúdaje!$A:$G,MATCH(ROW()+821,$A:$A,0),COLUMN()-8),"")</f>
        <v>0</v>
      </c>
      <c r="L809" s="39" t="str">
        <f>IFERROR(VALUE(TRIM(SUBSTITUTE(REPLACE(INDEX(zdrovojéúdaje!$A:$G,MATCH(ROW()+821,$A:$A,0),COLUMN()-8),1,4,""),".",",",1))),"")</f>
        <v/>
      </c>
      <c r="M809" s="39" t="str">
        <f>IFERROR(VALUE(TRIM(SUBSTITUTE(REPLACE(INDEX(zdrovojéúdaje!$A:$G,MATCH(ROW()+821,$A:$A,0),COLUMN()-8),1,4,""),".",","))),"")</f>
        <v/>
      </c>
      <c r="N809" s="40" t="str">
        <f>IFERROR(VALUE(TRIM(SUBSTITUTE(REPLACE(INDEX(zdrovojéúdaje!$A:$G,MATCH(ROW()+821,$A:$A,0),COLUMN()-8),1,4,""),".",","))),"")</f>
        <v/>
      </c>
    </row>
    <row r="810" spans="1:14" s="29" customFormat="1" ht="13.15" customHeight="1">
      <c r="A810" s="47">
        <f>IF((zdrovojéúdaje!B810&gt;=$C$3)*(zdrovojéúdaje!B810&lt;=$C$4),1+COUNTIF($A$1:$A809,"&gt;0"),0)</f>
        <v>810</v>
      </c>
      <c r="B810" s="28">
        <f>IFERROR(INDEX(zdrovojéúdaje!$A:$G,MATCH(ROW()+745,$A:$A,0),COLUMN()-1),"")</f>
        <v>1555</v>
      </c>
      <c r="C810" s="14">
        <f>IFERROR(INDEX(zdrovojéúdaje!$A:$G,MATCH(ROW()+745,$A:$A,0),COLUMN()-1),"")</f>
        <v>39787</v>
      </c>
      <c r="D810" s="15">
        <f>IFERROR(INDEX(zdrovojéúdaje!$A:$G,MATCH(ROW()+745,$A:$A,0),COLUMN()-1),"")</f>
        <v>0</v>
      </c>
      <c r="E810" s="13" t="str">
        <f>IFERROR(VALUE(TRIM(SUBSTITUTE(REPLACE(INDEX(zdrovojéúdaje!$A:$G,MATCH(ROW()+745,$A:$A,0),COLUMN()-1),1,4,""),".",",",1))),"")</f>
        <v/>
      </c>
      <c r="F810" s="13" t="str">
        <f>IFERROR(VALUE(TRIM(SUBSTITUTE(REPLACE(INDEX(zdrovojéúdaje!$A:$G,MATCH(ROW()+745,$A:$A,0),COLUMN()-1),1,4,""),".",","))),"")</f>
        <v/>
      </c>
      <c r="G810" s="12" t="str">
        <f>IFERROR(VALUE(TRIM(SUBSTITUTE(REPLACE(INDEX(zdrovojéúdaje!$A:$G,MATCH(ROW()+745,$A:$A,0),COLUMN()-1),1,4,""),".",","))),"")</f>
        <v/>
      </c>
      <c r="I810" s="36">
        <f>IFERROR(INDEX(zdrovojéúdaje!$A:$G,MATCH(ROW()+821,$A:$A,0),COLUMN()-8),"")</f>
        <v>1631</v>
      </c>
      <c r="J810" s="37">
        <f>IFERROR(INDEX(zdrovojéúdaje!$A:$G,MATCH(ROW()+821,$A:$A,0),COLUMN()-8),"")</f>
        <v>39787</v>
      </c>
      <c r="K810" s="38">
        <f>IFERROR(INDEX(zdrovojéúdaje!$A:$G,MATCH(ROW()+821,$A:$A,0),COLUMN()-8),"")</f>
        <v>0</v>
      </c>
      <c r="L810" s="39" t="str">
        <f>IFERROR(VALUE(TRIM(SUBSTITUTE(REPLACE(INDEX(zdrovojéúdaje!$A:$G,MATCH(ROW()+821,$A:$A,0),COLUMN()-8),1,4,""),".",",",1))),"")</f>
        <v/>
      </c>
      <c r="M810" s="39" t="str">
        <f>IFERROR(VALUE(TRIM(SUBSTITUTE(REPLACE(INDEX(zdrovojéúdaje!$A:$G,MATCH(ROW()+821,$A:$A,0),COLUMN()-8),1,4,""),".",","))),"")</f>
        <v/>
      </c>
      <c r="N810" s="40" t="str">
        <f>IFERROR(VALUE(TRIM(SUBSTITUTE(REPLACE(INDEX(zdrovojéúdaje!$A:$G,MATCH(ROW()+821,$A:$A,0),COLUMN()-8),1,4,""),".",","))),"")</f>
        <v/>
      </c>
    </row>
    <row r="811" spans="1:14" s="29" customFormat="1" ht="13.15" customHeight="1">
      <c r="A811" s="47">
        <f>IF((zdrovojéúdaje!B811&gt;=$C$3)*(zdrovojéúdaje!B811&lt;=$C$4),1+COUNTIF($A$1:$A810,"&gt;0"),0)</f>
        <v>811</v>
      </c>
      <c r="B811" s="28">
        <f>IFERROR(INDEX(zdrovojéúdaje!$A:$G,MATCH(ROW()+745,$A:$A,0),COLUMN()-1),"")</f>
        <v>1556</v>
      </c>
      <c r="C811" s="14">
        <f>IFERROR(INDEX(zdrovojéúdaje!$A:$G,MATCH(ROW()+745,$A:$A,0),COLUMN()-1),"")</f>
        <v>39787</v>
      </c>
      <c r="D811" s="15">
        <f>IFERROR(INDEX(zdrovojéúdaje!$A:$G,MATCH(ROW()+745,$A:$A,0),COLUMN()-1),"")</f>
        <v>0</v>
      </c>
      <c r="E811" s="13" t="str">
        <f>IFERROR(VALUE(TRIM(SUBSTITUTE(REPLACE(INDEX(zdrovojéúdaje!$A:$G,MATCH(ROW()+745,$A:$A,0),COLUMN()-1),1,4,""),".",",",1))),"")</f>
        <v/>
      </c>
      <c r="F811" s="13" t="str">
        <f>IFERROR(VALUE(TRIM(SUBSTITUTE(REPLACE(INDEX(zdrovojéúdaje!$A:$G,MATCH(ROW()+745,$A:$A,0),COLUMN()-1),1,4,""),".",","))),"")</f>
        <v/>
      </c>
      <c r="G811" s="12" t="str">
        <f>IFERROR(VALUE(TRIM(SUBSTITUTE(REPLACE(INDEX(zdrovojéúdaje!$A:$G,MATCH(ROW()+745,$A:$A,0),COLUMN()-1),1,4,""),".",","))),"")</f>
        <v/>
      </c>
      <c r="I811" s="36">
        <f>IFERROR(INDEX(zdrovojéúdaje!$A:$G,MATCH(ROW()+821,$A:$A,0),COLUMN()-8),"")</f>
        <v>1632</v>
      </c>
      <c r="J811" s="37">
        <f>IFERROR(INDEX(zdrovojéúdaje!$A:$G,MATCH(ROW()+821,$A:$A,0),COLUMN()-8),"")</f>
        <v>39787</v>
      </c>
      <c r="K811" s="38">
        <f>IFERROR(INDEX(zdrovojéúdaje!$A:$G,MATCH(ROW()+821,$A:$A,0),COLUMN()-8),"")</f>
        <v>0</v>
      </c>
      <c r="L811" s="39" t="str">
        <f>IFERROR(VALUE(TRIM(SUBSTITUTE(REPLACE(INDEX(zdrovojéúdaje!$A:$G,MATCH(ROW()+821,$A:$A,0),COLUMN()-8),1,4,""),".",",",1))),"")</f>
        <v/>
      </c>
      <c r="M811" s="39" t="str">
        <f>IFERROR(VALUE(TRIM(SUBSTITUTE(REPLACE(INDEX(zdrovojéúdaje!$A:$G,MATCH(ROW()+821,$A:$A,0),COLUMN()-8),1,4,""),".",","))),"")</f>
        <v/>
      </c>
      <c r="N811" s="40" t="str">
        <f>IFERROR(VALUE(TRIM(SUBSTITUTE(REPLACE(INDEX(zdrovojéúdaje!$A:$G,MATCH(ROW()+821,$A:$A,0),COLUMN()-8),1,4,""),".",","))),"")</f>
        <v/>
      </c>
    </row>
    <row r="812" spans="1:14" s="29" customFormat="1" ht="13.15" customHeight="1">
      <c r="A812" s="47">
        <f>IF((zdrovojéúdaje!B812&gt;=$C$3)*(zdrovojéúdaje!B812&lt;=$C$4),1+COUNTIF($A$1:$A811,"&gt;0"),0)</f>
        <v>812</v>
      </c>
      <c r="B812" s="28">
        <f>IFERROR(INDEX(zdrovojéúdaje!$A:$G,MATCH(ROW()+745,$A:$A,0),COLUMN()-1),"")</f>
        <v>1557</v>
      </c>
      <c r="C812" s="14">
        <f>IFERROR(INDEX(zdrovojéúdaje!$A:$G,MATCH(ROW()+745,$A:$A,0),COLUMN()-1),"")</f>
        <v>39787</v>
      </c>
      <c r="D812" s="15">
        <f>IFERROR(INDEX(zdrovojéúdaje!$A:$G,MATCH(ROW()+745,$A:$A,0),COLUMN()-1),"")</f>
        <v>0</v>
      </c>
      <c r="E812" s="13" t="str">
        <f>IFERROR(VALUE(TRIM(SUBSTITUTE(REPLACE(INDEX(zdrovojéúdaje!$A:$G,MATCH(ROW()+745,$A:$A,0),COLUMN()-1),1,4,""),".",",",1))),"")</f>
        <v/>
      </c>
      <c r="F812" s="13" t="str">
        <f>IFERROR(VALUE(TRIM(SUBSTITUTE(REPLACE(INDEX(zdrovojéúdaje!$A:$G,MATCH(ROW()+745,$A:$A,0),COLUMN()-1),1,4,""),".",","))),"")</f>
        <v/>
      </c>
      <c r="G812" s="12" t="str">
        <f>IFERROR(VALUE(TRIM(SUBSTITUTE(REPLACE(INDEX(zdrovojéúdaje!$A:$G,MATCH(ROW()+745,$A:$A,0),COLUMN()-1),1,4,""),".",","))),"")</f>
        <v/>
      </c>
      <c r="I812" s="36">
        <f>IFERROR(INDEX(zdrovojéúdaje!$A:$G,MATCH(ROW()+821,$A:$A,0),COLUMN()-8),"")</f>
        <v>1633</v>
      </c>
      <c r="J812" s="37">
        <f>IFERROR(INDEX(zdrovojéúdaje!$A:$G,MATCH(ROW()+821,$A:$A,0),COLUMN()-8),"")</f>
        <v>39787</v>
      </c>
      <c r="K812" s="38">
        <f>IFERROR(INDEX(zdrovojéúdaje!$A:$G,MATCH(ROW()+821,$A:$A,0),COLUMN()-8),"")</f>
        <v>0</v>
      </c>
      <c r="L812" s="39" t="str">
        <f>IFERROR(VALUE(TRIM(SUBSTITUTE(REPLACE(INDEX(zdrovojéúdaje!$A:$G,MATCH(ROW()+821,$A:$A,0),COLUMN()-8),1,4,""),".",",",1))),"")</f>
        <v/>
      </c>
      <c r="M812" s="39" t="str">
        <f>IFERROR(VALUE(TRIM(SUBSTITUTE(REPLACE(INDEX(zdrovojéúdaje!$A:$G,MATCH(ROW()+821,$A:$A,0),COLUMN()-8),1,4,""),".",","))),"")</f>
        <v/>
      </c>
      <c r="N812" s="40" t="str">
        <f>IFERROR(VALUE(TRIM(SUBSTITUTE(REPLACE(INDEX(zdrovojéúdaje!$A:$G,MATCH(ROW()+821,$A:$A,0),COLUMN()-8),1,4,""),".",","))),"")</f>
        <v/>
      </c>
    </row>
    <row r="813" spans="1:14" s="29" customFormat="1" ht="13.15" customHeight="1">
      <c r="A813" s="47">
        <f>IF((zdrovojéúdaje!B813&gt;=$C$3)*(zdrovojéúdaje!B813&lt;=$C$4),1+COUNTIF($A$1:$A812,"&gt;0"),0)</f>
        <v>813</v>
      </c>
      <c r="B813" s="28">
        <f>IFERROR(INDEX(zdrovojéúdaje!$A:$G,MATCH(ROW()+745,$A:$A,0),COLUMN()-1),"")</f>
        <v>1558</v>
      </c>
      <c r="C813" s="14">
        <f>IFERROR(INDEX(zdrovojéúdaje!$A:$G,MATCH(ROW()+745,$A:$A,0),COLUMN()-1),"")</f>
        <v>39787</v>
      </c>
      <c r="D813" s="15">
        <f>IFERROR(INDEX(zdrovojéúdaje!$A:$G,MATCH(ROW()+745,$A:$A,0),COLUMN()-1),"")</f>
        <v>0</v>
      </c>
      <c r="E813" s="13" t="str">
        <f>IFERROR(VALUE(TRIM(SUBSTITUTE(REPLACE(INDEX(zdrovojéúdaje!$A:$G,MATCH(ROW()+745,$A:$A,0),COLUMN()-1),1,4,""),".",",",1))),"")</f>
        <v/>
      </c>
      <c r="F813" s="13" t="str">
        <f>IFERROR(VALUE(TRIM(SUBSTITUTE(REPLACE(INDEX(zdrovojéúdaje!$A:$G,MATCH(ROW()+745,$A:$A,0),COLUMN()-1),1,4,""),".",","))),"")</f>
        <v/>
      </c>
      <c r="G813" s="12" t="str">
        <f>IFERROR(VALUE(TRIM(SUBSTITUTE(REPLACE(INDEX(zdrovojéúdaje!$A:$G,MATCH(ROW()+745,$A:$A,0),COLUMN()-1),1,4,""),".",","))),"")</f>
        <v/>
      </c>
      <c r="I813" s="36">
        <f>IFERROR(INDEX(zdrovojéúdaje!$A:$G,MATCH(ROW()+821,$A:$A,0),COLUMN()-8),"")</f>
        <v>1634</v>
      </c>
      <c r="J813" s="37">
        <f>IFERROR(INDEX(zdrovojéúdaje!$A:$G,MATCH(ROW()+821,$A:$A,0),COLUMN()-8),"")</f>
        <v>39787</v>
      </c>
      <c r="K813" s="38">
        <f>IFERROR(INDEX(zdrovojéúdaje!$A:$G,MATCH(ROW()+821,$A:$A,0),COLUMN()-8),"")</f>
        <v>0</v>
      </c>
      <c r="L813" s="39" t="str">
        <f>IFERROR(VALUE(TRIM(SUBSTITUTE(REPLACE(INDEX(zdrovojéúdaje!$A:$G,MATCH(ROW()+821,$A:$A,0),COLUMN()-8),1,4,""),".",",",1))),"")</f>
        <v/>
      </c>
      <c r="M813" s="39" t="str">
        <f>IFERROR(VALUE(TRIM(SUBSTITUTE(REPLACE(INDEX(zdrovojéúdaje!$A:$G,MATCH(ROW()+821,$A:$A,0),COLUMN()-8),1,4,""),".",","))),"")</f>
        <v/>
      </c>
      <c r="N813" s="40" t="str">
        <f>IFERROR(VALUE(TRIM(SUBSTITUTE(REPLACE(INDEX(zdrovojéúdaje!$A:$G,MATCH(ROW()+821,$A:$A,0),COLUMN()-8),1,4,""),".",","))),"")</f>
        <v/>
      </c>
    </row>
    <row r="814" spans="1:14" s="29" customFormat="1" ht="13.15" customHeight="1">
      <c r="A814" s="47">
        <f>IF((zdrovojéúdaje!B814&gt;=$C$3)*(zdrovojéúdaje!B814&lt;=$C$4),1+COUNTIF($A$1:$A813,"&gt;0"),0)</f>
        <v>814</v>
      </c>
      <c r="B814" s="28">
        <f>IFERROR(INDEX(zdrovojéúdaje!$A:$G,MATCH(ROW()+745,$A:$A,0),COLUMN()-1),"")</f>
        <v>1559</v>
      </c>
      <c r="C814" s="14">
        <f>IFERROR(INDEX(zdrovojéúdaje!$A:$G,MATCH(ROW()+745,$A:$A,0),COLUMN()-1),"")</f>
        <v>39787</v>
      </c>
      <c r="D814" s="15">
        <f>IFERROR(INDEX(zdrovojéúdaje!$A:$G,MATCH(ROW()+745,$A:$A,0),COLUMN()-1),"")</f>
        <v>0</v>
      </c>
      <c r="E814" s="13" t="str">
        <f>IFERROR(VALUE(TRIM(SUBSTITUTE(REPLACE(INDEX(zdrovojéúdaje!$A:$G,MATCH(ROW()+745,$A:$A,0),COLUMN()-1),1,4,""),".",",",1))),"")</f>
        <v/>
      </c>
      <c r="F814" s="13" t="str">
        <f>IFERROR(VALUE(TRIM(SUBSTITUTE(REPLACE(INDEX(zdrovojéúdaje!$A:$G,MATCH(ROW()+745,$A:$A,0),COLUMN()-1),1,4,""),".",","))),"")</f>
        <v/>
      </c>
      <c r="G814" s="12" t="str">
        <f>IFERROR(VALUE(TRIM(SUBSTITUTE(REPLACE(INDEX(zdrovojéúdaje!$A:$G,MATCH(ROW()+745,$A:$A,0),COLUMN()-1),1,4,""),".",","))),"")</f>
        <v/>
      </c>
      <c r="I814" s="36">
        <f>IFERROR(INDEX(zdrovojéúdaje!$A:$G,MATCH(ROW()+821,$A:$A,0),COLUMN()-8),"")</f>
        <v>1635</v>
      </c>
      <c r="J814" s="37">
        <f>IFERROR(INDEX(zdrovojéúdaje!$A:$G,MATCH(ROW()+821,$A:$A,0),COLUMN()-8),"")</f>
        <v>39787</v>
      </c>
      <c r="K814" s="38">
        <f>IFERROR(INDEX(zdrovojéúdaje!$A:$G,MATCH(ROW()+821,$A:$A,0),COLUMN()-8),"")</f>
        <v>0</v>
      </c>
      <c r="L814" s="39" t="str">
        <f>IFERROR(VALUE(TRIM(SUBSTITUTE(REPLACE(INDEX(zdrovojéúdaje!$A:$G,MATCH(ROW()+821,$A:$A,0),COLUMN()-8),1,4,""),".",",",1))),"")</f>
        <v/>
      </c>
      <c r="M814" s="39" t="str">
        <f>IFERROR(VALUE(TRIM(SUBSTITUTE(REPLACE(INDEX(zdrovojéúdaje!$A:$G,MATCH(ROW()+821,$A:$A,0),COLUMN()-8),1,4,""),".",","))),"")</f>
        <v/>
      </c>
      <c r="N814" s="40" t="str">
        <f>IFERROR(VALUE(TRIM(SUBSTITUTE(REPLACE(INDEX(zdrovojéúdaje!$A:$G,MATCH(ROW()+821,$A:$A,0),COLUMN()-8),1,4,""),".",","))),"")</f>
        <v/>
      </c>
    </row>
    <row r="815" spans="1:14" s="29" customFormat="1" ht="13.15" customHeight="1">
      <c r="A815" s="47">
        <f>IF((zdrovojéúdaje!B815&gt;=$C$3)*(zdrovojéúdaje!B815&lt;=$C$4),1+COUNTIF($A$1:$A814,"&gt;0"),0)</f>
        <v>815</v>
      </c>
      <c r="B815" s="28">
        <f>IFERROR(INDEX(zdrovojéúdaje!$A:$G,MATCH(ROW()+745,$A:$A,0),COLUMN()-1),"")</f>
        <v>1560</v>
      </c>
      <c r="C815" s="14">
        <f>IFERROR(INDEX(zdrovojéúdaje!$A:$G,MATCH(ROW()+745,$A:$A,0),COLUMN()-1),"")</f>
        <v>39787</v>
      </c>
      <c r="D815" s="15">
        <f>IFERROR(INDEX(zdrovojéúdaje!$A:$G,MATCH(ROW()+745,$A:$A,0),COLUMN()-1),"")</f>
        <v>0</v>
      </c>
      <c r="E815" s="13" t="str">
        <f>IFERROR(VALUE(TRIM(SUBSTITUTE(REPLACE(INDEX(zdrovojéúdaje!$A:$G,MATCH(ROW()+745,$A:$A,0),COLUMN()-1),1,4,""),".",",",1))),"")</f>
        <v/>
      </c>
      <c r="F815" s="13" t="str">
        <f>IFERROR(VALUE(TRIM(SUBSTITUTE(REPLACE(INDEX(zdrovojéúdaje!$A:$G,MATCH(ROW()+745,$A:$A,0),COLUMN()-1),1,4,""),".",","))),"")</f>
        <v/>
      </c>
      <c r="G815" s="12" t="str">
        <f>IFERROR(VALUE(TRIM(SUBSTITUTE(REPLACE(INDEX(zdrovojéúdaje!$A:$G,MATCH(ROW()+745,$A:$A,0),COLUMN()-1),1,4,""),".",","))),"")</f>
        <v/>
      </c>
      <c r="I815" s="36">
        <f>IFERROR(INDEX(zdrovojéúdaje!$A:$G,MATCH(ROW()+821,$A:$A,0),COLUMN()-8),"")</f>
        <v>1636</v>
      </c>
      <c r="J815" s="37">
        <f>IFERROR(INDEX(zdrovojéúdaje!$A:$G,MATCH(ROW()+821,$A:$A,0),COLUMN()-8),"")</f>
        <v>39787</v>
      </c>
      <c r="K815" s="38">
        <f>IFERROR(INDEX(zdrovojéúdaje!$A:$G,MATCH(ROW()+821,$A:$A,0),COLUMN()-8),"")</f>
        <v>0</v>
      </c>
      <c r="L815" s="39" t="str">
        <f>IFERROR(VALUE(TRIM(SUBSTITUTE(REPLACE(INDEX(zdrovojéúdaje!$A:$G,MATCH(ROW()+821,$A:$A,0),COLUMN()-8),1,4,""),".",",",1))),"")</f>
        <v/>
      </c>
      <c r="M815" s="39" t="str">
        <f>IFERROR(VALUE(TRIM(SUBSTITUTE(REPLACE(INDEX(zdrovojéúdaje!$A:$G,MATCH(ROW()+821,$A:$A,0),COLUMN()-8),1,4,""),".",","))),"")</f>
        <v/>
      </c>
      <c r="N815" s="40" t="str">
        <f>IFERROR(VALUE(TRIM(SUBSTITUTE(REPLACE(INDEX(zdrovojéúdaje!$A:$G,MATCH(ROW()+821,$A:$A,0),COLUMN()-8),1,4,""),".",","))),"")</f>
        <v/>
      </c>
    </row>
    <row r="816" spans="1:14" s="29" customFormat="1" ht="13.15" customHeight="1">
      <c r="A816" s="47">
        <f>IF((zdrovojéúdaje!B816&gt;=$C$3)*(zdrovojéúdaje!B816&lt;=$C$4),1+COUNTIF($A$1:$A815,"&gt;0"),0)</f>
        <v>816</v>
      </c>
      <c r="B816" s="28">
        <f>IFERROR(INDEX(zdrovojéúdaje!$A:$G,MATCH(ROW()+745,$A:$A,0),COLUMN()-1),"")</f>
        <v>1561</v>
      </c>
      <c r="C816" s="14">
        <f>IFERROR(INDEX(zdrovojéúdaje!$A:$G,MATCH(ROW()+745,$A:$A,0),COLUMN()-1),"")</f>
        <v>39787</v>
      </c>
      <c r="D816" s="15">
        <f>IFERROR(INDEX(zdrovojéúdaje!$A:$G,MATCH(ROW()+745,$A:$A,0),COLUMN()-1),"")</f>
        <v>0</v>
      </c>
      <c r="E816" s="13" t="str">
        <f>IFERROR(VALUE(TRIM(SUBSTITUTE(REPLACE(INDEX(zdrovojéúdaje!$A:$G,MATCH(ROW()+745,$A:$A,0),COLUMN()-1),1,4,""),".",",",1))),"")</f>
        <v/>
      </c>
      <c r="F816" s="13" t="str">
        <f>IFERROR(VALUE(TRIM(SUBSTITUTE(REPLACE(INDEX(zdrovojéúdaje!$A:$G,MATCH(ROW()+745,$A:$A,0),COLUMN()-1),1,4,""),".",","))),"")</f>
        <v/>
      </c>
      <c r="G816" s="12" t="str">
        <f>IFERROR(VALUE(TRIM(SUBSTITUTE(REPLACE(INDEX(zdrovojéúdaje!$A:$G,MATCH(ROW()+745,$A:$A,0),COLUMN()-1),1,4,""),".",","))),"")</f>
        <v/>
      </c>
      <c r="I816" s="36">
        <f>IFERROR(INDEX(zdrovojéúdaje!$A:$G,MATCH(ROW()+821,$A:$A,0),COLUMN()-8),"")</f>
        <v>1637</v>
      </c>
      <c r="J816" s="37">
        <f>IFERROR(INDEX(zdrovojéúdaje!$A:$G,MATCH(ROW()+821,$A:$A,0),COLUMN()-8),"")</f>
        <v>39787</v>
      </c>
      <c r="K816" s="38">
        <f>IFERROR(INDEX(zdrovojéúdaje!$A:$G,MATCH(ROW()+821,$A:$A,0),COLUMN()-8),"")</f>
        <v>0</v>
      </c>
      <c r="L816" s="39" t="str">
        <f>IFERROR(VALUE(TRIM(SUBSTITUTE(REPLACE(INDEX(zdrovojéúdaje!$A:$G,MATCH(ROW()+821,$A:$A,0),COLUMN()-8),1,4,""),".",",",1))),"")</f>
        <v/>
      </c>
      <c r="M816" s="39" t="str">
        <f>IFERROR(VALUE(TRIM(SUBSTITUTE(REPLACE(INDEX(zdrovojéúdaje!$A:$G,MATCH(ROW()+821,$A:$A,0),COLUMN()-8),1,4,""),".",","))),"")</f>
        <v/>
      </c>
      <c r="N816" s="40" t="str">
        <f>IFERROR(VALUE(TRIM(SUBSTITUTE(REPLACE(INDEX(zdrovojéúdaje!$A:$G,MATCH(ROW()+821,$A:$A,0),COLUMN()-8),1,4,""),".",","))),"")</f>
        <v/>
      </c>
    </row>
    <row r="817" spans="1:14" s="29" customFormat="1" ht="13.15" customHeight="1">
      <c r="A817" s="47">
        <f>IF((zdrovojéúdaje!B817&gt;=$C$3)*(zdrovojéúdaje!B817&lt;=$C$4),1+COUNTIF($A$1:$A816,"&gt;0"),0)</f>
        <v>817</v>
      </c>
      <c r="B817" s="28">
        <f>IFERROR(INDEX(zdrovojéúdaje!$A:$G,MATCH(ROW()+745,$A:$A,0),COLUMN()-1),"")</f>
        <v>1562</v>
      </c>
      <c r="C817" s="14">
        <f>IFERROR(INDEX(zdrovojéúdaje!$A:$G,MATCH(ROW()+745,$A:$A,0),COLUMN()-1),"")</f>
        <v>39787</v>
      </c>
      <c r="D817" s="15">
        <f>IFERROR(INDEX(zdrovojéúdaje!$A:$G,MATCH(ROW()+745,$A:$A,0),COLUMN()-1),"")</f>
        <v>0</v>
      </c>
      <c r="E817" s="13" t="str">
        <f>IFERROR(VALUE(TRIM(SUBSTITUTE(REPLACE(INDEX(zdrovojéúdaje!$A:$G,MATCH(ROW()+745,$A:$A,0),COLUMN()-1),1,4,""),".",",",1))),"")</f>
        <v/>
      </c>
      <c r="F817" s="13" t="str">
        <f>IFERROR(VALUE(TRIM(SUBSTITUTE(REPLACE(INDEX(zdrovojéúdaje!$A:$G,MATCH(ROW()+745,$A:$A,0),COLUMN()-1),1,4,""),".",","))),"")</f>
        <v/>
      </c>
      <c r="G817" s="12" t="str">
        <f>IFERROR(VALUE(TRIM(SUBSTITUTE(REPLACE(INDEX(zdrovojéúdaje!$A:$G,MATCH(ROW()+745,$A:$A,0),COLUMN()-1),1,4,""),".",","))),"")</f>
        <v/>
      </c>
      <c r="I817" s="36">
        <f>IFERROR(INDEX(zdrovojéúdaje!$A:$G,MATCH(ROW()+821,$A:$A,0),COLUMN()-8),"")</f>
        <v>1638</v>
      </c>
      <c r="J817" s="37">
        <f>IFERROR(INDEX(zdrovojéúdaje!$A:$G,MATCH(ROW()+821,$A:$A,0),COLUMN()-8),"")</f>
        <v>39787</v>
      </c>
      <c r="K817" s="38">
        <f>IFERROR(INDEX(zdrovojéúdaje!$A:$G,MATCH(ROW()+821,$A:$A,0),COLUMN()-8),"")</f>
        <v>0</v>
      </c>
      <c r="L817" s="39" t="str">
        <f>IFERROR(VALUE(TRIM(SUBSTITUTE(REPLACE(INDEX(zdrovojéúdaje!$A:$G,MATCH(ROW()+821,$A:$A,0),COLUMN()-8),1,4,""),".",",",1))),"")</f>
        <v/>
      </c>
      <c r="M817" s="39" t="str">
        <f>IFERROR(VALUE(TRIM(SUBSTITUTE(REPLACE(INDEX(zdrovojéúdaje!$A:$G,MATCH(ROW()+821,$A:$A,0),COLUMN()-8),1,4,""),".",","))),"")</f>
        <v/>
      </c>
      <c r="N817" s="40" t="str">
        <f>IFERROR(VALUE(TRIM(SUBSTITUTE(REPLACE(INDEX(zdrovojéúdaje!$A:$G,MATCH(ROW()+821,$A:$A,0),COLUMN()-8),1,4,""),".",","))),"")</f>
        <v/>
      </c>
    </row>
    <row r="818" spans="1:14" s="29" customFormat="1" ht="13.15" customHeight="1">
      <c r="A818" s="47">
        <f>IF((zdrovojéúdaje!B818&gt;=$C$3)*(zdrovojéúdaje!B818&lt;=$C$4),1+COUNTIF($A$1:$A817,"&gt;0"),0)</f>
        <v>818</v>
      </c>
      <c r="B818" s="28">
        <f>IFERROR(INDEX(zdrovojéúdaje!$A:$G,MATCH(ROW()+745,$A:$A,0),COLUMN()-1),"")</f>
        <v>1563</v>
      </c>
      <c r="C818" s="14">
        <f>IFERROR(INDEX(zdrovojéúdaje!$A:$G,MATCH(ROW()+745,$A:$A,0),COLUMN()-1),"")</f>
        <v>39787</v>
      </c>
      <c r="D818" s="15">
        <f>IFERROR(INDEX(zdrovojéúdaje!$A:$G,MATCH(ROW()+745,$A:$A,0),COLUMN()-1),"")</f>
        <v>0</v>
      </c>
      <c r="E818" s="13" t="str">
        <f>IFERROR(VALUE(TRIM(SUBSTITUTE(REPLACE(INDEX(zdrovojéúdaje!$A:$G,MATCH(ROW()+745,$A:$A,0),COLUMN()-1),1,4,""),".",",",1))),"")</f>
        <v/>
      </c>
      <c r="F818" s="13" t="str">
        <f>IFERROR(VALUE(TRIM(SUBSTITUTE(REPLACE(INDEX(zdrovojéúdaje!$A:$G,MATCH(ROW()+745,$A:$A,0),COLUMN()-1),1,4,""),".",","))),"")</f>
        <v/>
      </c>
      <c r="G818" s="12" t="str">
        <f>IFERROR(VALUE(TRIM(SUBSTITUTE(REPLACE(INDEX(zdrovojéúdaje!$A:$G,MATCH(ROW()+745,$A:$A,0),COLUMN()-1),1,4,""),".",","))),"")</f>
        <v/>
      </c>
      <c r="I818" s="36">
        <f>IFERROR(INDEX(zdrovojéúdaje!$A:$G,MATCH(ROW()+821,$A:$A,0),COLUMN()-8),"")</f>
        <v>1639</v>
      </c>
      <c r="J818" s="37">
        <f>IFERROR(INDEX(zdrovojéúdaje!$A:$G,MATCH(ROW()+821,$A:$A,0),COLUMN()-8),"")</f>
        <v>39787</v>
      </c>
      <c r="K818" s="38">
        <f>IFERROR(INDEX(zdrovojéúdaje!$A:$G,MATCH(ROW()+821,$A:$A,0),COLUMN()-8),"")</f>
        <v>0</v>
      </c>
      <c r="L818" s="39" t="str">
        <f>IFERROR(VALUE(TRIM(SUBSTITUTE(REPLACE(INDEX(zdrovojéúdaje!$A:$G,MATCH(ROW()+821,$A:$A,0),COLUMN()-8),1,4,""),".",",",1))),"")</f>
        <v/>
      </c>
      <c r="M818" s="39" t="str">
        <f>IFERROR(VALUE(TRIM(SUBSTITUTE(REPLACE(INDEX(zdrovojéúdaje!$A:$G,MATCH(ROW()+821,$A:$A,0),COLUMN()-8),1,4,""),".",","))),"")</f>
        <v/>
      </c>
      <c r="N818" s="40" t="str">
        <f>IFERROR(VALUE(TRIM(SUBSTITUTE(REPLACE(INDEX(zdrovojéúdaje!$A:$G,MATCH(ROW()+821,$A:$A,0),COLUMN()-8),1,4,""),".",","))),"")</f>
        <v/>
      </c>
    </row>
    <row r="819" spans="1:14" s="29" customFormat="1" ht="13.15" customHeight="1">
      <c r="A819" s="47">
        <f>IF((zdrovojéúdaje!B819&gt;=$C$3)*(zdrovojéúdaje!B819&lt;=$C$4),1+COUNTIF($A$1:$A818,"&gt;0"),0)</f>
        <v>819</v>
      </c>
      <c r="B819" s="28">
        <f>IFERROR(INDEX(zdrovojéúdaje!$A:$G,MATCH(ROW()+745,$A:$A,0),COLUMN()-1),"")</f>
        <v>1564</v>
      </c>
      <c r="C819" s="14">
        <f>IFERROR(INDEX(zdrovojéúdaje!$A:$G,MATCH(ROW()+745,$A:$A,0),COLUMN()-1),"")</f>
        <v>39787</v>
      </c>
      <c r="D819" s="15">
        <f>IFERROR(INDEX(zdrovojéúdaje!$A:$G,MATCH(ROW()+745,$A:$A,0),COLUMN()-1),"")</f>
        <v>0</v>
      </c>
      <c r="E819" s="13" t="str">
        <f>IFERROR(VALUE(TRIM(SUBSTITUTE(REPLACE(INDEX(zdrovojéúdaje!$A:$G,MATCH(ROW()+745,$A:$A,0),COLUMN()-1),1,4,""),".",",",1))),"")</f>
        <v/>
      </c>
      <c r="F819" s="13" t="str">
        <f>IFERROR(VALUE(TRIM(SUBSTITUTE(REPLACE(INDEX(zdrovojéúdaje!$A:$G,MATCH(ROW()+745,$A:$A,0),COLUMN()-1),1,4,""),".",","))),"")</f>
        <v/>
      </c>
      <c r="G819" s="12" t="str">
        <f>IFERROR(VALUE(TRIM(SUBSTITUTE(REPLACE(INDEX(zdrovojéúdaje!$A:$G,MATCH(ROW()+745,$A:$A,0),COLUMN()-1),1,4,""),".",","))),"")</f>
        <v/>
      </c>
      <c r="I819" s="36">
        <f>IFERROR(INDEX(zdrovojéúdaje!$A:$G,MATCH(ROW()+821,$A:$A,0),COLUMN()-8),"")</f>
        <v>1640</v>
      </c>
      <c r="J819" s="37">
        <f>IFERROR(INDEX(zdrovojéúdaje!$A:$G,MATCH(ROW()+821,$A:$A,0),COLUMN()-8),"")</f>
        <v>39787</v>
      </c>
      <c r="K819" s="38">
        <f>IFERROR(INDEX(zdrovojéúdaje!$A:$G,MATCH(ROW()+821,$A:$A,0),COLUMN()-8),"")</f>
        <v>0</v>
      </c>
      <c r="L819" s="39" t="str">
        <f>IFERROR(VALUE(TRIM(SUBSTITUTE(REPLACE(INDEX(zdrovojéúdaje!$A:$G,MATCH(ROW()+821,$A:$A,0),COLUMN()-8),1,4,""),".",",",1))),"")</f>
        <v/>
      </c>
      <c r="M819" s="39" t="str">
        <f>IFERROR(VALUE(TRIM(SUBSTITUTE(REPLACE(INDEX(zdrovojéúdaje!$A:$G,MATCH(ROW()+821,$A:$A,0),COLUMN()-8),1,4,""),".",","))),"")</f>
        <v/>
      </c>
      <c r="N819" s="40" t="str">
        <f>IFERROR(VALUE(TRIM(SUBSTITUTE(REPLACE(INDEX(zdrovojéúdaje!$A:$G,MATCH(ROW()+821,$A:$A,0),COLUMN()-8),1,4,""),".",","))),"")</f>
        <v/>
      </c>
    </row>
    <row r="820" spans="1:14" s="29" customFormat="1" ht="13.15" customHeight="1">
      <c r="A820" s="47">
        <f>IF((zdrovojéúdaje!B820&gt;=$C$3)*(zdrovojéúdaje!B820&lt;=$C$4),1+COUNTIF($A$1:$A819,"&gt;0"),0)</f>
        <v>820</v>
      </c>
      <c r="B820" s="28">
        <f>IFERROR(INDEX(zdrovojéúdaje!$A:$G,MATCH(ROW()+745,$A:$A,0),COLUMN()-1),"")</f>
        <v>1565</v>
      </c>
      <c r="C820" s="14">
        <f>IFERROR(INDEX(zdrovojéúdaje!$A:$G,MATCH(ROW()+745,$A:$A,0),COLUMN()-1),"")</f>
        <v>39787</v>
      </c>
      <c r="D820" s="15">
        <f>IFERROR(INDEX(zdrovojéúdaje!$A:$G,MATCH(ROW()+745,$A:$A,0),COLUMN()-1),"")</f>
        <v>0</v>
      </c>
      <c r="E820" s="13" t="str">
        <f>IFERROR(VALUE(TRIM(SUBSTITUTE(REPLACE(INDEX(zdrovojéúdaje!$A:$G,MATCH(ROW()+745,$A:$A,0),COLUMN()-1),1,4,""),".",",",1))),"")</f>
        <v/>
      </c>
      <c r="F820" s="13" t="str">
        <f>IFERROR(VALUE(TRIM(SUBSTITUTE(REPLACE(INDEX(zdrovojéúdaje!$A:$G,MATCH(ROW()+745,$A:$A,0),COLUMN()-1),1,4,""),".",","))),"")</f>
        <v/>
      </c>
      <c r="G820" s="12" t="str">
        <f>IFERROR(VALUE(TRIM(SUBSTITUTE(REPLACE(INDEX(zdrovojéúdaje!$A:$G,MATCH(ROW()+745,$A:$A,0),COLUMN()-1),1,4,""),".",","))),"")</f>
        <v/>
      </c>
      <c r="I820" s="36">
        <f>IFERROR(INDEX(zdrovojéúdaje!$A:$G,MATCH(ROW()+821,$A:$A,0),COLUMN()-8),"")</f>
        <v>1641</v>
      </c>
      <c r="J820" s="37">
        <f>IFERROR(INDEX(zdrovojéúdaje!$A:$G,MATCH(ROW()+821,$A:$A,0),COLUMN()-8),"")</f>
        <v>39787</v>
      </c>
      <c r="K820" s="38">
        <f>IFERROR(INDEX(zdrovojéúdaje!$A:$G,MATCH(ROW()+821,$A:$A,0),COLUMN()-8),"")</f>
        <v>0</v>
      </c>
      <c r="L820" s="39" t="str">
        <f>IFERROR(VALUE(TRIM(SUBSTITUTE(REPLACE(INDEX(zdrovojéúdaje!$A:$G,MATCH(ROW()+821,$A:$A,0),COLUMN()-8),1,4,""),".",",",1))),"")</f>
        <v/>
      </c>
      <c r="M820" s="39" t="str">
        <f>IFERROR(VALUE(TRIM(SUBSTITUTE(REPLACE(INDEX(zdrovojéúdaje!$A:$G,MATCH(ROW()+821,$A:$A,0),COLUMN()-8),1,4,""),".",","))),"")</f>
        <v/>
      </c>
      <c r="N820" s="40" t="str">
        <f>IFERROR(VALUE(TRIM(SUBSTITUTE(REPLACE(INDEX(zdrovojéúdaje!$A:$G,MATCH(ROW()+821,$A:$A,0),COLUMN()-8),1,4,""),".",","))),"")</f>
        <v/>
      </c>
    </row>
    <row r="821" spans="1:14" s="29" customFormat="1" ht="13.15" customHeight="1">
      <c r="A821" s="47">
        <f>IF((zdrovojéúdaje!B821&gt;=$C$3)*(zdrovojéúdaje!B821&lt;=$C$4),1+COUNTIF($A$1:$A820,"&gt;0"),0)</f>
        <v>821</v>
      </c>
      <c r="B821" s="28">
        <f>IFERROR(INDEX(zdrovojéúdaje!$A:$G,MATCH(ROW()+745,$A:$A,0),COLUMN()-1),"")</f>
        <v>1566</v>
      </c>
      <c r="C821" s="14">
        <f>IFERROR(INDEX(zdrovojéúdaje!$A:$G,MATCH(ROW()+745,$A:$A,0),COLUMN()-1),"")</f>
        <v>39787</v>
      </c>
      <c r="D821" s="15">
        <f>IFERROR(INDEX(zdrovojéúdaje!$A:$G,MATCH(ROW()+745,$A:$A,0),COLUMN()-1),"")</f>
        <v>0</v>
      </c>
      <c r="E821" s="13" t="str">
        <f>IFERROR(VALUE(TRIM(SUBSTITUTE(REPLACE(INDEX(zdrovojéúdaje!$A:$G,MATCH(ROW()+745,$A:$A,0),COLUMN()-1),1,4,""),".",",",1))),"")</f>
        <v/>
      </c>
      <c r="F821" s="13" t="str">
        <f>IFERROR(VALUE(TRIM(SUBSTITUTE(REPLACE(INDEX(zdrovojéúdaje!$A:$G,MATCH(ROW()+745,$A:$A,0),COLUMN()-1),1,4,""),".",","))),"")</f>
        <v/>
      </c>
      <c r="G821" s="12" t="str">
        <f>IFERROR(VALUE(TRIM(SUBSTITUTE(REPLACE(INDEX(zdrovojéúdaje!$A:$G,MATCH(ROW()+745,$A:$A,0),COLUMN()-1),1,4,""),".",","))),"")</f>
        <v/>
      </c>
      <c r="I821" s="36">
        <f>IFERROR(INDEX(zdrovojéúdaje!$A:$G,MATCH(ROW()+821,$A:$A,0),COLUMN()-8),"")</f>
        <v>1642</v>
      </c>
      <c r="J821" s="37">
        <f>IFERROR(INDEX(zdrovojéúdaje!$A:$G,MATCH(ROW()+821,$A:$A,0),COLUMN()-8),"")</f>
        <v>39787</v>
      </c>
      <c r="K821" s="38">
        <f>IFERROR(INDEX(zdrovojéúdaje!$A:$G,MATCH(ROW()+821,$A:$A,0),COLUMN()-8),"")</f>
        <v>0</v>
      </c>
      <c r="L821" s="39" t="str">
        <f>IFERROR(VALUE(TRIM(SUBSTITUTE(REPLACE(INDEX(zdrovojéúdaje!$A:$G,MATCH(ROW()+821,$A:$A,0),COLUMN()-8),1,4,""),".",",",1))),"")</f>
        <v/>
      </c>
      <c r="M821" s="39" t="str">
        <f>IFERROR(VALUE(TRIM(SUBSTITUTE(REPLACE(INDEX(zdrovojéúdaje!$A:$G,MATCH(ROW()+821,$A:$A,0),COLUMN()-8),1,4,""),".",","))),"")</f>
        <v/>
      </c>
      <c r="N821" s="40" t="str">
        <f>IFERROR(VALUE(TRIM(SUBSTITUTE(REPLACE(INDEX(zdrovojéúdaje!$A:$G,MATCH(ROW()+821,$A:$A,0),COLUMN()-8),1,4,""),".",","))),"")</f>
        <v/>
      </c>
    </row>
    <row r="822" spans="1:14" s="29" customFormat="1" ht="13.15" customHeight="1">
      <c r="A822" s="47">
        <f>IF((zdrovojéúdaje!B822&gt;=$C$3)*(zdrovojéúdaje!B822&lt;=$C$4),1+COUNTIF($A$1:$A821,"&gt;0"),0)</f>
        <v>822</v>
      </c>
      <c r="B822" s="28">
        <f>IFERROR(INDEX(zdrovojéúdaje!$A:$G,MATCH(ROW()+745,$A:$A,0),COLUMN()-1),"")</f>
        <v>1567</v>
      </c>
      <c r="C822" s="14">
        <f>IFERROR(INDEX(zdrovojéúdaje!$A:$G,MATCH(ROW()+745,$A:$A,0),COLUMN()-1),"")</f>
        <v>39787</v>
      </c>
      <c r="D822" s="15">
        <f>IFERROR(INDEX(zdrovojéúdaje!$A:$G,MATCH(ROW()+745,$A:$A,0),COLUMN()-1),"")</f>
        <v>0</v>
      </c>
      <c r="E822" s="13" t="str">
        <f>IFERROR(VALUE(TRIM(SUBSTITUTE(REPLACE(INDEX(zdrovojéúdaje!$A:$G,MATCH(ROW()+745,$A:$A,0),COLUMN()-1),1,4,""),".",",",1))),"")</f>
        <v/>
      </c>
      <c r="F822" s="13" t="str">
        <f>IFERROR(VALUE(TRIM(SUBSTITUTE(REPLACE(INDEX(zdrovojéúdaje!$A:$G,MATCH(ROW()+745,$A:$A,0),COLUMN()-1),1,4,""),".",","))),"")</f>
        <v/>
      </c>
      <c r="G822" s="12" t="str">
        <f>IFERROR(VALUE(TRIM(SUBSTITUTE(REPLACE(INDEX(zdrovojéúdaje!$A:$G,MATCH(ROW()+745,$A:$A,0),COLUMN()-1),1,4,""),".",","))),"")</f>
        <v/>
      </c>
      <c r="I822" s="36">
        <f>IFERROR(INDEX(zdrovojéúdaje!$A:$G,MATCH(ROW()+821,$A:$A,0),COLUMN()-8),"")</f>
        <v>1643</v>
      </c>
      <c r="J822" s="37">
        <f>IFERROR(INDEX(zdrovojéúdaje!$A:$G,MATCH(ROW()+821,$A:$A,0),COLUMN()-8),"")</f>
        <v>39787</v>
      </c>
      <c r="K822" s="38">
        <f>IFERROR(INDEX(zdrovojéúdaje!$A:$G,MATCH(ROW()+821,$A:$A,0),COLUMN()-8),"")</f>
        <v>0</v>
      </c>
      <c r="L822" s="39" t="str">
        <f>IFERROR(VALUE(TRIM(SUBSTITUTE(REPLACE(INDEX(zdrovojéúdaje!$A:$G,MATCH(ROW()+821,$A:$A,0),COLUMN()-8),1,4,""),".",",",1))),"")</f>
        <v/>
      </c>
      <c r="M822" s="39" t="str">
        <f>IFERROR(VALUE(TRIM(SUBSTITUTE(REPLACE(INDEX(zdrovojéúdaje!$A:$G,MATCH(ROW()+821,$A:$A,0),COLUMN()-8),1,4,""),".",","))),"")</f>
        <v/>
      </c>
      <c r="N822" s="40" t="str">
        <f>IFERROR(VALUE(TRIM(SUBSTITUTE(REPLACE(INDEX(zdrovojéúdaje!$A:$G,MATCH(ROW()+821,$A:$A,0),COLUMN()-8),1,4,""),".",","))),"")</f>
        <v/>
      </c>
    </row>
    <row r="823" spans="1:14" s="29" customFormat="1" ht="13.15" customHeight="1">
      <c r="A823" s="47">
        <f>IF((zdrovojéúdaje!B823&gt;=$C$3)*(zdrovojéúdaje!B823&lt;=$C$4),1+COUNTIF($A$1:$A822,"&gt;0"),0)</f>
        <v>823</v>
      </c>
      <c r="B823" s="28">
        <f>IFERROR(INDEX(zdrovojéúdaje!$A:$G,MATCH(ROW()+745,$A:$A,0),COLUMN()-1),"")</f>
        <v>1568</v>
      </c>
      <c r="C823" s="14">
        <f>IFERROR(INDEX(zdrovojéúdaje!$A:$G,MATCH(ROW()+745,$A:$A,0),COLUMN()-1),"")</f>
        <v>39787</v>
      </c>
      <c r="D823" s="15">
        <f>IFERROR(INDEX(zdrovojéúdaje!$A:$G,MATCH(ROW()+745,$A:$A,0),COLUMN()-1),"")</f>
        <v>0</v>
      </c>
      <c r="E823" s="13" t="str">
        <f>IFERROR(VALUE(TRIM(SUBSTITUTE(REPLACE(INDEX(zdrovojéúdaje!$A:$G,MATCH(ROW()+745,$A:$A,0),COLUMN()-1),1,4,""),".",",",1))),"")</f>
        <v/>
      </c>
      <c r="F823" s="13" t="str">
        <f>IFERROR(VALUE(TRIM(SUBSTITUTE(REPLACE(INDEX(zdrovojéúdaje!$A:$G,MATCH(ROW()+745,$A:$A,0),COLUMN()-1),1,4,""),".",","))),"")</f>
        <v/>
      </c>
      <c r="G823" s="12" t="str">
        <f>IFERROR(VALUE(TRIM(SUBSTITUTE(REPLACE(INDEX(zdrovojéúdaje!$A:$G,MATCH(ROW()+745,$A:$A,0),COLUMN()-1),1,4,""),".",","))),"")</f>
        <v/>
      </c>
      <c r="I823" s="36">
        <f>IFERROR(INDEX(zdrovojéúdaje!$A:$G,MATCH(ROW()+821,$A:$A,0),COLUMN()-8),"")</f>
        <v>1644</v>
      </c>
      <c r="J823" s="37">
        <f>IFERROR(INDEX(zdrovojéúdaje!$A:$G,MATCH(ROW()+821,$A:$A,0),COLUMN()-8),"")</f>
        <v>39787</v>
      </c>
      <c r="K823" s="38">
        <f>IFERROR(INDEX(zdrovojéúdaje!$A:$G,MATCH(ROW()+821,$A:$A,0),COLUMN()-8),"")</f>
        <v>0</v>
      </c>
      <c r="L823" s="39" t="str">
        <f>IFERROR(VALUE(TRIM(SUBSTITUTE(REPLACE(INDEX(zdrovojéúdaje!$A:$G,MATCH(ROW()+821,$A:$A,0),COLUMN()-8),1,4,""),".",",",1))),"")</f>
        <v/>
      </c>
      <c r="M823" s="39" t="str">
        <f>IFERROR(VALUE(TRIM(SUBSTITUTE(REPLACE(INDEX(zdrovojéúdaje!$A:$G,MATCH(ROW()+821,$A:$A,0),COLUMN()-8),1,4,""),".",","))),"")</f>
        <v/>
      </c>
      <c r="N823" s="40" t="str">
        <f>IFERROR(VALUE(TRIM(SUBSTITUTE(REPLACE(INDEX(zdrovojéúdaje!$A:$G,MATCH(ROW()+821,$A:$A,0),COLUMN()-8),1,4,""),".",","))),"")</f>
        <v/>
      </c>
    </row>
    <row r="824" spans="1:14" s="29" customFormat="1" ht="13.15" customHeight="1">
      <c r="A824" s="47">
        <f>IF((zdrovojéúdaje!B824&gt;=$C$3)*(zdrovojéúdaje!B824&lt;=$C$4),1+COUNTIF($A$1:$A823,"&gt;0"),0)</f>
        <v>824</v>
      </c>
      <c r="B824" s="28">
        <f>IFERROR(INDEX(zdrovojéúdaje!$A:$G,MATCH(ROW()+745,$A:$A,0),COLUMN()-1),"")</f>
        <v>1569</v>
      </c>
      <c r="C824" s="14">
        <f>IFERROR(INDEX(zdrovojéúdaje!$A:$G,MATCH(ROW()+745,$A:$A,0),COLUMN()-1),"")</f>
        <v>39787</v>
      </c>
      <c r="D824" s="15">
        <f>IFERROR(INDEX(zdrovojéúdaje!$A:$G,MATCH(ROW()+745,$A:$A,0),COLUMN()-1),"")</f>
        <v>0</v>
      </c>
      <c r="E824" s="13" t="str">
        <f>IFERROR(VALUE(TRIM(SUBSTITUTE(REPLACE(INDEX(zdrovojéúdaje!$A:$G,MATCH(ROW()+745,$A:$A,0),COLUMN()-1),1,4,""),".",",",1))),"")</f>
        <v/>
      </c>
      <c r="F824" s="13" t="str">
        <f>IFERROR(VALUE(TRIM(SUBSTITUTE(REPLACE(INDEX(zdrovojéúdaje!$A:$G,MATCH(ROW()+745,$A:$A,0),COLUMN()-1),1,4,""),".",","))),"")</f>
        <v/>
      </c>
      <c r="G824" s="12" t="str">
        <f>IFERROR(VALUE(TRIM(SUBSTITUTE(REPLACE(INDEX(zdrovojéúdaje!$A:$G,MATCH(ROW()+745,$A:$A,0),COLUMN()-1),1,4,""),".",","))),"")</f>
        <v/>
      </c>
      <c r="I824" s="36">
        <f>IFERROR(INDEX(zdrovojéúdaje!$A:$G,MATCH(ROW()+821,$A:$A,0),COLUMN()-8),"")</f>
        <v>1645</v>
      </c>
      <c r="J824" s="37">
        <f>IFERROR(INDEX(zdrovojéúdaje!$A:$G,MATCH(ROW()+821,$A:$A,0),COLUMN()-8),"")</f>
        <v>39787</v>
      </c>
      <c r="K824" s="38">
        <f>IFERROR(INDEX(zdrovojéúdaje!$A:$G,MATCH(ROW()+821,$A:$A,0),COLUMN()-8),"")</f>
        <v>0</v>
      </c>
      <c r="L824" s="39" t="str">
        <f>IFERROR(VALUE(TRIM(SUBSTITUTE(REPLACE(INDEX(zdrovojéúdaje!$A:$G,MATCH(ROW()+821,$A:$A,0),COLUMN()-8),1,4,""),".",",",1))),"")</f>
        <v/>
      </c>
      <c r="M824" s="39" t="str">
        <f>IFERROR(VALUE(TRIM(SUBSTITUTE(REPLACE(INDEX(zdrovojéúdaje!$A:$G,MATCH(ROW()+821,$A:$A,0),COLUMN()-8),1,4,""),".",","))),"")</f>
        <v/>
      </c>
      <c r="N824" s="40" t="str">
        <f>IFERROR(VALUE(TRIM(SUBSTITUTE(REPLACE(INDEX(zdrovojéúdaje!$A:$G,MATCH(ROW()+821,$A:$A,0),COLUMN()-8),1,4,""),".",","))),"")</f>
        <v/>
      </c>
    </row>
    <row r="825" spans="1:14" s="29" customFormat="1" ht="13.15" customHeight="1">
      <c r="A825" s="47">
        <f>IF((zdrovojéúdaje!B825&gt;=$C$3)*(zdrovojéúdaje!B825&lt;=$C$4),1+COUNTIF($A$1:$A824,"&gt;0"),0)</f>
        <v>825</v>
      </c>
      <c r="B825" s="28">
        <f>IFERROR(INDEX(zdrovojéúdaje!$A:$G,MATCH(ROW()+745,$A:$A,0),COLUMN()-1),"")</f>
        <v>1570</v>
      </c>
      <c r="C825" s="14">
        <f>IFERROR(INDEX(zdrovojéúdaje!$A:$G,MATCH(ROW()+745,$A:$A,0),COLUMN()-1),"")</f>
        <v>39787</v>
      </c>
      <c r="D825" s="15">
        <f>IFERROR(INDEX(zdrovojéúdaje!$A:$G,MATCH(ROW()+745,$A:$A,0),COLUMN()-1),"")</f>
        <v>0</v>
      </c>
      <c r="E825" s="13" t="str">
        <f>IFERROR(VALUE(TRIM(SUBSTITUTE(REPLACE(INDEX(zdrovojéúdaje!$A:$G,MATCH(ROW()+745,$A:$A,0),COLUMN()-1),1,4,""),".",",",1))),"")</f>
        <v/>
      </c>
      <c r="F825" s="13" t="str">
        <f>IFERROR(VALUE(TRIM(SUBSTITUTE(REPLACE(INDEX(zdrovojéúdaje!$A:$G,MATCH(ROW()+745,$A:$A,0),COLUMN()-1),1,4,""),".",","))),"")</f>
        <v/>
      </c>
      <c r="G825" s="12" t="str">
        <f>IFERROR(VALUE(TRIM(SUBSTITUTE(REPLACE(INDEX(zdrovojéúdaje!$A:$G,MATCH(ROW()+745,$A:$A,0),COLUMN()-1),1,4,""),".",","))),"")</f>
        <v/>
      </c>
      <c r="I825" s="36">
        <f>IFERROR(INDEX(zdrovojéúdaje!$A:$G,MATCH(ROW()+821,$A:$A,0),COLUMN()-8),"")</f>
        <v>1646</v>
      </c>
      <c r="J825" s="37">
        <f>IFERROR(INDEX(zdrovojéúdaje!$A:$G,MATCH(ROW()+821,$A:$A,0),COLUMN()-8),"")</f>
        <v>39787</v>
      </c>
      <c r="K825" s="38">
        <f>IFERROR(INDEX(zdrovojéúdaje!$A:$G,MATCH(ROW()+821,$A:$A,0),COLUMN()-8),"")</f>
        <v>0</v>
      </c>
      <c r="L825" s="39" t="str">
        <f>IFERROR(VALUE(TRIM(SUBSTITUTE(REPLACE(INDEX(zdrovojéúdaje!$A:$G,MATCH(ROW()+821,$A:$A,0),COLUMN()-8),1,4,""),".",",",1))),"")</f>
        <v/>
      </c>
      <c r="M825" s="39" t="str">
        <f>IFERROR(VALUE(TRIM(SUBSTITUTE(REPLACE(INDEX(zdrovojéúdaje!$A:$G,MATCH(ROW()+821,$A:$A,0),COLUMN()-8),1,4,""),".",","))),"")</f>
        <v/>
      </c>
      <c r="N825" s="40" t="str">
        <f>IFERROR(VALUE(TRIM(SUBSTITUTE(REPLACE(INDEX(zdrovojéúdaje!$A:$G,MATCH(ROW()+821,$A:$A,0),COLUMN()-8),1,4,""),".",","))),"")</f>
        <v/>
      </c>
    </row>
    <row r="826" spans="1:14" s="29" customFormat="1" ht="13.15" customHeight="1">
      <c r="A826" s="47">
        <f>IF((zdrovojéúdaje!B826&gt;=$C$3)*(zdrovojéúdaje!B826&lt;=$C$4),1+COUNTIF($A$1:$A825,"&gt;0"),0)</f>
        <v>826</v>
      </c>
      <c r="B826" s="28">
        <f>IFERROR(INDEX(zdrovojéúdaje!$A:$G,MATCH(ROW()+745,$A:$A,0),COLUMN()-1),"")</f>
        <v>1571</v>
      </c>
      <c r="C826" s="14">
        <f>IFERROR(INDEX(zdrovojéúdaje!$A:$G,MATCH(ROW()+745,$A:$A,0),COLUMN()-1),"")</f>
        <v>39787</v>
      </c>
      <c r="D826" s="15">
        <f>IFERROR(INDEX(zdrovojéúdaje!$A:$G,MATCH(ROW()+745,$A:$A,0),COLUMN()-1),"")</f>
        <v>0</v>
      </c>
      <c r="E826" s="13" t="str">
        <f>IFERROR(VALUE(TRIM(SUBSTITUTE(REPLACE(INDEX(zdrovojéúdaje!$A:$G,MATCH(ROW()+745,$A:$A,0),COLUMN()-1),1,4,""),".",",",1))),"")</f>
        <v/>
      </c>
      <c r="F826" s="13" t="str">
        <f>IFERROR(VALUE(TRIM(SUBSTITUTE(REPLACE(INDEX(zdrovojéúdaje!$A:$G,MATCH(ROW()+745,$A:$A,0),COLUMN()-1),1,4,""),".",","))),"")</f>
        <v/>
      </c>
      <c r="G826" s="12" t="str">
        <f>IFERROR(VALUE(TRIM(SUBSTITUTE(REPLACE(INDEX(zdrovojéúdaje!$A:$G,MATCH(ROW()+745,$A:$A,0),COLUMN()-1),1,4,""),".",","))),"")</f>
        <v/>
      </c>
      <c r="I826" s="36">
        <f>IFERROR(INDEX(zdrovojéúdaje!$A:$G,MATCH(ROW()+821,$A:$A,0),COLUMN()-8),"")</f>
        <v>1647</v>
      </c>
      <c r="J826" s="37">
        <f>IFERROR(INDEX(zdrovojéúdaje!$A:$G,MATCH(ROW()+821,$A:$A,0),COLUMN()-8),"")</f>
        <v>39787</v>
      </c>
      <c r="K826" s="38">
        <f>IFERROR(INDEX(zdrovojéúdaje!$A:$G,MATCH(ROW()+821,$A:$A,0),COLUMN()-8),"")</f>
        <v>0</v>
      </c>
      <c r="L826" s="39" t="str">
        <f>IFERROR(VALUE(TRIM(SUBSTITUTE(REPLACE(INDEX(zdrovojéúdaje!$A:$G,MATCH(ROW()+821,$A:$A,0),COLUMN()-8),1,4,""),".",",",1))),"")</f>
        <v/>
      </c>
      <c r="M826" s="39" t="str">
        <f>IFERROR(VALUE(TRIM(SUBSTITUTE(REPLACE(INDEX(zdrovojéúdaje!$A:$G,MATCH(ROW()+821,$A:$A,0),COLUMN()-8),1,4,""),".",","))),"")</f>
        <v/>
      </c>
      <c r="N826" s="40" t="str">
        <f>IFERROR(VALUE(TRIM(SUBSTITUTE(REPLACE(INDEX(zdrovojéúdaje!$A:$G,MATCH(ROW()+821,$A:$A,0),COLUMN()-8),1,4,""),".",","))),"")</f>
        <v/>
      </c>
    </row>
    <row r="827" spans="1:14" s="29" customFormat="1" ht="13.15" customHeight="1">
      <c r="A827" s="47">
        <f>IF((zdrovojéúdaje!B827&gt;=$C$3)*(zdrovojéúdaje!B827&lt;=$C$4),1+COUNTIF($A$1:$A826,"&gt;0"),0)</f>
        <v>827</v>
      </c>
      <c r="B827" s="28">
        <f>IFERROR(INDEX(zdrovojéúdaje!$A:$G,MATCH(ROW()+745,$A:$A,0),COLUMN()-1),"")</f>
        <v>1572</v>
      </c>
      <c r="C827" s="14">
        <f>IFERROR(INDEX(zdrovojéúdaje!$A:$G,MATCH(ROW()+745,$A:$A,0),COLUMN()-1),"")</f>
        <v>39787</v>
      </c>
      <c r="D827" s="15">
        <f>IFERROR(INDEX(zdrovojéúdaje!$A:$G,MATCH(ROW()+745,$A:$A,0),COLUMN()-1),"")</f>
        <v>0</v>
      </c>
      <c r="E827" s="13" t="str">
        <f>IFERROR(VALUE(TRIM(SUBSTITUTE(REPLACE(INDEX(zdrovojéúdaje!$A:$G,MATCH(ROW()+745,$A:$A,0),COLUMN()-1),1,4,""),".",",",1))),"")</f>
        <v/>
      </c>
      <c r="F827" s="13" t="str">
        <f>IFERROR(VALUE(TRIM(SUBSTITUTE(REPLACE(INDEX(zdrovojéúdaje!$A:$G,MATCH(ROW()+745,$A:$A,0),COLUMN()-1),1,4,""),".",","))),"")</f>
        <v/>
      </c>
      <c r="G827" s="12" t="str">
        <f>IFERROR(VALUE(TRIM(SUBSTITUTE(REPLACE(INDEX(zdrovojéúdaje!$A:$G,MATCH(ROW()+745,$A:$A,0),COLUMN()-1),1,4,""),".",","))),"")</f>
        <v/>
      </c>
      <c r="I827" s="36">
        <f>IFERROR(INDEX(zdrovojéúdaje!$A:$G,MATCH(ROW()+821,$A:$A,0),COLUMN()-8),"")</f>
        <v>1648</v>
      </c>
      <c r="J827" s="37">
        <f>IFERROR(INDEX(zdrovojéúdaje!$A:$G,MATCH(ROW()+821,$A:$A,0),COLUMN()-8),"")</f>
        <v>39787</v>
      </c>
      <c r="K827" s="38">
        <f>IFERROR(INDEX(zdrovojéúdaje!$A:$G,MATCH(ROW()+821,$A:$A,0),COLUMN()-8),"")</f>
        <v>0</v>
      </c>
      <c r="L827" s="39" t="str">
        <f>IFERROR(VALUE(TRIM(SUBSTITUTE(REPLACE(INDEX(zdrovojéúdaje!$A:$G,MATCH(ROW()+821,$A:$A,0),COLUMN()-8),1,4,""),".",",",1))),"")</f>
        <v/>
      </c>
      <c r="M827" s="39" t="str">
        <f>IFERROR(VALUE(TRIM(SUBSTITUTE(REPLACE(INDEX(zdrovojéúdaje!$A:$G,MATCH(ROW()+821,$A:$A,0),COLUMN()-8),1,4,""),".",","))),"")</f>
        <v/>
      </c>
      <c r="N827" s="40" t="str">
        <f>IFERROR(VALUE(TRIM(SUBSTITUTE(REPLACE(INDEX(zdrovojéúdaje!$A:$G,MATCH(ROW()+821,$A:$A,0),COLUMN()-8),1,4,""),".",","))),"")</f>
        <v/>
      </c>
    </row>
    <row r="828" spans="1:14" s="29" customFormat="1" ht="13.15" customHeight="1">
      <c r="A828" s="47">
        <f>IF((zdrovojéúdaje!B828&gt;=$C$3)*(zdrovojéúdaje!B828&lt;=$C$4),1+COUNTIF($A$1:$A827,"&gt;0"),0)</f>
        <v>828</v>
      </c>
      <c r="B828" s="28">
        <f>IFERROR(INDEX(zdrovojéúdaje!$A:$G,MATCH(ROW()+745,$A:$A,0),COLUMN()-1),"")</f>
        <v>1573</v>
      </c>
      <c r="C828" s="14">
        <f>IFERROR(INDEX(zdrovojéúdaje!$A:$G,MATCH(ROW()+745,$A:$A,0),COLUMN()-1),"")</f>
        <v>39787</v>
      </c>
      <c r="D828" s="15">
        <f>IFERROR(INDEX(zdrovojéúdaje!$A:$G,MATCH(ROW()+745,$A:$A,0),COLUMN()-1),"")</f>
        <v>0</v>
      </c>
      <c r="E828" s="13" t="str">
        <f>IFERROR(VALUE(TRIM(SUBSTITUTE(REPLACE(INDEX(zdrovojéúdaje!$A:$G,MATCH(ROW()+745,$A:$A,0),COLUMN()-1),1,4,""),".",",",1))),"")</f>
        <v/>
      </c>
      <c r="F828" s="13" t="str">
        <f>IFERROR(VALUE(TRIM(SUBSTITUTE(REPLACE(INDEX(zdrovojéúdaje!$A:$G,MATCH(ROW()+745,$A:$A,0),COLUMN()-1),1,4,""),".",","))),"")</f>
        <v/>
      </c>
      <c r="G828" s="12" t="str">
        <f>IFERROR(VALUE(TRIM(SUBSTITUTE(REPLACE(INDEX(zdrovojéúdaje!$A:$G,MATCH(ROW()+745,$A:$A,0),COLUMN()-1),1,4,""),".",","))),"")</f>
        <v/>
      </c>
      <c r="I828" s="36">
        <f>IFERROR(INDEX(zdrovojéúdaje!$A:$G,MATCH(ROW()+821,$A:$A,0),COLUMN()-8),"")</f>
        <v>1649</v>
      </c>
      <c r="J828" s="37">
        <f>IFERROR(INDEX(zdrovojéúdaje!$A:$G,MATCH(ROW()+821,$A:$A,0),COLUMN()-8),"")</f>
        <v>39787</v>
      </c>
      <c r="K828" s="38">
        <f>IFERROR(INDEX(zdrovojéúdaje!$A:$G,MATCH(ROW()+821,$A:$A,0),COLUMN()-8),"")</f>
        <v>0</v>
      </c>
      <c r="L828" s="39" t="str">
        <f>IFERROR(VALUE(TRIM(SUBSTITUTE(REPLACE(INDEX(zdrovojéúdaje!$A:$G,MATCH(ROW()+821,$A:$A,0),COLUMN()-8),1,4,""),".",",",1))),"")</f>
        <v/>
      </c>
      <c r="M828" s="39" t="str">
        <f>IFERROR(VALUE(TRIM(SUBSTITUTE(REPLACE(INDEX(zdrovojéúdaje!$A:$G,MATCH(ROW()+821,$A:$A,0),COLUMN()-8),1,4,""),".",","))),"")</f>
        <v/>
      </c>
      <c r="N828" s="40" t="str">
        <f>IFERROR(VALUE(TRIM(SUBSTITUTE(REPLACE(INDEX(zdrovojéúdaje!$A:$G,MATCH(ROW()+821,$A:$A,0),COLUMN()-8),1,4,""),".",","))),"")</f>
        <v/>
      </c>
    </row>
    <row r="829" spans="1:14" s="29" customFormat="1" ht="13.15" customHeight="1">
      <c r="A829" s="47">
        <f>IF((zdrovojéúdaje!B829&gt;=$C$3)*(zdrovojéúdaje!B829&lt;=$C$4),1+COUNTIF($A$1:$A828,"&gt;0"),0)</f>
        <v>829</v>
      </c>
      <c r="B829" s="28">
        <f>IFERROR(INDEX(zdrovojéúdaje!$A:$G,MATCH(ROW()+745,$A:$A,0),COLUMN()-1),"")</f>
        <v>1574</v>
      </c>
      <c r="C829" s="14">
        <f>IFERROR(INDEX(zdrovojéúdaje!$A:$G,MATCH(ROW()+745,$A:$A,0),COLUMN()-1),"")</f>
        <v>39787</v>
      </c>
      <c r="D829" s="15">
        <f>IFERROR(INDEX(zdrovojéúdaje!$A:$G,MATCH(ROW()+745,$A:$A,0),COLUMN()-1),"")</f>
        <v>0</v>
      </c>
      <c r="E829" s="13" t="str">
        <f>IFERROR(VALUE(TRIM(SUBSTITUTE(REPLACE(INDEX(zdrovojéúdaje!$A:$G,MATCH(ROW()+745,$A:$A,0),COLUMN()-1),1,4,""),".",",",1))),"")</f>
        <v/>
      </c>
      <c r="F829" s="13" t="str">
        <f>IFERROR(VALUE(TRIM(SUBSTITUTE(REPLACE(INDEX(zdrovojéúdaje!$A:$G,MATCH(ROW()+745,$A:$A,0),COLUMN()-1),1,4,""),".",","))),"")</f>
        <v/>
      </c>
      <c r="G829" s="12" t="str">
        <f>IFERROR(VALUE(TRIM(SUBSTITUTE(REPLACE(INDEX(zdrovojéúdaje!$A:$G,MATCH(ROW()+745,$A:$A,0),COLUMN()-1),1,4,""),".",","))),"")</f>
        <v/>
      </c>
      <c r="I829" s="36">
        <f>IFERROR(INDEX(zdrovojéúdaje!$A:$G,MATCH(ROW()+821,$A:$A,0),COLUMN()-8),"")</f>
        <v>1650</v>
      </c>
      <c r="J829" s="37">
        <f>IFERROR(INDEX(zdrovojéúdaje!$A:$G,MATCH(ROW()+821,$A:$A,0),COLUMN()-8),"")</f>
        <v>39787</v>
      </c>
      <c r="K829" s="38">
        <f>IFERROR(INDEX(zdrovojéúdaje!$A:$G,MATCH(ROW()+821,$A:$A,0),COLUMN()-8),"")</f>
        <v>0</v>
      </c>
      <c r="L829" s="39" t="str">
        <f>IFERROR(VALUE(TRIM(SUBSTITUTE(REPLACE(INDEX(zdrovojéúdaje!$A:$G,MATCH(ROW()+821,$A:$A,0),COLUMN()-8),1,4,""),".",",",1))),"")</f>
        <v/>
      </c>
      <c r="M829" s="39" t="str">
        <f>IFERROR(VALUE(TRIM(SUBSTITUTE(REPLACE(INDEX(zdrovojéúdaje!$A:$G,MATCH(ROW()+821,$A:$A,0),COLUMN()-8),1,4,""),".",","))),"")</f>
        <v/>
      </c>
      <c r="N829" s="40" t="str">
        <f>IFERROR(VALUE(TRIM(SUBSTITUTE(REPLACE(INDEX(zdrovojéúdaje!$A:$G,MATCH(ROW()+821,$A:$A,0),COLUMN()-8),1,4,""),".",","))),"")</f>
        <v/>
      </c>
    </row>
    <row r="830" spans="1:14" s="29" customFormat="1" ht="13.15" customHeight="1">
      <c r="A830" s="47">
        <f>IF((zdrovojéúdaje!B830&gt;=$C$3)*(zdrovojéúdaje!B830&lt;=$C$4),1+COUNTIF($A$1:$A829,"&gt;0"),0)</f>
        <v>830</v>
      </c>
      <c r="B830" s="28">
        <f>IFERROR(INDEX(zdrovojéúdaje!$A:$G,MATCH(ROW()+745,$A:$A,0),COLUMN()-1),"")</f>
        <v>1575</v>
      </c>
      <c r="C830" s="14">
        <f>IFERROR(INDEX(zdrovojéúdaje!$A:$G,MATCH(ROW()+745,$A:$A,0),COLUMN()-1),"")</f>
        <v>39787</v>
      </c>
      <c r="D830" s="15">
        <f>IFERROR(INDEX(zdrovojéúdaje!$A:$G,MATCH(ROW()+745,$A:$A,0),COLUMN()-1),"")</f>
        <v>0</v>
      </c>
      <c r="E830" s="13" t="str">
        <f>IFERROR(VALUE(TRIM(SUBSTITUTE(REPLACE(INDEX(zdrovojéúdaje!$A:$G,MATCH(ROW()+745,$A:$A,0),COLUMN()-1),1,4,""),".",",",1))),"")</f>
        <v/>
      </c>
      <c r="F830" s="13" t="str">
        <f>IFERROR(VALUE(TRIM(SUBSTITUTE(REPLACE(INDEX(zdrovojéúdaje!$A:$G,MATCH(ROW()+745,$A:$A,0),COLUMN()-1),1,4,""),".",","))),"")</f>
        <v/>
      </c>
      <c r="G830" s="12" t="str">
        <f>IFERROR(VALUE(TRIM(SUBSTITUTE(REPLACE(INDEX(zdrovojéúdaje!$A:$G,MATCH(ROW()+745,$A:$A,0),COLUMN()-1),1,4,""),".",","))),"")</f>
        <v/>
      </c>
      <c r="I830" s="36">
        <f>IFERROR(INDEX(zdrovojéúdaje!$A:$G,MATCH(ROW()+821,$A:$A,0),COLUMN()-8),"")</f>
        <v>1651</v>
      </c>
      <c r="J830" s="37">
        <f>IFERROR(INDEX(zdrovojéúdaje!$A:$G,MATCH(ROW()+821,$A:$A,0),COLUMN()-8),"")</f>
        <v>39787</v>
      </c>
      <c r="K830" s="38">
        <f>IFERROR(INDEX(zdrovojéúdaje!$A:$G,MATCH(ROW()+821,$A:$A,0),COLUMN()-8),"")</f>
        <v>0</v>
      </c>
      <c r="L830" s="39" t="str">
        <f>IFERROR(VALUE(TRIM(SUBSTITUTE(REPLACE(INDEX(zdrovojéúdaje!$A:$G,MATCH(ROW()+821,$A:$A,0),COLUMN()-8),1,4,""),".",",",1))),"")</f>
        <v/>
      </c>
      <c r="M830" s="39" t="str">
        <f>IFERROR(VALUE(TRIM(SUBSTITUTE(REPLACE(INDEX(zdrovojéúdaje!$A:$G,MATCH(ROW()+821,$A:$A,0),COLUMN()-8),1,4,""),".",","))),"")</f>
        <v/>
      </c>
      <c r="N830" s="40" t="str">
        <f>IFERROR(VALUE(TRIM(SUBSTITUTE(REPLACE(INDEX(zdrovojéúdaje!$A:$G,MATCH(ROW()+821,$A:$A,0),COLUMN()-8),1,4,""),".",","))),"")</f>
        <v/>
      </c>
    </row>
    <row r="831" spans="1:14" s="29" customFormat="1" ht="13.15" customHeight="1">
      <c r="A831" s="47">
        <f>IF((zdrovojéúdaje!B831&gt;=$C$3)*(zdrovojéúdaje!B831&lt;=$C$4),1+COUNTIF($A$1:$A830,"&gt;0"),0)</f>
        <v>831</v>
      </c>
      <c r="B831" s="28">
        <f>IFERROR(INDEX(zdrovojéúdaje!$A:$G,MATCH(ROW()+745,$A:$A,0),COLUMN()-1),"")</f>
        <v>1576</v>
      </c>
      <c r="C831" s="14">
        <f>IFERROR(INDEX(zdrovojéúdaje!$A:$G,MATCH(ROW()+745,$A:$A,0),COLUMN()-1),"")</f>
        <v>39787</v>
      </c>
      <c r="D831" s="15">
        <f>IFERROR(INDEX(zdrovojéúdaje!$A:$G,MATCH(ROW()+745,$A:$A,0),COLUMN()-1),"")</f>
        <v>0</v>
      </c>
      <c r="E831" s="13" t="str">
        <f>IFERROR(VALUE(TRIM(SUBSTITUTE(REPLACE(INDEX(zdrovojéúdaje!$A:$G,MATCH(ROW()+745,$A:$A,0),COLUMN()-1),1,4,""),".",",",1))),"")</f>
        <v/>
      </c>
      <c r="F831" s="13" t="str">
        <f>IFERROR(VALUE(TRIM(SUBSTITUTE(REPLACE(INDEX(zdrovojéúdaje!$A:$G,MATCH(ROW()+745,$A:$A,0),COLUMN()-1),1,4,""),".",","))),"")</f>
        <v/>
      </c>
      <c r="G831" s="12" t="str">
        <f>IFERROR(VALUE(TRIM(SUBSTITUTE(REPLACE(INDEX(zdrovojéúdaje!$A:$G,MATCH(ROW()+745,$A:$A,0),COLUMN()-1),1,4,""),".",","))),"")</f>
        <v/>
      </c>
      <c r="I831" s="36">
        <f>IFERROR(INDEX(zdrovojéúdaje!$A:$G,MATCH(ROW()+821,$A:$A,0),COLUMN()-8),"")</f>
        <v>1652</v>
      </c>
      <c r="J831" s="37">
        <f>IFERROR(INDEX(zdrovojéúdaje!$A:$G,MATCH(ROW()+821,$A:$A,0),COLUMN()-8),"")</f>
        <v>39787</v>
      </c>
      <c r="K831" s="38">
        <f>IFERROR(INDEX(zdrovojéúdaje!$A:$G,MATCH(ROW()+821,$A:$A,0),COLUMN()-8),"")</f>
        <v>0</v>
      </c>
      <c r="L831" s="39" t="str">
        <f>IFERROR(VALUE(TRIM(SUBSTITUTE(REPLACE(INDEX(zdrovojéúdaje!$A:$G,MATCH(ROW()+821,$A:$A,0),COLUMN()-8),1,4,""),".",",",1))),"")</f>
        <v/>
      </c>
      <c r="M831" s="39" t="str">
        <f>IFERROR(VALUE(TRIM(SUBSTITUTE(REPLACE(INDEX(zdrovojéúdaje!$A:$G,MATCH(ROW()+821,$A:$A,0),COLUMN()-8),1,4,""),".",","))),"")</f>
        <v/>
      </c>
      <c r="N831" s="40" t="str">
        <f>IFERROR(VALUE(TRIM(SUBSTITUTE(REPLACE(INDEX(zdrovojéúdaje!$A:$G,MATCH(ROW()+821,$A:$A,0),COLUMN()-8),1,4,""),".",","))),"")</f>
        <v/>
      </c>
    </row>
    <row r="832" spans="1:14" s="29" customFormat="1" ht="13.15" customHeight="1">
      <c r="A832" s="47">
        <f>IF((zdrovojéúdaje!B832&gt;=$C$3)*(zdrovojéúdaje!B832&lt;=$C$4),1+COUNTIF($A$1:$A831,"&gt;0"),0)</f>
        <v>832</v>
      </c>
      <c r="B832" s="28">
        <f>IFERROR(INDEX(zdrovojéúdaje!$A:$G,MATCH(ROW()+821,$A:$A,0),COLUMN()-1),"")</f>
        <v>1653</v>
      </c>
      <c r="C832" s="14">
        <f>IFERROR(INDEX(zdrovojéúdaje!$A:$G,MATCH(ROW()+821,$A:$A,0),COLUMN()-1),"")</f>
        <v>39787</v>
      </c>
      <c r="D832" s="15">
        <f>IFERROR(INDEX(zdrovojéúdaje!$A:$G,MATCH(ROW()+821,$A:$A,0),COLUMN()-1),"")</f>
        <v>0</v>
      </c>
      <c r="E832" s="13" t="str">
        <f>IFERROR(VALUE(TRIM(SUBSTITUTE(REPLACE(INDEX(zdrovojéúdaje!$A:$G,MATCH(ROW()+821,$A:$A,0),COLUMN()-1),1,4,""),".",",",1))),"")</f>
        <v/>
      </c>
      <c r="F832" s="13" t="str">
        <f>IFERROR(VALUE(TRIM(SUBSTITUTE(REPLACE(INDEX(zdrovojéúdaje!$A:$G,MATCH(ROW()+821,$A:$A,0),COLUMN()-1),1,4,""),".",","))),"")</f>
        <v/>
      </c>
      <c r="G832" s="12" t="str">
        <f>IFERROR(VALUE(TRIM(SUBSTITUTE(REPLACE(INDEX(zdrovojéúdaje!$A:$G,MATCH(ROW()+821,$A:$A,0),COLUMN()-1),1,4,""),".",","))),"")</f>
        <v/>
      </c>
      <c r="I832" s="36">
        <f>IFERROR(INDEX(zdrovojéúdaje!$A:$G,MATCH(ROW()+897,$A:$A,0),COLUMN()-8),"")</f>
        <v>1729</v>
      </c>
      <c r="J832" s="37">
        <f>IFERROR(INDEX(zdrovojéúdaje!$A:$G,MATCH(ROW()+897,$A:$A,0),COLUMN()-8),"")</f>
        <v>39787</v>
      </c>
      <c r="K832" s="38">
        <f>IFERROR(INDEX(zdrovojéúdaje!$A:$G,MATCH(ROW()+897,$A:$A,0),COLUMN()-8),"")</f>
        <v>0</v>
      </c>
      <c r="L832" s="39" t="str">
        <f>IFERROR(VALUE(TRIM(SUBSTITUTE(REPLACE(INDEX(zdrovojéúdaje!$A:$G,MATCH(ROW()+897,$A:$A,0),COLUMN()-8),1,4,""),".",",",1))),"")</f>
        <v/>
      </c>
      <c r="M832" s="39" t="str">
        <f>IFERROR(VALUE(TRIM(SUBSTITUTE(REPLACE(INDEX(zdrovojéúdaje!$A:$G,MATCH(ROW()+897,$A:$A,0),COLUMN()-8),1,4,""),".",","))),"")</f>
        <v/>
      </c>
      <c r="N832" s="40" t="str">
        <f>IFERROR(VALUE(TRIM(SUBSTITUTE(REPLACE(INDEX(zdrovojéúdaje!$A:$G,MATCH(ROW()+897,$A:$A,0),COLUMN()-8),1,4,""),".",","))),"")</f>
        <v/>
      </c>
    </row>
    <row r="833" spans="1:14" s="29" customFormat="1" ht="13.15" customHeight="1">
      <c r="A833" s="47">
        <f>IF((zdrovojéúdaje!B833&gt;=$C$3)*(zdrovojéúdaje!B833&lt;=$C$4),1+COUNTIF($A$1:$A832,"&gt;0"),0)</f>
        <v>833</v>
      </c>
      <c r="B833" s="28">
        <f>IFERROR(INDEX(zdrovojéúdaje!$A:$G,MATCH(ROW()+821,$A:$A,0),COLUMN()-1),"")</f>
        <v>1654</v>
      </c>
      <c r="C833" s="14">
        <f>IFERROR(INDEX(zdrovojéúdaje!$A:$G,MATCH(ROW()+821,$A:$A,0),COLUMN()-1),"")</f>
        <v>39787</v>
      </c>
      <c r="D833" s="15">
        <f>IFERROR(INDEX(zdrovojéúdaje!$A:$G,MATCH(ROW()+821,$A:$A,0),COLUMN()-1),"")</f>
        <v>0</v>
      </c>
      <c r="E833" s="13" t="str">
        <f>IFERROR(VALUE(TRIM(SUBSTITUTE(REPLACE(INDEX(zdrovojéúdaje!$A:$G,MATCH(ROW()+821,$A:$A,0),COLUMN()-1),1,4,""),".",",",1))),"")</f>
        <v/>
      </c>
      <c r="F833" s="13" t="str">
        <f>IFERROR(VALUE(TRIM(SUBSTITUTE(REPLACE(INDEX(zdrovojéúdaje!$A:$G,MATCH(ROW()+821,$A:$A,0),COLUMN()-1),1,4,""),".",","))),"")</f>
        <v/>
      </c>
      <c r="G833" s="12" t="str">
        <f>IFERROR(VALUE(TRIM(SUBSTITUTE(REPLACE(INDEX(zdrovojéúdaje!$A:$G,MATCH(ROW()+821,$A:$A,0),COLUMN()-1),1,4,""),".",","))),"")</f>
        <v/>
      </c>
      <c r="I833" s="36">
        <f>IFERROR(INDEX(zdrovojéúdaje!$A:$G,MATCH(ROW()+897,$A:$A,0),COLUMN()-8),"")</f>
        <v>1730</v>
      </c>
      <c r="J833" s="37">
        <f>IFERROR(INDEX(zdrovojéúdaje!$A:$G,MATCH(ROW()+897,$A:$A,0),COLUMN()-8),"")</f>
        <v>39787</v>
      </c>
      <c r="K833" s="38">
        <f>IFERROR(INDEX(zdrovojéúdaje!$A:$G,MATCH(ROW()+897,$A:$A,0),COLUMN()-8),"")</f>
        <v>0</v>
      </c>
      <c r="L833" s="39" t="str">
        <f>IFERROR(VALUE(TRIM(SUBSTITUTE(REPLACE(INDEX(zdrovojéúdaje!$A:$G,MATCH(ROW()+897,$A:$A,0),COLUMN()-8),1,4,""),".",",",1))),"")</f>
        <v/>
      </c>
      <c r="M833" s="39" t="str">
        <f>IFERROR(VALUE(TRIM(SUBSTITUTE(REPLACE(INDEX(zdrovojéúdaje!$A:$G,MATCH(ROW()+897,$A:$A,0),COLUMN()-8),1,4,""),".",","))),"")</f>
        <v/>
      </c>
      <c r="N833" s="40" t="str">
        <f>IFERROR(VALUE(TRIM(SUBSTITUTE(REPLACE(INDEX(zdrovojéúdaje!$A:$G,MATCH(ROW()+897,$A:$A,0),COLUMN()-8),1,4,""),".",","))),"")</f>
        <v/>
      </c>
    </row>
    <row r="834" spans="1:14" s="29" customFormat="1" ht="13.15" customHeight="1">
      <c r="A834" s="47">
        <f>IF((zdrovojéúdaje!B834&gt;=$C$3)*(zdrovojéúdaje!B834&lt;=$C$4),1+COUNTIF($A$1:$A833,"&gt;0"),0)</f>
        <v>834</v>
      </c>
      <c r="B834" s="28">
        <f>IFERROR(INDEX(zdrovojéúdaje!$A:$G,MATCH(ROW()+821,$A:$A,0),COLUMN()-1),"")</f>
        <v>1655</v>
      </c>
      <c r="C834" s="14">
        <f>IFERROR(INDEX(zdrovojéúdaje!$A:$G,MATCH(ROW()+821,$A:$A,0),COLUMN()-1),"")</f>
        <v>39787</v>
      </c>
      <c r="D834" s="15">
        <f>IFERROR(INDEX(zdrovojéúdaje!$A:$G,MATCH(ROW()+821,$A:$A,0),COLUMN()-1),"")</f>
        <v>0</v>
      </c>
      <c r="E834" s="13" t="str">
        <f>IFERROR(VALUE(TRIM(SUBSTITUTE(REPLACE(INDEX(zdrovojéúdaje!$A:$G,MATCH(ROW()+821,$A:$A,0),COLUMN()-1),1,4,""),".",",",1))),"")</f>
        <v/>
      </c>
      <c r="F834" s="13" t="str">
        <f>IFERROR(VALUE(TRIM(SUBSTITUTE(REPLACE(INDEX(zdrovojéúdaje!$A:$G,MATCH(ROW()+821,$A:$A,0),COLUMN()-1),1,4,""),".",","))),"")</f>
        <v/>
      </c>
      <c r="G834" s="12" t="str">
        <f>IFERROR(VALUE(TRIM(SUBSTITUTE(REPLACE(INDEX(zdrovojéúdaje!$A:$G,MATCH(ROW()+821,$A:$A,0),COLUMN()-1),1,4,""),".",","))),"")</f>
        <v/>
      </c>
      <c r="I834" s="36">
        <f>IFERROR(INDEX(zdrovojéúdaje!$A:$G,MATCH(ROW()+897,$A:$A,0),COLUMN()-8),"")</f>
        <v>1731</v>
      </c>
      <c r="J834" s="37">
        <f>IFERROR(INDEX(zdrovojéúdaje!$A:$G,MATCH(ROW()+897,$A:$A,0),COLUMN()-8),"")</f>
        <v>39787</v>
      </c>
      <c r="K834" s="38">
        <f>IFERROR(INDEX(zdrovojéúdaje!$A:$G,MATCH(ROW()+897,$A:$A,0),COLUMN()-8),"")</f>
        <v>0</v>
      </c>
      <c r="L834" s="39" t="str">
        <f>IFERROR(VALUE(TRIM(SUBSTITUTE(REPLACE(INDEX(zdrovojéúdaje!$A:$G,MATCH(ROW()+897,$A:$A,0),COLUMN()-8),1,4,""),".",",",1))),"")</f>
        <v/>
      </c>
      <c r="M834" s="39" t="str">
        <f>IFERROR(VALUE(TRIM(SUBSTITUTE(REPLACE(INDEX(zdrovojéúdaje!$A:$G,MATCH(ROW()+897,$A:$A,0),COLUMN()-8),1,4,""),".",","))),"")</f>
        <v/>
      </c>
      <c r="N834" s="40" t="str">
        <f>IFERROR(VALUE(TRIM(SUBSTITUTE(REPLACE(INDEX(zdrovojéúdaje!$A:$G,MATCH(ROW()+897,$A:$A,0),COLUMN()-8),1,4,""),".",","))),"")</f>
        <v/>
      </c>
    </row>
    <row r="835" spans="1:14" s="29" customFormat="1" ht="13.15" customHeight="1">
      <c r="A835" s="47">
        <f>IF((zdrovojéúdaje!B835&gt;=$C$3)*(zdrovojéúdaje!B835&lt;=$C$4),1+COUNTIF($A$1:$A834,"&gt;0"),0)</f>
        <v>835</v>
      </c>
      <c r="B835" s="28">
        <f>IFERROR(INDEX(zdrovojéúdaje!$A:$G,MATCH(ROW()+821,$A:$A,0),COLUMN()-1),"")</f>
        <v>1656</v>
      </c>
      <c r="C835" s="14">
        <f>IFERROR(INDEX(zdrovojéúdaje!$A:$G,MATCH(ROW()+821,$A:$A,0),COLUMN()-1),"")</f>
        <v>39787</v>
      </c>
      <c r="D835" s="15">
        <f>IFERROR(INDEX(zdrovojéúdaje!$A:$G,MATCH(ROW()+821,$A:$A,0),COLUMN()-1),"")</f>
        <v>0</v>
      </c>
      <c r="E835" s="13" t="str">
        <f>IFERROR(VALUE(TRIM(SUBSTITUTE(REPLACE(INDEX(zdrovojéúdaje!$A:$G,MATCH(ROW()+821,$A:$A,0),COLUMN()-1),1,4,""),".",",",1))),"")</f>
        <v/>
      </c>
      <c r="F835" s="13" t="str">
        <f>IFERROR(VALUE(TRIM(SUBSTITUTE(REPLACE(INDEX(zdrovojéúdaje!$A:$G,MATCH(ROW()+821,$A:$A,0),COLUMN()-1),1,4,""),".",","))),"")</f>
        <v/>
      </c>
      <c r="G835" s="12" t="str">
        <f>IFERROR(VALUE(TRIM(SUBSTITUTE(REPLACE(INDEX(zdrovojéúdaje!$A:$G,MATCH(ROW()+821,$A:$A,0),COLUMN()-1),1,4,""),".",","))),"")</f>
        <v/>
      </c>
      <c r="I835" s="36">
        <f>IFERROR(INDEX(zdrovojéúdaje!$A:$G,MATCH(ROW()+897,$A:$A,0),COLUMN()-8),"")</f>
        <v>1732</v>
      </c>
      <c r="J835" s="37">
        <f>IFERROR(INDEX(zdrovojéúdaje!$A:$G,MATCH(ROW()+897,$A:$A,0),COLUMN()-8),"")</f>
        <v>39787</v>
      </c>
      <c r="K835" s="38">
        <f>IFERROR(INDEX(zdrovojéúdaje!$A:$G,MATCH(ROW()+897,$A:$A,0),COLUMN()-8),"")</f>
        <v>0</v>
      </c>
      <c r="L835" s="39" t="str">
        <f>IFERROR(VALUE(TRIM(SUBSTITUTE(REPLACE(INDEX(zdrovojéúdaje!$A:$G,MATCH(ROW()+897,$A:$A,0),COLUMN()-8),1,4,""),".",",",1))),"")</f>
        <v/>
      </c>
      <c r="M835" s="39" t="str">
        <f>IFERROR(VALUE(TRIM(SUBSTITUTE(REPLACE(INDEX(zdrovojéúdaje!$A:$G,MATCH(ROW()+897,$A:$A,0),COLUMN()-8),1,4,""),".",","))),"")</f>
        <v/>
      </c>
      <c r="N835" s="40" t="str">
        <f>IFERROR(VALUE(TRIM(SUBSTITUTE(REPLACE(INDEX(zdrovojéúdaje!$A:$G,MATCH(ROW()+897,$A:$A,0),COLUMN()-8),1,4,""),".",","))),"")</f>
        <v/>
      </c>
    </row>
    <row r="836" spans="1:14" s="29" customFormat="1" ht="13.15" customHeight="1">
      <c r="A836" s="47">
        <f>IF((zdrovojéúdaje!B836&gt;=$C$3)*(zdrovojéúdaje!B836&lt;=$C$4),1+COUNTIF($A$1:$A835,"&gt;0"),0)</f>
        <v>836</v>
      </c>
      <c r="B836" s="28">
        <f>IFERROR(INDEX(zdrovojéúdaje!$A:$G,MATCH(ROW()+821,$A:$A,0),COLUMN()-1),"")</f>
        <v>1657</v>
      </c>
      <c r="C836" s="14">
        <f>IFERROR(INDEX(zdrovojéúdaje!$A:$G,MATCH(ROW()+821,$A:$A,0),COLUMN()-1),"")</f>
        <v>39787</v>
      </c>
      <c r="D836" s="15">
        <f>IFERROR(INDEX(zdrovojéúdaje!$A:$G,MATCH(ROW()+821,$A:$A,0),COLUMN()-1),"")</f>
        <v>0</v>
      </c>
      <c r="E836" s="13" t="str">
        <f>IFERROR(VALUE(TRIM(SUBSTITUTE(REPLACE(INDEX(zdrovojéúdaje!$A:$G,MATCH(ROW()+821,$A:$A,0),COLUMN()-1),1,4,""),".",",",1))),"")</f>
        <v/>
      </c>
      <c r="F836" s="13" t="str">
        <f>IFERROR(VALUE(TRIM(SUBSTITUTE(REPLACE(INDEX(zdrovojéúdaje!$A:$G,MATCH(ROW()+821,$A:$A,0),COLUMN()-1),1,4,""),".",","))),"")</f>
        <v/>
      </c>
      <c r="G836" s="12" t="str">
        <f>IFERROR(VALUE(TRIM(SUBSTITUTE(REPLACE(INDEX(zdrovojéúdaje!$A:$G,MATCH(ROW()+821,$A:$A,0),COLUMN()-1),1,4,""),".",","))),"")</f>
        <v/>
      </c>
      <c r="I836" s="36">
        <f>IFERROR(INDEX(zdrovojéúdaje!$A:$G,MATCH(ROW()+897,$A:$A,0),COLUMN()-8),"")</f>
        <v>1733</v>
      </c>
      <c r="J836" s="37">
        <f>IFERROR(INDEX(zdrovojéúdaje!$A:$G,MATCH(ROW()+897,$A:$A,0),COLUMN()-8),"")</f>
        <v>39787</v>
      </c>
      <c r="K836" s="38">
        <f>IFERROR(INDEX(zdrovojéúdaje!$A:$G,MATCH(ROW()+897,$A:$A,0),COLUMN()-8),"")</f>
        <v>0</v>
      </c>
      <c r="L836" s="39" t="str">
        <f>IFERROR(VALUE(TRIM(SUBSTITUTE(REPLACE(INDEX(zdrovojéúdaje!$A:$G,MATCH(ROW()+897,$A:$A,0),COLUMN()-8),1,4,""),".",",",1))),"")</f>
        <v/>
      </c>
      <c r="M836" s="39" t="str">
        <f>IFERROR(VALUE(TRIM(SUBSTITUTE(REPLACE(INDEX(zdrovojéúdaje!$A:$G,MATCH(ROW()+897,$A:$A,0),COLUMN()-8),1,4,""),".",","))),"")</f>
        <v/>
      </c>
      <c r="N836" s="40" t="str">
        <f>IFERROR(VALUE(TRIM(SUBSTITUTE(REPLACE(INDEX(zdrovojéúdaje!$A:$G,MATCH(ROW()+897,$A:$A,0),COLUMN()-8),1,4,""),".",","))),"")</f>
        <v/>
      </c>
    </row>
    <row r="837" spans="1:14" s="29" customFormat="1" ht="13.15" customHeight="1">
      <c r="A837" s="47">
        <f>IF((zdrovojéúdaje!B837&gt;=$C$3)*(zdrovojéúdaje!B837&lt;=$C$4),1+COUNTIF($A$1:$A836,"&gt;0"),0)</f>
        <v>837</v>
      </c>
      <c r="B837" s="28">
        <f>IFERROR(INDEX(zdrovojéúdaje!$A:$G,MATCH(ROW()+821,$A:$A,0),COLUMN()-1),"")</f>
        <v>1658</v>
      </c>
      <c r="C837" s="14">
        <f>IFERROR(INDEX(zdrovojéúdaje!$A:$G,MATCH(ROW()+821,$A:$A,0),COLUMN()-1),"")</f>
        <v>39787</v>
      </c>
      <c r="D837" s="15">
        <f>IFERROR(INDEX(zdrovojéúdaje!$A:$G,MATCH(ROW()+821,$A:$A,0),COLUMN()-1),"")</f>
        <v>0</v>
      </c>
      <c r="E837" s="13" t="str">
        <f>IFERROR(VALUE(TRIM(SUBSTITUTE(REPLACE(INDEX(zdrovojéúdaje!$A:$G,MATCH(ROW()+821,$A:$A,0),COLUMN()-1),1,4,""),".",",",1))),"")</f>
        <v/>
      </c>
      <c r="F837" s="13" t="str">
        <f>IFERROR(VALUE(TRIM(SUBSTITUTE(REPLACE(INDEX(zdrovojéúdaje!$A:$G,MATCH(ROW()+821,$A:$A,0),COLUMN()-1),1,4,""),".",","))),"")</f>
        <v/>
      </c>
      <c r="G837" s="12" t="str">
        <f>IFERROR(VALUE(TRIM(SUBSTITUTE(REPLACE(INDEX(zdrovojéúdaje!$A:$G,MATCH(ROW()+821,$A:$A,0),COLUMN()-1),1,4,""),".",","))),"")</f>
        <v/>
      </c>
      <c r="I837" s="36">
        <f>IFERROR(INDEX(zdrovojéúdaje!$A:$G,MATCH(ROW()+897,$A:$A,0),COLUMN()-8),"")</f>
        <v>1734</v>
      </c>
      <c r="J837" s="37">
        <f>IFERROR(INDEX(zdrovojéúdaje!$A:$G,MATCH(ROW()+897,$A:$A,0),COLUMN()-8),"")</f>
        <v>39787</v>
      </c>
      <c r="K837" s="38">
        <f>IFERROR(INDEX(zdrovojéúdaje!$A:$G,MATCH(ROW()+897,$A:$A,0),COLUMN()-8),"")</f>
        <v>0</v>
      </c>
      <c r="L837" s="39" t="str">
        <f>IFERROR(VALUE(TRIM(SUBSTITUTE(REPLACE(INDEX(zdrovojéúdaje!$A:$G,MATCH(ROW()+897,$A:$A,0),COLUMN()-8),1,4,""),".",",",1))),"")</f>
        <v/>
      </c>
      <c r="M837" s="39" t="str">
        <f>IFERROR(VALUE(TRIM(SUBSTITUTE(REPLACE(INDEX(zdrovojéúdaje!$A:$G,MATCH(ROW()+897,$A:$A,0),COLUMN()-8),1,4,""),".",","))),"")</f>
        <v/>
      </c>
      <c r="N837" s="40" t="str">
        <f>IFERROR(VALUE(TRIM(SUBSTITUTE(REPLACE(INDEX(zdrovojéúdaje!$A:$G,MATCH(ROW()+897,$A:$A,0),COLUMN()-8),1,4,""),".",","))),"")</f>
        <v/>
      </c>
    </row>
    <row r="838" spans="1:14" s="29" customFormat="1" ht="13.15" customHeight="1">
      <c r="A838" s="47">
        <f>IF((zdrovojéúdaje!B838&gt;=$C$3)*(zdrovojéúdaje!B838&lt;=$C$4),1+COUNTIF($A$1:$A837,"&gt;0"),0)</f>
        <v>838</v>
      </c>
      <c r="B838" s="28">
        <f>IFERROR(INDEX(zdrovojéúdaje!$A:$G,MATCH(ROW()+821,$A:$A,0),COLUMN()-1),"")</f>
        <v>1659</v>
      </c>
      <c r="C838" s="14">
        <f>IFERROR(INDEX(zdrovojéúdaje!$A:$G,MATCH(ROW()+821,$A:$A,0),COLUMN()-1),"")</f>
        <v>39787</v>
      </c>
      <c r="D838" s="15">
        <f>IFERROR(INDEX(zdrovojéúdaje!$A:$G,MATCH(ROW()+821,$A:$A,0),COLUMN()-1),"")</f>
        <v>0</v>
      </c>
      <c r="E838" s="13" t="str">
        <f>IFERROR(VALUE(TRIM(SUBSTITUTE(REPLACE(INDEX(zdrovojéúdaje!$A:$G,MATCH(ROW()+821,$A:$A,0),COLUMN()-1),1,4,""),".",",",1))),"")</f>
        <v/>
      </c>
      <c r="F838" s="13" t="str">
        <f>IFERROR(VALUE(TRIM(SUBSTITUTE(REPLACE(INDEX(zdrovojéúdaje!$A:$G,MATCH(ROW()+821,$A:$A,0),COLUMN()-1),1,4,""),".",","))),"")</f>
        <v/>
      </c>
      <c r="G838" s="12" t="str">
        <f>IFERROR(VALUE(TRIM(SUBSTITUTE(REPLACE(INDEX(zdrovojéúdaje!$A:$G,MATCH(ROW()+821,$A:$A,0),COLUMN()-1),1,4,""),".",","))),"")</f>
        <v/>
      </c>
      <c r="I838" s="36">
        <f>IFERROR(INDEX(zdrovojéúdaje!$A:$G,MATCH(ROW()+897,$A:$A,0),COLUMN()-8),"")</f>
        <v>1735</v>
      </c>
      <c r="J838" s="37">
        <f>IFERROR(INDEX(zdrovojéúdaje!$A:$G,MATCH(ROW()+897,$A:$A,0),COLUMN()-8),"")</f>
        <v>39787</v>
      </c>
      <c r="K838" s="38">
        <f>IFERROR(INDEX(zdrovojéúdaje!$A:$G,MATCH(ROW()+897,$A:$A,0),COLUMN()-8),"")</f>
        <v>0</v>
      </c>
      <c r="L838" s="39" t="str">
        <f>IFERROR(VALUE(TRIM(SUBSTITUTE(REPLACE(INDEX(zdrovojéúdaje!$A:$G,MATCH(ROW()+897,$A:$A,0),COLUMN()-8),1,4,""),".",",",1))),"")</f>
        <v/>
      </c>
      <c r="M838" s="39" t="str">
        <f>IFERROR(VALUE(TRIM(SUBSTITUTE(REPLACE(INDEX(zdrovojéúdaje!$A:$G,MATCH(ROW()+897,$A:$A,0),COLUMN()-8),1,4,""),".",","))),"")</f>
        <v/>
      </c>
      <c r="N838" s="40" t="str">
        <f>IFERROR(VALUE(TRIM(SUBSTITUTE(REPLACE(INDEX(zdrovojéúdaje!$A:$G,MATCH(ROW()+897,$A:$A,0),COLUMN()-8),1,4,""),".",","))),"")</f>
        <v/>
      </c>
    </row>
    <row r="839" spans="1:14" s="29" customFormat="1" ht="13.15" customHeight="1">
      <c r="A839" s="47">
        <f>IF((zdrovojéúdaje!B839&gt;=$C$3)*(zdrovojéúdaje!B839&lt;=$C$4),1+COUNTIF($A$1:$A838,"&gt;0"),0)</f>
        <v>839</v>
      </c>
      <c r="B839" s="28">
        <f>IFERROR(INDEX(zdrovojéúdaje!$A:$G,MATCH(ROW()+821,$A:$A,0),COLUMN()-1),"")</f>
        <v>1660</v>
      </c>
      <c r="C839" s="14">
        <f>IFERROR(INDEX(zdrovojéúdaje!$A:$G,MATCH(ROW()+821,$A:$A,0),COLUMN()-1),"")</f>
        <v>39787</v>
      </c>
      <c r="D839" s="15">
        <f>IFERROR(INDEX(zdrovojéúdaje!$A:$G,MATCH(ROW()+821,$A:$A,0),COLUMN()-1),"")</f>
        <v>0</v>
      </c>
      <c r="E839" s="13" t="str">
        <f>IFERROR(VALUE(TRIM(SUBSTITUTE(REPLACE(INDEX(zdrovojéúdaje!$A:$G,MATCH(ROW()+821,$A:$A,0),COLUMN()-1),1,4,""),".",",",1))),"")</f>
        <v/>
      </c>
      <c r="F839" s="13" t="str">
        <f>IFERROR(VALUE(TRIM(SUBSTITUTE(REPLACE(INDEX(zdrovojéúdaje!$A:$G,MATCH(ROW()+821,$A:$A,0),COLUMN()-1),1,4,""),".",","))),"")</f>
        <v/>
      </c>
      <c r="G839" s="12" t="str">
        <f>IFERROR(VALUE(TRIM(SUBSTITUTE(REPLACE(INDEX(zdrovojéúdaje!$A:$G,MATCH(ROW()+821,$A:$A,0),COLUMN()-1),1,4,""),".",","))),"")</f>
        <v/>
      </c>
      <c r="I839" s="36">
        <f>IFERROR(INDEX(zdrovojéúdaje!$A:$G,MATCH(ROW()+897,$A:$A,0),COLUMN()-8),"")</f>
        <v>1736</v>
      </c>
      <c r="J839" s="37">
        <f>IFERROR(INDEX(zdrovojéúdaje!$A:$G,MATCH(ROW()+897,$A:$A,0),COLUMN()-8),"")</f>
        <v>39787</v>
      </c>
      <c r="K839" s="38">
        <f>IFERROR(INDEX(zdrovojéúdaje!$A:$G,MATCH(ROW()+897,$A:$A,0),COLUMN()-8),"")</f>
        <v>0</v>
      </c>
      <c r="L839" s="39" t="str">
        <f>IFERROR(VALUE(TRIM(SUBSTITUTE(REPLACE(INDEX(zdrovojéúdaje!$A:$G,MATCH(ROW()+897,$A:$A,0),COLUMN()-8),1,4,""),".",",",1))),"")</f>
        <v/>
      </c>
      <c r="M839" s="39" t="str">
        <f>IFERROR(VALUE(TRIM(SUBSTITUTE(REPLACE(INDEX(zdrovojéúdaje!$A:$G,MATCH(ROW()+897,$A:$A,0),COLUMN()-8),1,4,""),".",","))),"")</f>
        <v/>
      </c>
      <c r="N839" s="40" t="str">
        <f>IFERROR(VALUE(TRIM(SUBSTITUTE(REPLACE(INDEX(zdrovojéúdaje!$A:$G,MATCH(ROW()+897,$A:$A,0),COLUMN()-8),1,4,""),".",","))),"")</f>
        <v/>
      </c>
    </row>
    <row r="840" spans="1:14" s="29" customFormat="1" ht="13.15" customHeight="1">
      <c r="A840" s="47">
        <f>IF((zdrovojéúdaje!B840&gt;=$C$3)*(zdrovojéúdaje!B840&lt;=$C$4),1+COUNTIF($A$1:$A839,"&gt;0"),0)</f>
        <v>840</v>
      </c>
      <c r="B840" s="28">
        <f>IFERROR(INDEX(zdrovojéúdaje!$A:$G,MATCH(ROW()+821,$A:$A,0),COLUMN()-1),"")</f>
        <v>1661</v>
      </c>
      <c r="C840" s="14">
        <f>IFERROR(INDEX(zdrovojéúdaje!$A:$G,MATCH(ROW()+821,$A:$A,0),COLUMN()-1),"")</f>
        <v>39787</v>
      </c>
      <c r="D840" s="15">
        <f>IFERROR(INDEX(zdrovojéúdaje!$A:$G,MATCH(ROW()+821,$A:$A,0),COLUMN()-1),"")</f>
        <v>0</v>
      </c>
      <c r="E840" s="13" t="str">
        <f>IFERROR(VALUE(TRIM(SUBSTITUTE(REPLACE(INDEX(zdrovojéúdaje!$A:$G,MATCH(ROW()+821,$A:$A,0),COLUMN()-1),1,4,""),".",",",1))),"")</f>
        <v/>
      </c>
      <c r="F840" s="13" t="str">
        <f>IFERROR(VALUE(TRIM(SUBSTITUTE(REPLACE(INDEX(zdrovojéúdaje!$A:$G,MATCH(ROW()+821,$A:$A,0),COLUMN()-1),1,4,""),".",","))),"")</f>
        <v/>
      </c>
      <c r="G840" s="12" t="str">
        <f>IFERROR(VALUE(TRIM(SUBSTITUTE(REPLACE(INDEX(zdrovojéúdaje!$A:$G,MATCH(ROW()+821,$A:$A,0),COLUMN()-1),1,4,""),".",","))),"")</f>
        <v/>
      </c>
      <c r="I840" s="36">
        <f>IFERROR(INDEX(zdrovojéúdaje!$A:$G,MATCH(ROW()+897,$A:$A,0),COLUMN()-8),"")</f>
        <v>1737</v>
      </c>
      <c r="J840" s="37">
        <f>IFERROR(INDEX(zdrovojéúdaje!$A:$G,MATCH(ROW()+897,$A:$A,0),COLUMN()-8),"")</f>
        <v>39787</v>
      </c>
      <c r="K840" s="38">
        <f>IFERROR(INDEX(zdrovojéúdaje!$A:$G,MATCH(ROW()+897,$A:$A,0),COLUMN()-8),"")</f>
        <v>0</v>
      </c>
      <c r="L840" s="39" t="str">
        <f>IFERROR(VALUE(TRIM(SUBSTITUTE(REPLACE(INDEX(zdrovojéúdaje!$A:$G,MATCH(ROW()+897,$A:$A,0),COLUMN()-8),1,4,""),".",",",1))),"")</f>
        <v/>
      </c>
      <c r="M840" s="39" t="str">
        <f>IFERROR(VALUE(TRIM(SUBSTITUTE(REPLACE(INDEX(zdrovojéúdaje!$A:$G,MATCH(ROW()+897,$A:$A,0),COLUMN()-8),1,4,""),".",","))),"")</f>
        <v/>
      </c>
      <c r="N840" s="40" t="str">
        <f>IFERROR(VALUE(TRIM(SUBSTITUTE(REPLACE(INDEX(zdrovojéúdaje!$A:$G,MATCH(ROW()+897,$A:$A,0),COLUMN()-8),1,4,""),".",","))),"")</f>
        <v/>
      </c>
    </row>
    <row r="841" spans="1:14" s="29" customFormat="1" ht="13.15" customHeight="1">
      <c r="A841" s="47">
        <f>IF((zdrovojéúdaje!B841&gt;=$C$3)*(zdrovojéúdaje!B841&lt;=$C$4),1+COUNTIF($A$1:$A840,"&gt;0"),0)</f>
        <v>841</v>
      </c>
      <c r="B841" s="28">
        <f>IFERROR(INDEX(zdrovojéúdaje!$A:$G,MATCH(ROW()+821,$A:$A,0),COLUMN()-1),"")</f>
        <v>1662</v>
      </c>
      <c r="C841" s="14">
        <f>IFERROR(INDEX(zdrovojéúdaje!$A:$G,MATCH(ROW()+821,$A:$A,0),COLUMN()-1),"")</f>
        <v>39787</v>
      </c>
      <c r="D841" s="15">
        <f>IFERROR(INDEX(zdrovojéúdaje!$A:$G,MATCH(ROW()+821,$A:$A,0),COLUMN()-1),"")</f>
        <v>0</v>
      </c>
      <c r="E841" s="13" t="str">
        <f>IFERROR(VALUE(TRIM(SUBSTITUTE(REPLACE(INDEX(zdrovojéúdaje!$A:$G,MATCH(ROW()+821,$A:$A,0),COLUMN()-1),1,4,""),".",",",1))),"")</f>
        <v/>
      </c>
      <c r="F841" s="13" t="str">
        <f>IFERROR(VALUE(TRIM(SUBSTITUTE(REPLACE(INDEX(zdrovojéúdaje!$A:$G,MATCH(ROW()+821,$A:$A,0),COLUMN()-1),1,4,""),".",","))),"")</f>
        <v/>
      </c>
      <c r="G841" s="12" t="str">
        <f>IFERROR(VALUE(TRIM(SUBSTITUTE(REPLACE(INDEX(zdrovojéúdaje!$A:$G,MATCH(ROW()+821,$A:$A,0),COLUMN()-1),1,4,""),".",","))),"")</f>
        <v/>
      </c>
      <c r="I841" s="36">
        <f>IFERROR(INDEX(zdrovojéúdaje!$A:$G,MATCH(ROW()+897,$A:$A,0),COLUMN()-8),"")</f>
        <v>1738</v>
      </c>
      <c r="J841" s="37">
        <f>IFERROR(INDEX(zdrovojéúdaje!$A:$G,MATCH(ROW()+897,$A:$A,0),COLUMN()-8),"")</f>
        <v>39787</v>
      </c>
      <c r="K841" s="38">
        <f>IFERROR(INDEX(zdrovojéúdaje!$A:$G,MATCH(ROW()+897,$A:$A,0),COLUMN()-8),"")</f>
        <v>0</v>
      </c>
      <c r="L841" s="39" t="str">
        <f>IFERROR(VALUE(TRIM(SUBSTITUTE(REPLACE(INDEX(zdrovojéúdaje!$A:$G,MATCH(ROW()+897,$A:$A,0),COLUMN()-8),1,4,""),".",",",1))),"")</f>
        <v/>
      </c>
      <c r="M841" s="39" t="str">
        <f>IFERROR(VALUE(TRIM(SUBSTITUTE(REPLACE(INDEX(zdrovojéúdaje!$A:$G,MATCH(ROW()+897,$A:$A,0),COLUMN()-8),1,4,""),".",","))),"")</f>
        <v/>
      </c>
      <c r="N841" s="40" t="str">
        <f>IFERROR(VALUE(TRIM(SUBSTITUTE(REPLACE(INDEX(zdrovojéúdaje!$A:$G,MATCH(ROW()+897,$A:$A,0),COLUMN()-8),1,4,""),".",","))),"")</f>
        <v/>
      </c>
    </row>
    <row r="842" spans="1:14" s="29" customFormat="1" ht="13.15" customHeight="1">
      <c r="A842" s="47">
        <f>IF((zdrovojéúdaje!B842&gt;=$C$3)*(zdrovojéúdaje!B842&lt;=$C$4),1+COUNTIF($A$1:$A841,"&gt;0"),0)</f>
        <v>842</v>
      </c>
      <c r="B842" s="28">
        <f>IFERROR(INDEX(zdrovojéúdaje!$A:$G,MATCH(ROW()+821,$A:$A,0),COLUMN()-1),"")</f>
        <v>1663</v>
      </c>
      <c r="C842" s="14">
        <f>IFERROR(INDEX(zdrovojéúdaje!$A:$G,MATCH(ROW()+821,$A:$A,0),COLUMN()-1),"")</f>
        <v>39787</v>
      </c>
      <c r="D842" s="15">
        <f>IFERROR(INDEX(zdrovojéúdaje!$A:$G,MATCH(ROW()+821,$A:$A,0),COLUMN()-1),"")</f>
        <v>0</v>
      </c>
      <c r="E842" s="13" t="str">
        <f>IFERROR(VALUE(TRIM(SUBSTITUTE(REPLACE(INDEX(zdrovojéúdaje!$A:$G,MATCH(ROW()+821,$A:$A,0),COLUMN()-1),1,4,""),".",",",1))),"")</f>
        <v/>
      </c>
      <c r="F842" s="13" t="str">
        <f>IFERROR(VALUE(TRIM(SUBSTITUTE(REPLACE(INDEX(zdrovojéúdaje!$A:$G,MATCH(ROW()+821,$A:$A,0),COLUMN()-1),1,4,""),".",","))),"")</f>
        <v/>
      </c>
      <c r="G842" s="12" t="str">
        <f>IFERROR(VALUE(TRIM(SUBSTITUTE(REPLACE(INDEX(zdrovojéúdaje!$A:$G,MATCH(ROW()+821,$A:$A,0),COLUMN()-1),1,4,""),".",","))),"")</f>
        <v/>
      </c>
      <c r="I842" s="36">
        <f>IFERROR(INDEX(zdrovojéúdaje!$A:$G,MATCH(ROW()+897,$A:$A,0),COLUMN()-8),"")</f>
        <v>1739</v>
      </c>
      <c r="J842" s="37">
        <f>IFERROR(INDEX(zdrovojéúdaje!$A:$G,MATCH(ROW()+897,$A:$A,0),COLUMN()-8),"")</f>
        <v>39787</v>
      </c>
      <c r="K842" s="38">
        <f>IFERROR(INDEX(zdrovojéúdaje!$A:$G,MATCH(ROW()+897,$A:$A,0),COLUMN()-8),"")</f>
        <v>0</v>
      </c>
      <c r="L842" s="39" t="str">
        <f>IFERROR(VALUE(TRIM(SUBSTITUTE(REPLACE(INDEX(zdrovojéúdaje!$A:$G,MATCH(ROW()+897,$A:$A,0),COLUMN()-8),1,4,""),".",",",1))),"")</f>
        <v/>
      </c>
      <c r="M842" s="39" t="str">
        <f>IFERROR(VALUE(TRIM(SUBSTITUTE(REPLACE(INDEX(zdrovojéúdaje!$A:$G,MATCH(ROW()+897,$A:$A,0),COLUMN()-8),1,4,""),".",","))),"")</f>
        <v/>
      </c>
      <c r="N842" s="40" t="str">
        <f>IFERROR(VALUE(TRIM(SUBSTITUTE(REPLACE(INDEX(zdrovojéúdaje!$A:$G,MATCH(ROW()+897,$A:$A,0),COLUMN()-8),1,4,""),".",","))),"")</f>
        <v/>
      </c>
    </row>
    <row r="843" spans="1:14" s="29" customFormat="1" ht="13.15" customHeight="1">
      <c r="A843" s="47">
        <f>IF((zdrovojéúdaje!B843&gt;=$C$3)*(zdrovojéúdaje!B843&lt;=$C$4),1+COUNTIF($A$1:$A842,"&gt;0"),0)</f>
        <v>843</v>
      </c>
      <c r="B843" s="28">
        <f>IFERROR(INDEX(zdrovojéúdaje!$A:$G,MATCH(ROW()+821,$A:$A,0),COLUMN()-1),"")</f>
        <v>1664</v>
      </c>
      <c r="C843" s="14">
        <f>IFERROR(INDEX(zdrovojéúdaje!$A:$G,MATCH(ROW()+821,$A:$A,0),COLUMN()-1),"")</f>
        <v>39787</v>
      </c>
      <c r="D843" s="15">
        <f>IFERROR(INDEX(zdrovojéúdaje!$A:$G,MATCH(ROW()+821,$A:$A,0),COLUMN()-1),"")</f>
        <v>0</v>
      </c>
      <c r="E843" s="13" t="str">
        <f>IFERROR(VALUE(TRIM(SUBSTITUTE(REPLACE(INDEX(zdrovojéúdaje!$A:$G,MATCH(ROW()+821,$A:$A,0),COLUMN()-1),1,4,""),".",",",1))),"")</f>
        <v/>
      </c>
      <c r="F843" s="13" t="str">
        <f>IFERROR(VALUE(TRIM(SUBSTITUTE(REPLACE(INDEX(zdrovojéúdaje!$A:$G,MATCH(ROW()+821,$A:$A,0),COLUMN()-1),1,4,""),".",","))),"")</f>
        <v/>
      </c>
      <c r="G843" s="12" t="str">
        <f>IFERROR(VALUE(TRIM(SUBSTITUTE(REPLACE(INDEX(zdrovojéúdaje!$A:$G,MATCH(ROW()+821,$A:$A,0),COLUMN()-1),1,4,""),".",","))),"")</f>
        <v/>
      </c>
      <c r="I843" s="36">
        <f>IFERROR(INDEX(zdrovojéúdaje!$A:$G,MATCH(ROW()+897,$A:$A,0),COLUMN()-8),"")</f>
        <v>1740</v>
      </c>
      <c r="J843" s="37">
        <f>IFERROR(INDEX(zdrovojéúdaje!$A:$G,MATCH(ROW()+897,$A:$A,0),COLUMN()-8),"")</f>
        <v>39787</v>
      </c>
      <c r="K843" s="38">
        <f>IFERROR(INDEX(zdrovojéúdaje!$A:$G,MATCH(ROW()+897,$A:$A,0),COLUMN()-8),"")</f>
        <v>0</v>
      </c>
      <c r="L843" s="39" t="str">
        <f>IFERROR(VALUE(TRIM(SUBSTITUTE(REPLACE(INDEX(zdrovojéúdaje!$A:$G,MATCH(ROW()+897,$A:$A,0),COLUMN()-8),1,4,""),".",",",1))),"")</f>
        <v/>
      </c>
      <c r="M843" s="39" t="str">
        <f>IFERROR(VALUE(TRIM(SUBSTITUTE(REPLACE(INDEX(zdrovojéúdaje!$A:$G,MATCH(ROW()+897,$A:$A,0),COLUMN()-8),1,4,""),".",","))),"")</f>
        <v/>
      </c>
      <c r="N843" s="40" t="str">
        <f>IFERROR(VALUE(TRIM(SUBSTITUTE(REPLACE(INDEX(zdrovojéúdaje!$A:$G,MATCH(ROW()+897,$A:$A,0),COLUMN()-8),1,4,""),".",","))),"")</f>
        <v/>
      </c>
    </row>
    <row r="844" spans="1:14" s="29" customFormat="1" ht="13.15" customHeight="1">
      <c r="A844" s="47">
        <f>IF((zdrovojéúdaje!B844&gt;=$C$3)*(zdrovojéúdaje!B844&lt;=$C$4),1+COUNTIF($A$1:$A843,"&gt;0"),0)</f>
        <v>844</v>
      </c>
      <c r="B844" s="28">
        <f>IFERROR(INDEX(zdrovojéúdaje!$A:$G,MATCH(ROW()+821,$A:$A,0),COLUMN()-1),"")</f>
        <v>1665</v>
      </c>
      <c r="C844" s="14">
        <f>IFERROR(INDEX(zdrovojéúdaje!$A:$G,MATCH(ROW()+821,$A:$A,0),COLUMN()-1),"")</f>
        <v>39787</v>
      </c>
      <c r="D844" s="15">
        <f>IFERROR(INDEX(zdrovojéúdaje!$A:$G,MATCH(ROW()+821,$A:$A,0),COLUMN()-1),"")</f>
        <v>0</v>
      </c>
      <c r="E844" s="13" t="str">
        <f>IFERROR(VALUE(TRIM(SUBSTITUTE(REPLACE(INDEX(zdrovojéúdaje!$A:$G,MATCH(ROW()+821,$A:$A,0),COLUMN()-1),1,4,""),".",",",1))),"")</f>
        <v/>
      </c>
      <c r="F844" s="13" t="str">
        <f>IFERROR(VALUE(TRIM(SUBSTITUTE(REPLACE(INDEX(zdrovojéúdaje!$A:$G,MATCH(ROW()+821,$A:$A,0),COLUMN()-1),1,4,""),".",","))),"")</f>
        <v/>
      </c>
      <c r="G844" s="12" t="str">
        <f>IFERROR(VALUE(TRIM(SUBSTITUTE(REPLACE(INDEX(zdrovojéúdaje!$A:$G,MATCH(ROW()+821,$A:$A,0),COLUMN()-1),1,4,""),".",","))),"")</f>
        <v/>
      </c>
      <c r="I844" s="36">
        <f>IFERROR(INDEX(zdrovojéúdaje!$A:$G,MATCH(ROW()+897,$A:$A,0),COLUMN()-8),"")</f>
        <v>1741</v>
      </c>
      <c r="J844" s="37">
        <f>IFERROR(INDEX(zdrovojéúdaje!$A:$G,MATCH(ROW()+897,$A:$A,0),COLUMN()-8),"")</f>
        <v>39787</v>
      </c>
      <c r="K844" s="38">
        <f>IFERROR(INDEX(zdrovojéúdaje!$A:$G,MATCH(ROW()+897,$A:$A,0),COLUMN()-8),"")</f>
        <v>0</v>
      </c>
      <c r="L844" s="39" t="str">
        <f>IFERROR(VALUE(TRIM(SUBSTITUTE(REPLACE(INDEX(zdrovojéúdaje!$A:$G,MATCH(ROW()+897,$A:$A,0),COLUMN()-8),1,4,""),".",",",1))),"")</f>
        <v/>
      </c>
      <c r="M844" s="39" t="str">
        <f>IFERROR(VALUE(TRIM(SUBSTITUTE(REPLACE(INDEX(zdrovojéúdaje!$A:$G,MATCH(ROW()+897,$A:$A,0),COLUMN()-8),1,4,""),".",","))),"")</f>
        <v/>
      </c>
      <c r="N844" s="40" t="str">
        <f>IFERROR(VALUE(TRIM(SUBSTITUTE(REPLACE(INDEX(zdrovojéúdaje!$A:$G,MATCH(ROW()+897,$A:$A,0),COLUMN()-8),1,4,""),".",","))),"")</f>
        <v/>
      </c>
    </row>
    <row r="845" spans="1:14" s="29" customFormat="1" ht="13.15" customHeight="1">
      <c r="A845" s="47">
        <f>IF((zdrovojéúdaje!B845&gt;=$C$3)*(zdrovojéúdaje!B845&lt;=$C$4),1+COUNTIF($A$1:$A844,"&gt;0"),0)</f>
        <v>845</v>
      </c>
      <c r="B845" s="28">
        <f>IFERROR(INDEX(zdrovojéúdaje!$A:$G,MATCH(ROW()+821,$A:$A,0),COLUMN()-1),"")</f>
        <v>1666</v>
      </c>
      <c r="C845" s="14">
        <f>IFERROR(INDEX(zdrovojéúdaje!$A:$G,MATCH(ROW()+821,$A:$A,0),COLUMN()-1),"")</f>
        <v>39787</v>
      </c>
      <c r="D845" s="15">
        <f>IFERROR(INDEX(zdrovojéúdaje!$A:$G,MATCH(ROW()+821,$A:$A,0),COLUMN()-1),"")</f>
        <v>0</v>
      </c>
      <c r="E845" s="13" t="str">
        <f>IFERROR(VALUE(TRIM(SUBSTITUTE(REPLACE(INDEX(zdrovojéúdaje!$A:$G,MATCH(ROW()+821,$A:$A,0),COLUMN()-1),1,4,""),".",",",1))),"")</f>
        <v/>
      </c>
      <c r="F845" s="13" t="str">
        <f>IFERROR(VALUE(TRIM(SUBSTITUTE(REPLACE(INDEX(zdrovojéúdaje!$A:$G,MATCH(ROW()+821,$A:$A,0),COLUMN()-1),1,4,""),".",","))),"")</f>
        <v/>
      </c>
      <c r="G845" s="12" t="str">
        <f>IFERROR(VALUE(TRIM(SUBSTITUTE(REPLACE(INDEX(zdrovojéúdaje!$A:$G,MATCH(ROW()+821,$A:$A,0),COLUMN()-1),1,4,""),".",","))),"")</f>
        <v/>
      </c>
      <c r="I845" s="36">
        <f>IFERROR(INDEX(zdrovojéúdaje!$A:$G,MATCH(ROW()+897,$A:$A,0),COLUMN()-8),"")</f>
        <v>1742</v>
      </c>
      <c r="J845" s="37">
        <f>IFERROR(INDEX(zdrovojéúdaje!$A:$G,MATCH(ROW()+897,$A:$A,0),COLUMN()-8),"")</f>
        <v>39787</v>
      </c>
      <c r="K845" s="38">
        <f>IFERROR(INDEX(zdrovojéúdaje!$A:$G,MATCH(ROW()+897,$A:$A,0),COLUMN()-8),"")</f>
        <v>0</v>
      </c>
      <c r="L845" s="39" t="str">
        <f>IFERROR(VALUE(TRIM(SUBSTITUTE(REPLACE(INDEX(zdrovojéúdaje!$A:$G,MATCH(ROW()+897,$A:$A,0),COLUMN()-8),1,4,""),".",",",1))),"")</f>
        <v/>
      </c>
      <c r="M845" s="39" t="str">
        <f>IFERROR(VALUE(TRIM(SUBSTITUTE(REPLACE(INDEX(zdrovojéúdaje!$A:$G,MATCH(ROW()+897,$A:$A,0),COLUMN()-8),1,4,""),".",","))),"")</f>
        <v/>
      </c>
      <c r="N845" s="40" t="str">
        <f>IFERROR(VALUE(TRIM(SUBSTITUTE(REPLACE(INDEX(zdrovojéúdaje!$A:$G,MATCH(ROW()+897,$A:$A,0),COLUMN()-8),1,4,""),".",","))),"")</f>
        <v/>
      </c>
    </row>
    <row r="846" spans="1:14" s="29" customFormat="1" ht="13.15" customHeight="1">
      <c r="A846" s="47">
        <f>IF((zdrovojéúdaje!B846&gt;=$C$3)*(zdrovojéúdaje!B846&lt;=$C$4),1+COUNTIF($A$1:$A845,"&gt;0"),0)</f>
        <v>846</v>
      </c>
      <c r="B846" s="28">
        <f>IFERROR(INDEX(zdrovojéúdaje!$A:$G,MATCH(ROW()+821,$A:$A,0),COLUMN()-1),"")</f>
        <v>1667</v>
      </c>
      <c r="C846" s="14">
        <f>IFERROR(INDEX(zdrovojéúdaje!$A:$G,MATCH(ROW()+821,$A:$A,0),COLUMN()-1),"")</f>
        <v>39787</v>
      </c>
      <c r="D846" s="15">
        <f>IFERROR(INDEX(zdrovojéúdaje!$A:$G,MATCH(ROW()+821,$A:$A,0),COLUMN()-1),"")</f>
        <v>0</v>
      </c>
      <c r="E846" s="13" t="str">
        <f>IFERROR(VALUE(TRIM(SUBSTITUTE(REPLACE(INDEX(zdrovojéúdaje!$A:$G,MATCH(ROW()+821,$A:$A,0),COLUMN()-1),1,4,""),".",",",1))),"")</f>
        <v/>
      </c>
      <c r="F846" s="13" t="str">
        <f>IFERROR(VALUE(TRIM(SUBSTITUTE(REPLACE(INDEX(zdrovojéúdaje!$A:$G,MATCH(ROW()+821,$A:$A,0),COLUMN()-1),1,4,""),".",","))),"")</f>
        <v/>
      </c>
      <c r="G846" s="12" t="str">
        <f>IFERROR(VALUE(TRIM(SUBSTITUTE(REPLACE(INDEX(zdrovojéúdaje!$A:$G,MATCH(ROW()+821,$A:$A,0),COLUMN()-1),1,4,""),".",","))),"")</f>
        <v/>
      </c>
      <c r="I846" s="36">
        <f>IFERROR(INDEX(zdrovojéúdaje!$A:$G,MATCH(ROW()+897,$A:$A,0),COLUMN()-8),"")</f>
        <v>1743</v>
      </c>
      <c r="J846" s="37">
        <f>IFERROR(INDEX(zdrovojéúdaje!$A:$G,MATCH(ROW()+897,$A:$A,0),COLUMN()-8),"")</f>
        <v>39787</v>
      </c>
      <c r="K846" s="38">
        <f>IFERROR(INDEX(zdrovojéúdaje!$A:$G,MATCH(ROW()+897,$A:$A,0),COLUMN()-8),"")</f>
        <v>0</v>
      </c>
      <c r="L846" s="39" t="str">
        <f>IFERROR(VALUE(TRIM(SUBSTITUTE(REPLACE(INDEX(zdrovojéúdaje!$A:$G,MATCH(ROW()+897,$A:$A,0),COLUMN()-8),1,4,""),".",",",1))),"")</f>
        <v/>
      </c>
      <c r="M846" s="39" t="str">
        <f>IFERROR(VALUE(TRIM(SUBSTITUTE(REPLACE(INDEX(zdrovojéúdaje!$A:$G,MATCH(ROW()+897,$A:$A,0),COLUMN()-8),1,4,""),".",","))),"")</f>
        <v/>
      </c>
      <c r="N846" s="40" t="str">
        <f>IFERROR(VALUE(TRIM(SUBSTITUTE(REPLACE(INDEX(zdrovojéúdaje!$A:$G,MATCH(ROW()+897,$A:$A,0),COLUMN()-8),1,4,""),".",","))),"")</f>
        <v/>
      </c>
    </row>
    <row r="847" spans="1:14" s="29" customFormat="1" ht="13.15" customHeight="1">
      <c r="A847" s="47">
        <f>IF((zdrovojéúdaje!B847&gt;=$C$3)*(zdrovojéúdaje!B847&lt;=$C$4),1+COUNTIF($A$1:$A846,"&gt;0"),0)</f>
        <v>847</v>
      </c>
      <c r="B847" s="28">
        <f>IFERROR(INDEX(zdrovojéúdaje!$A:$G,MATCH(ROW()+821,$A:$A,0),COLUMN()-1),"")</f>
        <v>1668</v>
      </c>
      <c r="C847" s="14">
        <f>IFERROR(INDEX(zdrovojéúdaje!$A:$G,MATCH(ROW()+821,$A:$A,0),COLUMN()-1),"")</f>
        <v>39787</v>
      </c>
      <c r="D847" s="15">
        <f>IFERROR(INDEX(zdrovojéúdaje!$A:$G,MATCH(ROW()+821,$A:$A,0),COLUMN()-1),"")</f>
        <v>0</v>
      </c>
      <c r="E847" s="13" t="str">
        <f>IFERROR(VALUE(TRIM(SUBSTITUTE(REPLACE(INDEX(zdrovojéúdaje!$A:$G,MATCH(ROW()+821,$A:$A,0),COLUMN()-1),1,4,""),".",",",1))),"")</f>
        <v/>
      </c>
      <c r="F847" s="13" t="str">
        <f>IFERROR(VALUE(TRIM(SUBSTITUTE(REPLACE(INDEX(zdrovojéúdaje!$A:$G,MATCH(ROW()+821,$A:$A,0),COLUMN()-1),1,4,""),".",","))),"")</f>
        <v/>
      </c>
      <c r="G847" s="12" t="str">
        <f>IFERROR(VALUE(TRIM(SUBSTITUTE(REPLACE(INDEX(zdrovojéúdaje!$A:$G,MATCH(ROW()+821,$A:$A,0),COLUMN()-1),1,4,""),".",","))),"")</f>
        <v/>
      </c>
      <c r="I847" s="36">
        <f>IFERROR(INDEX(zdrovojéúdaje!$A:$G,MATCH(ROW()+897,$A:$A,0),COLUMN()-8),"")</f>
        <v>1744</v>
      </c>
      <c r="J847" s="37">
        <f>IFERROR(INDEX(zdrovojéúdaje!$A:$G,MATCH(ROW()+897,$A:$A,0),COLUMN()-8),"")</f>
        <v>39787</v>
      </c>
      <c r="K847" s="38">
        <f>IFERROR(INDEX(zdrovojéúdaje!$A:$G,MATCH(ROW()+897,$A:$A,0),COLUMN()-8),"")</f>
        <v>0</v>
      </c>
      <c r="L847" s="39" t="str">
        <f>IFERROR(VALUE(TRIM(SUBSTITUTE(REPLACE(INDEX(zdrovojéúdaje!$A:$G,MATCH(ROW()+897,$A:$A,0),COLUMN()-8),1,4,""),".",",",1))),"")</f>
        <v/>
      </c>
      <c r="M847" s="39" t="str">
        <f>IFERROR(VALUE(TRIM(SUBSTITUTE(REPLACE(INDEX(zdrovojéúdaje!$A:$G,MATCH(ROW()+897,$A:$A,0),COLUMN()-8),1,4,""),".",","))),"")</f>
        <v/>
      </c>
      <c r="N847" s="40" t="str">
        <f>IFERROR(VALUE(TRIM(SUBSTITUTE(REPLACE(INDEX(zdrovojéúdaje!$A:$G,MATCH(ROW()+897,$A:$A,0),COLUMN()-8),1,4,""),".",","))),"")</f>
        <v/>
      </c>
    </row>
    <row r="848" spans="1:14" s="29" customFormat="1" ht="13.15" customHeight="1">
      <c r="A848" s="47">
        <f>IF((zdrovojéúdaje!B848&gt;=$C$3)*(zdrovojéúdaje!B848&lt;=$C$4),1+COUNTIF($A$1:$A847,"&gt;0"),0)</f>
        <v>848</v>
      </c>
      <c r="B848" s="28">
        <f>IFERROR(INDEX(zdrovojéúdaje!$A:$G,MATCH(ROW()+821,$A:$A,0),COLUMN()-1),"")</f>
        <v>1669</v>
      </c>
      <c r="C848" s="14">
        <f>IFERROR(INDEX(zdrovojéúdaje!$A:$G,MATCH(ROW()+821,$A:$A,0),COLUMN()-1),"")</f>
        <v>39787</v>
      </c>
      <c r="D848" s="15">
        <f>IFERROR(INDEX(zdrovojéúdaje!$A:$G,MATCH(ROW()+821,$A:$A,0),COLUMN()-1),"")</f>
        <v>0</v>
      </c>
      <c r="E848" s="13" t="str">
        <f>IFERROR(VALUE(TRIM(SUBSTITUTE(REPLACE(INDEX(zdrovojéúdaje!$A:$G,MATCH(ROW()+821,$A:$A,0),COLUMN()-1),1,4,""),".",",",1))),"")</f>
        <v/>
      </c>
      <c r="F848" s="13" t="str">
        <f>IFERROR(VALUE(TRIM(SUBSTITUTE(REPLACE(INDEX(zdrovojéúdaje!$A:$G,MATCH(ROW()+821,$A:$A,0),COLUMN()-1),1,4,""),".",","))),"")</f>
        <v/>
      </c>
      <c r="G848" s="12" t="str">
        <f>IFERROR(VALUE(TRIM(SUBSTITUTE(REPLACE(INDEX(zdrovojéúdaje!$A:$G,MATCH(ROW()+821,$A:$A,0),COLUMN()-1),1,4,""),".",","))),"")</f>
        <v/>
      </c>
      <c r="I848" s="36">
        <f>IFERROR(INDEX(zdrovojéúdaje!$A:$G,MATCH(ROW()+897,$A:$A,0),COLUMN()-8),"")</f>
        <v>1745</v>
      </c>
      <c r="J848" s="37">
        <f>IFERROR(INDEX(zdrovojéúdaje!$A:$G,MATCH(ROW()+897,$A:$A,0),COLUMN()-8),"")</f>
        <v>39787</v>
      </c>
      <c r="K848" s="38">
        <f>IFERROR(INDEX(zdrovojéúdaje!$A:$G,MATCH(ROW()+897,$A:$A,0),COLUMN()-8),"")</f>
        <v>0</v>
      </c>
      <c r="L848" s="39" t="str">
        <f>IFERROR(VALUE(TRIM(SUBSTITUTE(REPLACE(INDEX(zdrovojéúdaje!$A:$G,MATCH(ROW()+897,$A:$A,0),COLUMN()-8),1,4,""),".",",",1))),"")</f>
        <v/>
      </c>
      <c r="M848" s="39" t="str">
        <f>IFERROR(VALUE(TRIM(SUBSTITUTE(REPLACE(INDEX(zdrovojéúdaje!$A:$G,MATCH(ROW()+897,$A:$A,0),COLUMN()-8),1,4,""),".",","))),"")</f>
        <v/>
      </c>
      <c r="N848" s="40" t="str">
        <f>IFERROR(VALUE(TRIM(SUBSTITUTE(REPLACE(INDEX(zdrovojéúdaje!$A:$G,MATCH(ROW()+897,$A:$A,0),COLUMN()-8),1,4,""),".",","))),"")</f>
        <v/>
      </c>
    </row>
    <row r="849" spans="1:14" s="29" customFormat="1" ht="13.15" customHeight="1">
      <c r="A849" s="47">
        <f>IF((zdrovojéúdaje!B849&gt;=$C$3)*(zdrovojéúdaje!B849&lt;=$C$4),1+COUNTIF($A$1:$A848,"&gt;0"),0)</f>
        <v>849</v>
      </c>
      <c r="B849" s="28">
        <f>IFERROR(INDEX(zdrovojéúdaje!$A:$G,MATCH(ROW()+821,$A:$A,0),COLUMN()-1),"")</f>
        <v>1670</v>
      </c>
      <c r="C849" s="14">
        <f>IFERROR(INDEX(zdrovojéúdaje!$A:$G,MATCH(ROW()+821,$A:$A,0),COLUMN()-1),"")</f>
        <v>39787</v>
      </c>
      <c r="D849" s="15">
        <f>IFERROR(INDEX(zdrovojéúdaje!$A:$G,MATCH(ROW()+821,$A:$A,0),COLUMN()-1),"")</f>
        <v>0</v>
      </c>
      <c r="E849" s="13" t="str">
        <f>IFERROR(VALUE(TRIM(SUBSTITUTE(REPLACE(INDEX(zdrovojéúdaje!$A:$G,MATCH(ROW()+821,$A:$A,0),COLUMN()-1),1,4,""),".",",",1))),"")</f>
        <v/>
      </c>
      <c r="F849" s="13" t="str">
        <f>IFERROR(VALUE(TRIM(SUBSTITUTE(REPLACE(INDEX(zdrovojéúdaje!$A:$G,MATCH(ROW()+821,$A:$A,0),COLUMN()-1),1,4,""),".",","))),"")</f>
        <v/>
      </c>
      <c r="G849" s="12" t="str">
        <f>IFERROR(VALUE(TRIM(SUBSTITUTE(REPLACE(INDEX(zdrovojéúdaje!$A:$G,MATCH(ROW()+821,$A:$A,0),COLUMN()-1),1,4,""),".",","))),"")</f>
        <v/>
      </c>
      <c r="I849" s="36">
        <f>IFERROR(INDEX(zdrovojéúdaje!$A:$G,MATCH(ROW()+897,$A:$A,0),COLUMN()-8),"")</f>
        <v>1746</v>
      </c>
      <c r="J849" s="37">
        <f>IFERROR(INDEX(zdrovojéúdaje!$A:$G,MATCH(ROW()+897,$A:$A,0),COLUMN()-8),"")</f>
        <v>39787</v>
      </c>
      <c r="K849" s="38">
        <f>IFERROR(INDEX(zdrovojéúdaje!$A:$G,MATCH(ROW()+897,$A:$A,0),COLUMN()-8),"")</f>
        <v>0</v>
      </c>
      <c r="L849" s="39" t="str">
        <f>IFERROR(VALUE(TRIM(SUBSTITUTE(REPLACE(INDEX(zdrovojéúdaje!$A:$G,MATCH(ROW()+897,$A:$A,0),COLUMN()-8),1,4,""),".",",",1))),"")</f>
        <v/>
      </c>
      <c r="M849" s="39" t="str">
        <f>IFERROR(VALUE(TRIM(SUBSTITUTE(REPLACE(INDEX(zdrovojéúdaje!$A:$G,MATCH(ROW()+897,$A:$A,0),COLUMN()-8),1,4,""),".",","))),"")</f>
        <v/>
      </c>
      <c r="N849" s="40" t="str">
        <f>IFERROR(VALUE(TRIM(SUBSTITUTE(REPLACE(INDEX(zdrovojéúdaje!$A:$G,MATCH(ROW()+897,$A:$A,0),COLUMN()-8),1,4,""),".",","))),"")</f>
        <v/>
      </c>
    </row>
    <row r="850" spans="1:14" s="29" customFormat="1" ht="13.15" customHeight="1">
      <c r="A850" s="47">
        <f>IF((zdrovojéúdaje!B850&gt;=$C$3)*(zdrovojéúdaje!B850&lt;=$C$4),1+COUNTIF($A$1:$A849,"&gt;0"),0)</f>
        <v>850</v>
      </c>
      <c r="B850" s="28">
        <f>IFERROR(INDEX(zdrovojéúdaje!$A:$G,MATCH(ROW()+821,$A:$A,0),COLUMN()-1),"")</f>
        <v>1671</v>
      </c>
      <c r="C850" s="14">
        <f>IFERROR(INDEX(zdrovojéúdaje!$A:$G,MATCH(ROW()+821,$A:$A,0),COLUMN()-1),"")</f>
        <v>39787</v>
      </c>
      <c r="D850" s="15">
        <f>IFERROR(INDEX(zdrovojéúdaje!$A:$G,MATCH(ROW()+821,$A:$A,0),COLUMN()-1),"")</f>
        <v>0</v>
      </c>
      <c r="E850" s="13" t="str">
        <f>IFERROR(VALUE(TRIM(SUBSTITUTE(REPLACE(INDEX(zdrovojéúdaje!$A:$G,MATCH(ROW()+821,$A:$A,0),COLUMN()-1),1,4,""),".",",",1))),"")</f>
        <v/>
      </c>
      <c r="F850" s="13" t="str">
        <f>IFERROR(VALUE(TRIM(SUBSTITUTE(REPLACE(INDEX(zdrovojéúdaje!$A:$G,MATCH(ROW()+821,$A:$A,0),COLUMN()-1),1,4,""),".",","))),"")</f>
        <v/>
      </c>
      <c r="G850" s="12" t="str">
        <f>IFERROR(VALUE(TRIM(SUBSTITUTE(REPLACE(INDEX(zdrovojéúdaje!$A:$G,MATCH(ROW()+821,$A:$A,0),COLUMN()-1),1,4,""),".",","))),"")</f>
        <v/>
      </c>
      <c r="I850" s="36">
        <f>IFERROR(INDEX(zdrovojéúdaje!$A:$G,MATCH(ROW()+897,$A:$A,0),COLUMN()-8),"")</f>
        <v>1747</v>
      </c>
      <c r="J850" s="37">
        <f>IFERROR(INDEX(zdrovojéúdaje!$A:$G,MATCH(ROW()+897,$A:$A,0),COLUMN()-8),"")</f>
        <v>39787</v>
      </c>
      <c r="K850" s="38">
        <f>IFERROR(INDEX(zdrovojéúdaje!$A:$G,MATCH(ROW()+897,$A:$A,0),COLUMN()-8),"")</f>
        <v>0</v>
      </c>
      <c r="L850" s="39" t="str">
        <f>IFERROR(VALUE(TRIM(SUBSTITUTE(REPLACE(INDEX(zdrovojéúdaje!$A:$G,MATCH(ROW()+897,$A:$A,0),COLUMN()-8),1,4,""),".",",",1))),"")</f>
        <v/>
      </c>
      <c r="M850" s="39" t="str">
        <f>IFERROR(VALUE(TRIM(SUBSTITUTE(REPLACE(INDEX(zdrovojéúdaje!$A:$G,MATCH(ROW()+897,$A:$A,0),COLUMN()-8),1,4,""),".",","))),"")</f>
        <v/>
      </c>
      <c r="N850" s="40" t="str">
        <f>IFERROR(VALUE(TRIM(SUBSTITUTE(REPLACE(INDEX(zdrovojéúdaje!$A:$G,MATCH(ROW()+897,$A:$A,0),COLUMN()-8),1,4,""),".",","))),"")</f>
        <v/>
      </c>
    </row>
    <row r="851" spans="1:14" s="29" customFormat="1" ht="13.15" customHeight="1">
      <c r="A851" s="47">
        <f>IF((zdrovojéúdaje!B851&gt;=$C$3)*(zdrovojéúdaje!B851&lt;=$C$4),1+COUNTIF($A$1:$A850,"&gt;0"),0)</f>
        <v>851</v>
      </c>
      <c r="B851" s="28">
        <f>IFERROR(INDEX(zdrovojéúdaje!$A:$G,MATCH(ROW()+821,$A:$A,0),COLUMN()-1),"")</f>
        <v>1672</v>
      </c>
      <c r="C851" s="14">
        <f>IFERROR(INDEX(zdrovojéúdaje!$A:$G,MATCH(ROW()+821,$A:$A,0),COLUMN()-1),"")</f>
        <v>39787</v>
      </c>
      <c r="D851" s="15">
        <f>IFERROR(INDEX(zdrovojéúdaje!$A:$G,MATCH(ROW()+821,$A:$A,0),COLUMN()-1),"")</f>
        <v>0</v>
      </c>
      <c r="E851" s="13" t="str">
        <f>IFERROR(VALUE(TRIM(SUBSTITUTE(REPLACE(INDEX(zdrovojéúdaje!$A:$G,MATCH(ROW()+821,$A:$A,0),COLUMN()-1),1,4,""),".",",",1))),"")</f>
        <v/>
      </c>
      <c r="F851" s="13" t="str">
        <f>IFERROR(VALUE(TRIM(SUBSTITUTE(REPLACE(INDEX(zdrovojéúdaje!$A:$G,MATCH(ROW()+821,$A:$A,0),COLUMN()-1),1,4,""),".",","))),"")</f>
        <v/>
      </c>
      <c r="G851" s="12" t="str">
        <f>IFERROR(VALUE(TRIM(SUBSTITUTE(REPLACE(INDEX(zdrovojéúdaje!$A:$G,MATCH(ROW()+821,$A:$A,0),COLUMN()-1),1,4,""),".",","))),"")</f>
        <v/>
      </c>
      <c r="I851" s="36">
        <f>IFERROR(INDEX(zdrovojéúdaje!$A:$G,MATCH(ROW()+897,$A:$A,0),COLUMN()-8),"")</f>
        <v>1748</v>
      </c>
      <c r="J851" s="37">
        <f>IFERROR(INDEX(zdrovojéúdaje!$A:$G,MATCH(ROW()+897,$A:$A,0),COLUMN()-8),"")</f>
        <v>39787</v>
      </c>
      <c r="K851" s="38">
        <f>IFERROR(INDEX(zdrovojéúdaje!$A:$G,MATCH(ROW()+897,$A:$A,0),COLUMN()-8),"")</f>
        <v>0</v>
      </c>
      <c r="L851" s="39" t="str">
        <f>IFERROR(VALUE(TRIM(SUBSTITUTE(REPLACE(INDEX(zdrovojéúdaje!$A:$G,MATCH(ROW()+897,$A:$A,0),COLUMN()-8),1,4,""),".",",",1))),"")</f>
        <v/>
      </c>
      <c r="M851" s="39" t="str">
        <f>IFERROR(VALUE(TRIM(SUBSTITUTE(REPLACE(INDEX(zdrovojéúdaje!$A:$G,MATCH(ROW()+897,$A:$A,0),COLUMN()-8),1,4,""),".",","))),"")</f>
        <v/>
      </c>
      <c r="N851" s="40" t="str">
        <f>IFERROR(VALUE(TRIM(SUBSTITUTE(REPLACE(INDEX(zdrovojéúdaje!$A:$G,MATCH(ROW()+897,$A:$A,0),COLUMN()-8),1,4,""),".",","))),"")</f>
        <v/>
      </c>
    </row>
    <row r="852" spans="1:14" s="29" customFormat="1" ht="13.15" customHeight="1">
      <c r="A852" s="47">
        <f>IF((zdrovojéúdaje!B852&gt;=$C$3)*(zdrovojéúdaje!B852&lt;=$C$4),1+COUNTIF($A$1:$A851,"&gt;0"),0)</f>
        <v>852</v>
      </c>
      <c r="B852" s="28">
        <f>IFERROR(INDEX(zdrovojéúdaje!$A:$G,MATCH(ROW()+821,$A:$A,0),COLUMN()-1),"")</f>
        <v>1673</v>
      </c>
      <c r="C852" s="14">
        <f>IFERROR(INDEX(zdrovojéúdaje!$A:$G,MATCH(ROW()+821,$A:$A,0),COLUMN()-1),"")</f>
        <v>39787</v>
      </c>
      <c r="D852" s="15">
        <f>IFERROR(INDEX(zdrovojéúdaje!$A:$G,MATCH(ROW()+821,$A:$A,0),COLUMN()-1),"")</f>
        <v>0</v>
      </c>
      <c r="E852" s="13" t="str">
        <f>IFERROR(VALUE(TRIM(SUBSTITUTE(REPLACE(INDEX(zdrovojéúdaje!$A:$G,MATCH(ROW()+821,$A:$A,0),COLUMN()-1),1,4,""),".",",",1))),"")</f>
        <v/>
      </c>
      <c r="F852" s="13" t="str">
        <f>IFERROR(VALUE(TRIM(SUBSTITUTE(REPLACE(INDEX(zdrovojéúdaje!$A:$G,MATCH(ROW()+821,$A:$A,0),COLUMN()-1),1,4,""),".",","))),"")</f>
        <v/>
      </c>
      <c r="G852" s="12" t="str">
        <f>IFERROR(VALUE(TRIM(SUBSTITUTE(REPLACE(INDEX(zdrovojéúdaje!$A:$G,MATCH(ROW()+821,$A:$A,0),COLUMN()-1),1,4,""),".",","))),"")</f>
        <v/>
      </c>
      <c r="I852" s="36">
        <f>IFERROR(INDEX(zdrovojéúdaje!$A:$G,MATCH(ROW()+897,$A:$A,0),COLUMN()-8),"")</f>
        <v>1749</v>
      </c>
      <c r="J852" s="37">
        <f>IFERROR(INDEX(zdrovojéúdaje!$A:$G,MATCH(ROW()+897,$A:$A,0),COLUMN()-8),"")</f>
        <v>39787</v>
      </c>
      <c r="K852" s="38">
        <f>IFERROR(INDEX(zdrovojéúdaje!$A:$G,MATCH(ROW()+897,$A:$A,0),COLUMN()-8),"")</f>
        <v>0</v>
      </c>
      <c r="L852" s="39" t="str">
        <f>IFERROR(VALUE(TRIM(SUBSTITUTE(REPLACE(INDEX(zdrovojéúdaje!$A:$G,MATCH(ROW()+897,$A:$A,0),COLUMN()-8),1,4,""),".",",",1))),"")</f>
        <v/>
      </c>
      <c r="M852" s="39" t="str">
        <f>IFERROR(VALUE(TRIM(SUBSTITUTE(REPLACE(INDEX(zdrovojéúdaje!$A:$G,MATCH(ROW()+897,$A:$A,0),COLUMN()-8),1,4,""),".",","))),"")</f>
        <v/>
      </c>
      <c r="N852" s="40" t="str">
        <f>IFERROR(VALUE(TRIM(SUBSTITUTE(REPLACE(INDEX(zdrovojéúdaje!$A:$G,MATCH(ROW()+897,$A:$A,0),COLUMN()-8),1,4,""),".",","))),"")</f>
        <v/>
      </c>
    </row>
    <row r="853" spans="1:14" s="29" customFormat="1" ht="13.15" customHeight="1">
      <c r="A853" s="47">
        <f>IF((zdrovojéúdaje!B853&gt;=$C$3)*(zdrovojéúdaje!B853&lt;=$C$4),1+COUNTIF($A$1:$A852,"&gt;0"),0)</f>
        <v>853</v>
      </c>
      <c r="B853" s="28">
        <f>IFERROR(INDEX(zdrovojéúdaje!$A:$G,MATCH(ROW()+821,$A:$A,0),COLUMN()-1),"")</f>
        <v>1674</v>
      </c>
      <c r="C853" s="14">
        <f>IFERROR(INDEX(zdrovojéúdaje!$A:$G,MATCH(ROW()+821,$A:$A,0),COLUMN()-1),"")</f>
        <v>39787</v>
      </c>
      <c r="D853" s="15">
        <f>IFERROR(INDEX(zdrovojéúdaje!$A:$G,MATCH(ROW()+821,$A:$A,0),COLUMN()-1),"")</f>
        <v>0</v>
      </c>
      <c r="E853" s="13" t="str">
        <f>IFERROR(VALUE(TRIM(SUBSTITUTE(REPLACE(INDEX(zdrovojéúdaje!$A:$G,MATCH(ROW()+821,$A:$A,0),COLUMN()-1),1,4,""),".",",",1))),"")</f>
        <v/>
      </c>
      <c r="F853" s="13" t="str">
        <f>IFERROR(VALUE(TRIM(SUBSTITUTE(REPLACE(INDEX(zdrovojéúdaje!$A:$G,MATCH(ROW()+821,$A:$A,0),COLUMN()-1),1,4,""),".",","))),"")</f>
        <v/>
      </c>
      <c r="G853" s="12" t="str">
        <f>IFERROR(VALUE(TRIM(SUBSTITUTE(REPLACE(INDEX(zdrovojéúdaje!$A:$G,MATCH(ROW()+821,$A:$A,0),COLUMN()-1),1,4,""),".",","))),"")</f>
        <v/>
      </c>
      <c r="I853" s="36">
        <f>IFERROR(INDEX(zdrovojéúdaje!$A:$G,MATCH(ROW()+897,$A:$A,0),COLUMN()-8),"")</f>
        <v>1750</v>
      </c>
      <c r="J853" s="37">
        <f>IFERROR(INDEX(zdrovojéúdaje!$A:$G,MATCH(ROW()+897,$A:$A,0),COLUMN()-8),"")</f>
        <v>39787</v>
      </c>
      <c r="K853" s="38">
        <f>IFERROR(INDEX(zdrovojéúdaje!$A:$G,MATCH(ROW()+897,$A:$A,0),COLUMN()-8),"")</f>
        <v>0</v>
      </c>
      <c r="L853" s="39" t="str">
        <f>IFERROR(VALUE(TRIM(SUBSTITUTE(REPLACE(INDEX(zdrovojéúdaje!$A:$G,MATCH(ROW()+897,$A:$A,0),COLUMN()-8),1,4,""),".",",",1))),"")</f>
        <v/>
      </c>
      <c r="M853" s="39" t="str">
        <f>IFERROR(VALUE(TRIM(SUBSTITUTE(REPLACE(INDEX(zdrovojéúdaje!$A:$G,MATCH(ROW()+897,$A:$A,0),COLUMN()-8),1,4,""),".",","))),"")</f>
        <v/>
      </c>
      <c r="N853" s="40" t="str">
        <f>IFERROR(VALUE(TRIM(SUBSTITUTE(REPLACE(INDEX(zdrovojéúdaje!$A:$G,MATCH(ROW()+897,$A:$A,0),COLUMN()-8),1,4,""),".",","))),"")</f>
        <v/>
      </c>
    </row>
    <row r="854" spans="1:14" s="29" customFormat="1" ht="13.15" customHeight="1">
      <c r="A854" s="47">
        <f>IF((zdrovojéúdaje!B854&gt;=$C$3)*(zdrovojéúdaje!B854&lt;=$C$4),1+COUNTIF($A$1:$A853,"&gt;0"),0)</f>
        <v>854</v>
      </c>
      <c r="B854" s="28">
        <f>IFERROR(INDEX(zdrovojéúdaje!$A:$G,MATCH(ROW()+821,$A:$A,0),COLUMN()-1),"")</f>
        <v>1675</v>
      </c>
      <c r="C854" s="14">
        <f>IFERROR(INDEX(zdrovojéúdaje!$A:$G,MATCH(ROW()+821,$A:$A,0),COLUMN()-1),"")</f>
        <v>39787</v>
      </c>
      <c r="D854" s="15">
        <f>IFERROR(INDEX(zdrovojéúdaje!$A:$G,MATCH(ROW()+821,$A:$A,0),COLUMN()-1),"")</f>
        <v>0</v>
      </c>
      <c r="E854" s="13" t="str">
        <f>IFERROR(VALUE(TRIM(SUBSTITUTE(REPLACE(INDEX(zdrovojéúdaje!$A:$G,MATCH(ROW()+821,$A:$A,0),COLUMN()-1),1,4,""),".",",",1))),"")</f>
        <v/>
      </c>
      <c r="F854" s="13" t="str">
        <f>IFERROR(VALUE(TRIM(SUBSTITUTE(REPLACE(INDEX(zdrovojéúdaje!$A:$G,MATCH(ROW()+821,$A:$A,0),COLUMN()-1),1,4,""),".",","))),"")</f>
        <v/>
      </c>
      <c r="G854" s="12" t="str">
        <f>IFERROR(VALUE(TRIM(SUBSTITUTE(REPLACE(INDEX(zdrovojéúdaje!$A:$G,MATCH(ROW()+821,$A:$A,0),COLUMN()-1),1,4,""),".",","))),"")</f>
        <v/>
      </c>
      <c r="I854" s="36">
        <f>IFERROR(INDEX(zdrovojéúdaje!$A:$G,MATCH(ROW()+897,$A:$A,0),COLUMN()-8),"")</f>
        <v>1751</v>
      </c>
      <c r="J854" s="37">
        <f>IFERROR(INDEX(zdrovojéúdaje!$A:$G,MATCH(ROW()+897,$A:$A,0),COLUMN()-8),"")</f>
        <v>39787</v>
      </c>
      <c r="K854" s="38">
        <f>IFERROR(INDEX(zdrovojéúdaje!$A:$G,MATCH(ROW()+897,$A:$A,0),COLUMN()-8),"")</f>
        <v>0</v>
      </c>
      <c r="L854" s="39" t="str">
        <f>IFERROR(VALUE(TRIM(SUBSTITUTE(REPLACE(INDEX(zdrovojéúdaje!$A:$G,MATCH(ROW()+897,$A:$A,0),COLUMN()-8),1,4,""),".",",",1))),"")</f>
        <v/>
      </c>
      <c r="M854" s="39" t="str">
        <f>IFERROR(VALUE(TRIM(SUBSTITUTE(REPLACE(INDEX(zdrovojéúdaje!$A:$G,MATCH(ROW()+897,$A:$A,0),COLUMN()-8),1,4,""),".",","))),"")</f>
        <v/>
      </c>
      <c r="N854" s="40" t="str">
        <f>IFERROR(VALUE(TRIM(SUBSTITUTE(REPLACE(INDEX(zdrovojéúdaje!$A:$G,MATCH(ROW()+897,$A:$A,0),COLUMN()-8),1,4,""),".",","))),"")</f>
        <v/>
      </c>
    </row>
    <row r="855" spans="1:14" s="29" customFormat="1" ht="13.15" customHeight="1">
      <c r="A855" s="47">
        <f>IF((zdrovojéúdaje!B855&gt;=$C$3)*(zdrovojéúdaje!B855&lt;=$C$4),1+COUNTIF($A$1:$A854,"&gt;0"),0)</f>
        <v>855</v>
      </c>
      <c r="B855" s="28">
        <f>IFERROR(INDEX(zdrovojéúdaje!$A:$G,MATCH(ROW()+821,$A:$A,0),COLUMN()-1),"")</f>
        <v>1676</v>
      </c>
      <c r="C855" s="14">
        <f>IFERROR(INDEX(zdrovojéúdaje!$A:$G,MATCH(ROW()+821,$A:$A,0),COLUMN()-1),"")</f>
        <v>39787</v>
      </c>
      <c r="D855" s="15">
        <f>IFERROR(INDEX(zdrovojéúdaje!$A:$G,MATCH(ROW()+821,$A:$A,0),COLUMN()-1),"")</f>
        <v>0</v>
      </c>
      <c r="E855" s="13" t="str">
        <f>IFERROR(VALUE(TRIM(SUBSTITUTE(REPLACE(INDEX(zdrovojéúdaje!$A:$G,MATCH(ROW()+821,$A:$A,0),COLUMN()-1),1,4,""),".",",",1))),"")</f>
        <v/>
      </c>
      <c r="F855" s="13" t="str">
        <f>IFERROR(VALUE(TRIM(SUBSTITUTE(REPLACE(INDEX(zdrovojéúdaje!$A:$G,MATCH(ROW()+821,$A:$A,0),COLUMN()-1),1,4,""),".",","))),"")</f>
        <v/>
      </c>
      <c r="G855" s="12" t="str">
        <f>IFERROR(VALUE(TRIM(SUBSTITUTE(REPLACE(INDEX(zdrovojéúdaje!$A:$G,MATCH(ROW()+821,$A:$A,0),COLUMN()-1),1,4,""),".",","))),"")</f>
        <v/>
      </c>
      <c r="I855" s="36">
        <f>IFERROR(INDEX(zdrovojéúdaje!$A:$G,MATCH(ROW()+897,$A:$A,0),COLUMN()-8),"")</f>
        <v>1752</v>
      </c>
      <c r="J855" s="37">
        <f>IFERROR(INDEX(zdrovojéúdaje!$A:$G,MATCH(ROW()+897,$A:$A,0),COLUMN()-8),"")</f>
        <v>39787</v>
      </c>
      <c r="K855" s="38">
        <f>IFERROR(INDEX(zdrovojéúdaje!$A:$G,MATCH(ROW()+897,$A:$A,0),COLUMN()-8),"")</f>
        <v>0</v>
      </c>
      <c r="L855" s="39" t="str">
        <f>IFERROR(VALUE(TRIM(SUBSTITUTE(REPLACE(INDEX(zdrovojéúdaje!$A:$G,MATCH(ROW()+897,$A:$A,0),COLUMN()-8),1,4,""),".",",",1))),"")</f>
        <v/>
      </c>
      <c r="M855" s="39" t="str">
        <f>IFERROR(VALUE(TRIM(SUBSTITUTE(REPLACE(INDEX(zdrovojéúdaje!$A:$G,MATCH(ROW()+897,$A:$A,0),COLUMN()-8),1,4,""),".",","))),"")</f>
        <v/>
      </c>
      <c r="N855" s="40" t="str">
        <f>IFERROR(VALUE(TRIM(SUBSTITUTE(REPLACE(INDEX(zdrovojéúdaje!$A:$G,MATCH(ROW()+897,$A:$A,0),COLUMN()-8),1,4,""),".",","))),"")</f>
        <v/>
      </c>
    </row>
    <row r="856" spans="1:14" s="29" customFormat="1" ht="13.15" customHeight="1">
      <c r="A856" s="47">
        <f>IF((zdrovojéúdaje!B856&gt;=$C$3)*(zdrovojéúdaje!B856&lt;=$C$4),1+COUNTIF($A$1:$A855,"&gt;0"),0)</f>
        <v>856</v>
      </c>
      <c r="B856" s="28">
        <f>IFERROR(INDEX(zdrovojéúdaje!$A:$G,MATCH(ROW()+821,$A:$A,0),COLUMN()-1),"")</f>
        <v>1677</v>
      </c>
      <c r="C856" s="14">
        <f>IFERROR(INDEX(zdrovojéúdaje!$A:$G,MATCH(ROW()+821,$A:$A,0),COLUMN()-1),"")</f>
        <v>39787</v>
      </c>
      <c r="D856" s="15">
        <f>IFERROR(INDEX(zdrovojéúdaje!$A:$G,MATCH(ROW()+821,$A:$A,0),COLUMN()-1),"")</f>
        <v>0</v>
      </c>
      <c r="E856" s="13" t="str">
        <f>IFERROR(VALUE(TRIM(SUBSTITUTE(REPLACE(INDEX(zdrovojéúdaje!$A:$G,MATCH(ROW()+821,$A:$A,0),COLUMN()-1),1,4,""),".",",",1))),"")</f>
        <v/>
      </c>
      <c r="F856" s="13" t="str">
        <f>IFERROR(VALUE(TRIM(SUBSTITUTE(REPLACE(INDEX(zdrovojéúdaje!$A:$G,MATCH(ROW()+821,$A:$A,0),COLUMN()-1),1,4,""),".",","))),"")</f>
        <v/>
      </c>
      <c r="G856" s="12" t="str">
        <f>IFERROR(VALUE(TRIM(SUBSTITUTE(REPLACE(INDEX(zdrovojéúdaje!$A:$G,MATCH(ROW()+821,$A:$A,0),COLUMN()-1),1,4,""),".",","))),"")</f>
        <v/>
      </c>
      <c r="I856" s="36">
        <f>IFERROR(INDEX(zdrovojéúdaje!$A:$G,MATCH(ROW()+897,$A:$A,0),COLUMN()-8),"")</f>
        <v>1753</v>
      </c>
      <c r="J856" s="37">
        <f>IFERROR(INDEX(zdrovojéúdaje!$A:$G,MATCH(ROW()+897,$A:$A,0),COLUMN()-8),"")</f>
        <v>39787</v>
      </c>
      <c r="K856" s="38">
        <f>IFERROR(INDEX(zdrovojéúdaje!$A:$G,MATCH(ROW()+897,$A:$A,0),COLUMN()-8),"")</f>
        <v>0</v>
      </c>
      <c r="L856" s="39" t="str">
        <f>IFERROR(VALUE(TRIM(SUBSTITUTE(REPLACE(INDEX(zdrovojéúdaje!$A:$G,MATCH(ROW()+897,$A:$A,0),COLUMN()-8),1,4,""),".",",",1))),"")</f>
        <v/>
      </c>
      <c r="M856" s="39" t="str">
        <f>IFERROR(VALUE(TRIM(SUBSTITUTE(REPLACE(INDEX(zdrovojéúdaje!$A:$G,MATCH(ROW()+897,$A:$A,0),COLUMN()-8),1,4,""),".",","))),"")</f>
        <v/>
      </c>
      <c r="N856" s="40" t="str">
        <f>IFERROR(VALUE(TRIM(SUBSTITUTE(REPLACE(INDEX(zdrovojéúdaje!$A:$G,MATCH(ROW()+897,$A:$A,0),COLUMN()-8),1,4,""),".",","))),"")</f>
        <v/>
      </c>
    </row>
    <row r="857" spans="1:14" s="29" customFormat="1" ht="13.15" customHeight="1">
      <c r="A857" s="47">
        <f>IF((zdrovojéúdaje!B857&gt;=$C$3)*(zdrovojéúdaje!B857&lt;=$C$4),1+COUNTIF($A$1:$A856,"&gt;0"),0)</f>
        <v>857</v>
      </c>
      <c r="B857" s="28">
        <f>IFERROR(INDEX(zdrovojéúdaje!$A:$G,MATCH(ROW()+821,$A:$A,0),COLUMN()-1),"")</f>
        <v>1678</v>
      </c>
      <c r="C857" s="14">
        <f>IFERROR(INDEX(zdrovojéúdaje!$A:$G,MATCH(ROW()+821,$A:$A,0),COLUMN()-1),"")</f>
        <v>39787</v>
      </c>
      <c r="D857" s="15">
        <f>IFERROR(INDEX(zdrovojéúdaje!$A:$G,MATCH(ROW()+821,$A:$A,0),COLUMN()-1),"")</f>
        <v>0</v>
      </c>
      <c r="E857" s="13" t="str">
        <f>IFERROR(VALUE(TRIM(SUBSTITUTE(REPLACE(INDEX(zdrovojéúdaje!$A:$G,MATCH(ROW()+821,$A:$A,0),COLUMN()-1),1,4,""),".",",",1))),"")</f>
        <v/>
      </c>
      <c r="F857" s="13" t="str">
        <f>IFERROR(VALUE(TRIM(SUBSTITUTE(REPLACE(INDEX(zdrovojéúdaje!$A:$G,MATCH(ROW()+821,$A:$A,0),COLUMN()-1),1,4,""),".",","))),"")</f>
        <v/>
      </c>
      <c r="G857" s="12" t="str">
        <f>IFERROR(VALUE(TRIM(SUBSTITUTE(REPLACE(INDEX(zdrovojéúdaje!$A:$G,MATCH(ROW()+821,$A:$A,0),COLUMN()-1),1,4,""),".",","))),"")</f>
        <v/>
      </c>
      <c r="I857" s="36">
        <f>IFERROR(INDEX(zdrovojéúdaje!$A:$G,MATCH(ROW()+897,$A:$A,0),COLUMN()-8),"")</f>
        <v>1754</v>
      </c>
      <c r="J857" s="37">
        <f>IFERROR(INDEX(zdrovojéúdaje!$A:$G,MATCH(ROW()+897,$A:$A,0),COLUMN()-8),"")</f>
        <v>39787</v>
      </c>
      <c r="K857" s="38">
        <f>IFERROR(INDEX(zdrovojéúdaje!$A:$G,MATCH(ROW()+897,$A:$A,0),COLUMN()-8),"")</f>
        <v>0</v>
      </c>
      <c r="L857" s="39" t="str">
        <f>IFERROR(VALUE(TRIM(SUBSTITUTE(REPLACE(INDEX(zdrovojéúdaje!$A:$G,MATCH(ROW()+897,$A:$A,0),COLUMN()-8),1,4,""),".",",",1))),"")</f>
        <v/>
      </c>
      <c r="M857" s="39" t="str">
        <f>IFERROR(VALUE(TRIM(SUBSTITUTE(REPLACE(INDEX(zdrovojéúdaje!$A:$G,MATCH(ROW()+897,$A:$A,0),COLUMN()-8),1,4,""),".",","))),"")</f>
        <v/>
      </c>
      <c r="N857" s="40" t="str">
        <f>IFERROR(VALUE(TRIM(SUBSTITUTE(REPLACE(INDEX(zdrovojéúdaje!$A:$G,MATCH(ROW()+897,$A:$A,0),COLUMN()-8),1,4,""),".",","))),"")</f>
        <v/>
      </c>
    </row>
    <row r="858" spans="1:14" s="29" customFormat="1" ht="13.15" customHeight="1">
      <c r="A858" s="47">
        <f>IF((zdrovojéúdaje!B858&gt;=$C$3)*(zdrovojéúdaje!B858&lt;=$C$4),1+COUNTIF($A$1:$A857,"&gt;0"),0)</f>
        <v>858</v>
      </c>
      <c r="B858" s="28">
        <f>IFERROR(INDEX(zdrovojéúdaje!$A:$G,MATCH(ROW()+821,$A:$A,0),COLUMN()-1),"")</f>
        <v>1679</v>
      </c>
      <c r="C858" s="14">
        <f>IFERROR(INDEX(zdrovojéúdaje!$A:$G,MATCH(ROW()+821,$A:$A,0),COLUMN()-1),"")</f>
        <v>39787</v>
      </c>
      <c r="D858" s="15">
        <f>IFERROR(INDEX(zdrovojéúdaje!$A:$G,MATCH(ROW()+821,$A:$A,0),COLUMN()-1),"")</f>
        <v>0</v>
      </c>
      <c r="E858" s="13" t="str">
        <f>IFERROR(VALUE(TRIM(SUBSTITUTE(REPLACE(INDEX(zdrovojéúdaje!$A:$G,MATCH(ROW()+821,$A:$A,0),COLUMN()-1),1,4,""),".",",",1))),"")</f>
        <v/>
      </c>
      <c r="F858" s="13" t="str">
        <f>IFERROR(VALUE(TRIM(SUBSTITUTE(REPLACE(INDEX(zdrovojéúdaje!$A:$G,MATCH(ROW()+821,$A:$A,0),COLUMN()-1),1,4,""),".",","))),"")</f>
        <v/>
      </c>
      <c r="G858" s="12" t="str">
        <f>IFERROR(VALUE(TRIM(SUBSTITUTE(REPLACE(INDEX(zdrovojéúdaje!$A:$G,MATCH(ROW()+821,$A:$A,0),COLUMN()-1),1,4,""),".",","))),"")</f>
        <v/>
      </c>
      <c r="I858" s="36">
        <f>IFERROR(INDEX(zdrovojéúdaje!$A:$G,MATCH(ROW()+897,$A:$A,0),COLUMN()-8),"")</f>
        <v>1755</v>
      </c>
      <c r="J858" s="37">
        <f>IFERROR(INDEX(zdrovojéúdaje!$A:$G,MATCH(ROW()+897,$A:$A,0),COLUMN()-8),"")</f>
        <v>39787</v>
      </c>
      <c r="K858" s="38">
        <f>IFERROR(INDEX(zdrovojéúdaje!$A:$G,MATCH(ROW()+897,$A:$A,0),COLUMN()-8),"")</f>
        <v>0</v>
      </c>
      <c r="L858" s="39" t="str">
        <f>IFERROR(VALUE(TRIM(SUBSTITUTE(REPLACE(INDEX(zdrovojéúdaje!$A:$G,MATCH(ROW()+897,$A:$A,0),COLUMN()-8),1,4,""),".",",",1))),"")</f>
        <v/>
      </c>
      <c r="M858" s="39" t="str">
        <f>IFERROR(VALUE(TRIM(SUBSTITUTE(REPLACE(INDEX(zdrovojéúdaje!$A:$G,MATCH(ROW()+897,$A:$A,0),COLUMN()-8),1,4,""),".",","))),"")</f>
        <v/>
      </c>
      <c r="N858" s="40" t="str">
        <f>IFERROR(VALUE(TRIM(SUBSTITUTE(REPLACE(INDEX(zdrovojéúdaje!$A:$G,MATCH(ROW()+897,$A:$A,0),COLUMN()-8),1,4,""),".",","))),"")</f>
        <v/>
      </c>
    </row>
    <row r="859" spans="1:14" s="29" customFormat="1" ht="13.15" customHeight="1">
      <c r="A859" s="47">
        <f>IF((zdrovojéúdaje!B859&gt;=$C$3)*(zdrovojéúdaje!B859&lt;=$C$4),1+COUNTIF($A$1:$A858,"&gt;0"),0)</f>
        <v>859</v>
      </c>
      <c r="B859" s="28">
        <f>IFERROR(INDEX(zdrovojéúdaje!$A:$G,MATCH(ROW()+821,$A:$A,0),COLUMN()-1),"")</f>
        <v>1680</v>
      </c>
      <c r="C859" s="14">
        <f>IFERROR(INDEX(zdrovojéúdaje!$A:$G,MATCH(ROW()+821,$A:$A,0),COLUMN()-1),"")</f>
        <v>39787</v>
      </c>
      <c r="D859" s="15">
        <f>IFERROR(INDEX(zdrovojéúdaje!$A:$G,MATCH(ROW()+821,$A:$A,0),COLUMN()-1),"")</f>
        <v>0</v>
      </c>
      <c r="E859" s="13" t="str">
        <f>IFERROR(VALUE(TRIM(SUBSTITUTE(REPLACE(INDEX(zdrovojéúdaje!$A:$G,MATCH(ROW()+821,$A:$A,0),COLUMN()-1),1,4,""),".",",",1))),"")</f>
        <v/>
      </c>
      <c r="F859" s="13" t="str">
        <f>IFERROR(VALUE(TRIM(SUBSTITUTE(REPLACE(INDEX(zdrovojéúdaje!$A:$G,MATCH(ROW()+821,$A:$A,0),COLUMN()-1),1,4,""),".",","))),"")</f>
        <v/>
      </c>
      <c r="G859" s="12" t="str">
        <f>IFERROR(VALUE(TRIM(SUBSTITUTE(REPLACE(INDEX(zdrovojéúdaje!$A:$G,MATCH(ROW()+821,$A:$A,0),COLUMN()-1),1,4,""),".",","))),"")</f>
        <v/>
      </c>
      <c r="I859" s="36">
        <f>IFERROR(INDEX(zdrovojéúdaje!$A:$G,MATCH(ROW()+897,$A:$A,0),COLUMN()-8),"")</f>
        <v>1756</v>
      </c>
      <c r="J859" s="37">
        <f>IFERROR(INDEX(zdrovojéúdaje!$A:$G,MATCH(ROW()+897,$A:$A,0),COLUMN()-8),"")</f>
        <v>39787</v>
      </c>
      <c r="K859" s="38">
        <f>IFERROR(INDEX(zdrovojéúdaje!$A:$G,MATCH(ROW()+897,$A:$A,0),COLUMN()-8),"")</f>
        <v>0</v>
      </c>
      <c r="L859" s="39" t="str">
        <f>IFERROR(VALUE(TRIM(SUBSTITUTE(REPLACE(INDEX(zdrovojéúdaje!$A:$G,MATCH(ROW()+897,$A:$A,0),COLUMN()-8),1,4,""),".",",",1))),"")</f>
        <v/>
      </c>
      <c r="M859" s="39" t="str">
        <f>IFERROR(VALUE(TRIM(SUBSTITUTE(REPLACE(INDEX(zdrovojéúdaje!$A:$G,MATCH(ROW()+897,$A:$A,0),COLUMN()-8),1,4,""),".",","))),"")</f>
        <v/>
      </c>
      <c r="N859" s="40" t="str">
        <f>IFERROR(VALUE(TRIM(SUBSTITUTE(REPLACE(INDEX(zdrovojéúdaje!$A:$G,MATCH(ROW()+897,$A:$A,0),COLUMN()-8),1,4,""),".",","))),"")</f>
        <v/>
      </c>
    </row>
    <row r="860" spans="1:14" s="29" customFormat="1" ht="13.15" customHeight="1">
      <c r="A860" s="47">
        <f>IF((zdrovojéúdaje!B860&gt;=$C$3)*(zdrovojéúdaje!B860&lt;=$C$4),1+COUNTIF($A$1:$A859,"&gt;0"),0)</f>
        <v>860</v>
      </c>
      <c r="B860" s="28">
        <f>IFERROR(INDEX(zdrovojéúdaje!$A:$G,MATCH(ROW()+821,$A:$A,0),COLUMN()-1),"")</f>
        <v>1681</v>
      </c>
      <c r="C860" s="14">
        <f>IFERROR(INDEX(zdrovojéúdaje!$A:$G,MATCH(ROW()+821,$A:$A,0),COLUMN()-1),"")</f>
        <v>39787</v>
      </c>
      <c r="D860" s="15">
        <f>IFERROR(INDEX(zdrovojéúdaje!$A:$G,MATCH(ROW()+821,$A:$A,0),COLUMN()-1),"")</f>
        <v>0</v>
      </c>
      <c r="E860" s="13" t="str">
        <f>IFERROR(VALUE(TRIM(SUBSTITUTE(REPLACE(INDEX(zdrovojéúdaje!$A:$G,MATCH(ROW()+821,$A:$A,0),COLUMN()-1),1,4,""),".",",",1))),"")</f>
        <v/>
      </c>
      <c r="F860" s="13" t="str">
        <f>IFERROR(VALUE(TRIM(SUBSTITUTE(REPLACE(INDEX(zdrovojéúdaje!$A:$G,MATCH(ROW()+821,$A:$A,0),COLUMN()-1),1,4,""),".",","))),"")</f>
        <v/>
      </c>
      <c r="G860" s="12" t="str">
        <f>IFERROR(VALUE(TRIM(SUBSTITUTE(REPLACE(INDEX(zdrovojéúdaje!$A:$G,MATCH(ROW()+821,$A:$A,0),COLUMN()-1),1,4,""),".",","))),"")</f>
        <v/>
      </c>
      <c r="I860" s="36">
        <f>IFERROR(INDEX(zdrovojéúdaje!$A:$G,MATCH(ROW()+897,$A:$A,0),COLUMN()-8),"")</f>
        <v>1757</v>
      </c>
      <c r="J860" s="37">
        <f>IFERROR(INDEX(zdrovojéúdaje!$A:$G,MATCH(ROW()+897,$A:$A,0),COLUMN()-8),"")</f>
        <v>39787</v>
      </c>
      <c r="K860" s="38">
        <f>IFERROR(INDEX(zdrovojéúdaje!$A:$G,MATCH(ROW()+897,$A:$A,0),COLUMN()-8),"")</f>
        <v>0</v>
      </c>
      <c r="L860" s="39" t="str">
        <f>IFERROR(VALUE(TRIM(SUBSTITUTE(REPLACE(INDEX(zdrovojéúdaje!$A:$G,MATCH(ROW()+897,$A:$A,0),COLUMN()-8),1,4,""),".",",",1))),"")</f>
        <v/>
      </c>
      <c r="M860" s="39" t="str">
        <f>IFERROR(VALUE(TRIM(SUBSTITUTE(REPLACE(INDEX(zdrovojéúdaje!$A:$G,MATCH(ROW()+897,$A:$A,0),COLUMN()-8),1,4,""),".",","))),"")</f>
        <v/>
      </c>
      <c r="N860" s="40" t="str">
        <f>IFERROR(VALUE(TRIM(SUBSTITUTE(REPLACE(INDEX(zdrovojéúdaje!$A:$G,MATCH(ROW()+897,$A:$A,0),COLUMN()-8),1,4,""),".",","))),"")</f>
        <v/>
      </c>
    </row>
    <row r="861" spans="1:14" s="29" customFormat="1" ht="13.15" customHeight="1">
      <c r="A861" s="47">
        <f>IF((zdrovojéúdaje!B861&gt;=$C$3)*(zdrovojéúdaje!B861&lt;=$C$4),1+COUNTIF($A$1:$A860,"&gt;0"),0)</f>
        <v>861</v>
      </c>
      <c r="B861" s="28">
        <f>IFERROR(INDEX(zdrovojéúdaje!$A:$G,MATCH(ROW()+821,$A:$A,0),COLUMN()-1),"")</f>
        <v>1682</v>
      </c>
      <c r="C861" s="14">
        <f>IFERROR(INDEX(zdrovojéúdaje!$A:$G,MATCH(ROW()+821,$A:$A,0),COLUMN()-1),"")</f>
        <v>39787</v>
      </c>
      <c r="D861" s="15">
        <f>IFERROR(INDEX(zdrovojéúdaje!$A:$G,MATCH(ROW()+821,$A:$A,0),COLUMN()-1),"")</f>
        <v>0</v>
      </c>
      <c r="E861" s="13" t="str">
        <f>IFERROR(VALUE(TRIM(SUBSTITUTE(REPLACE(INDEX(zdrovojéúdaje!$A:$G,MATCH(ROW()+821,$A:$A,0),COLUMN()-1),1,4,""),".",",",1))),"")</f>
        <v/>
      </c>
      <c r="F861" s="13" t="str">
        <f>IFERROR(VALUE(TRIM(SUBSTITUTE(REPLACE(INDEX(zdrovojéúdaje!$A:$G,MATCH(ROW()+821,$A:$A,0),COLUMN()-1),1,4,""),".",","))),"")</f>
        <v/>
      </c>
      <c r="G861" s="12" t="str">
        <f>IFERROR(VALUE(TRIM(SUBSTITUTE(REPLACE(INDEX(zdrovojéúdaje!$A:$G,MATCH(ROW()+821,$A:$A,0),COLUMN()-1),1,4,""),".",","))),"")</f>
        <v/>
      </c>
      <c r="I861" s="36">
        <f>IFERROR(INDEX(zdrovojéúdaje!$A:$G,MATCH(ROW()+897,$A:$A,0),COLUMN()-8),"")</f>
        <v>1758</v>
      </c>
      <c r="J861" s="37">
        <f>IFERROR(INDEX(zdrovojéúdaje!$A:$G,MATCH(ROW()+897,$A:$A,0),COLUMN()-8),"")</f>
        <v>39787</v>
      </c>
      <c r="K861" s="38">
        <f>IFERROR(INDEX(zdrovojéúdaje!$A:$G,MATCH(ROW()+897,$A:$A,0),COLUMN()-8),"")</f>
        <v>0</v>
      </c>
      <c r="L861" s="39" t="str">
        <f>IFERROR(VALUE(TRIM(SUBSTITUTE(REPLACE(INDEX(zdrovojéúdaje!$A:$G,MATCH(ROW()+897,$A:$A,0),COLUMN()-8),1,4,""),".",",",1))),"")</f>
        <v/>
      </c>
      <c r="M861" s="39" t="str">
        <f>IFERROR(VALUE(TRIM(SUBSTITUTE(REPLACE(INDEX(zdrovojéúdaje!$A:$G,MATCH(ROW()+897,$A:$A,0),COLUMN()-8),1,4,""),".",","))),"")</f>
        <v/>
      </c>
      <c r="N861" s="40" t="str">
        <f>IFERROR(VALUE(TRIM(SUBSTITUTE(REPLACE(INDEX(zdrovojéúdaje!$A:$G,MATCH(ROW()+897,$A:$A,0),COLUMN()-8),1,4,""),".",","))),"")</f>
        <v/>
      </c>
    </row>
    <row r="862" spans="1:14" s="29" customFormat="1" ht="13.15" customHeight="1">
      <c r="A862" s="47">
        <f>IF((zdrovojéúdaje!B862&gt;=$C$3)*(zdrovojéúdaje!B862&lt;=$C$4),1+COUNTIF($A$1:$A861,"&gt;0"),0)</f>
        <v>862</v>
      </c>
      <c r="B862" s="28">
        <f>IFERROR(INDEX(zdrovojéúdaje!$A:$G,MATCH(ROW()+821,$A:$A,0),COLUMN()-1),"")</f>
        <v>1683</v>
      </c>
      <c r="C862" s="14">
        <f>IFERROR(INDEX(zdrovojéúdaje!$A:$G,MATCH(ROW()+821,$A:$A,0),COLUMN()-1),"")</f>
        <v>39787</v>
      </c>
      <c r="D862" s="15">
        <f>IFERROR(INDEX(zdrovojéúdaje!$A:$G,MATCH(ROW()+821,$A:$A,0),COLUMN()-1),"")</f>
        <v>0</v>
      </c>
      <c r="E862" s="13" t="str">
        <f>IFERROR(VALUE(TRIM(SUBSTITUTE(REPLACE(INDEX(zdrovojéúdaje!$A:$G,MATCH(ROW()+821,$A:$A,0),COLUMN()-1),1,4,""),".",",",1))),"")</f>
        <v/>
      </c>
      <c r="F862" s="13" t="str">
        <f>IFERROR(VALUE(TRIM(SUBSTITUTE(REPLACE(INDEX(zdrovojéúdaje!$A:$G,MATCH(ROW()+821,$A:$A,0),COLUMN()-1),1,4,""),".",","))),"")</f>
        <v/>
      </c>
      <c r="G862" s="12" t="str">
        <f>IFERROR(VALUE(TRIM(SUBSTITUTE(REPLACE(INDEX(zdrovojéúdaje!$A:$G,MATCH(ROW()+821,$A:$A,0),COLUMN()-1),1,4,""),".",","))),"")</f>
        <v/>
      </c>
      <c r="I862" s="36">
        <f>IFERROR(INDEX(zdrovojéúdaje!$A:$G,MATCH(ROW()+897,$A:$A,0),COLUMN()-8),"")</f>
        <v>1759</v>
      </c>
      <c r="J862" s="37">
        <f>IFERROR(INDEX(zdrovojéúdaje!$A:$G,MATCH(ROW()+897,$A:$A,0),COLUMN()-8),"")</f>
        <v>39787</v>
      </c>
      <c r="K862" s="38">
        <f>IFERROR(INDEX(zdrovojéúdaje!$A:$G,MATCH(ROW()+897,$A:$A,0),COLUMN()-8),"")</f>
        <v>0</v>
      </c>
      <c r="L862" s="39" t="str">
        <f>IFERROR(VALUE(TRIM(SUBSTITUTE(REPLACE(INDEX(zdrovojéúdaje!$A:$G,MATCH(ROW()+897,$A:$A,0),COLUMN()-8),1,4,""),".",",",1))),"")</f>
        <v/>
      </c>
      <c r="M862" s="39" t="str">
        <f>IFERROR(VALUE(TRIM(SUBSTITUTE(REPLACE(INDEX(zdrovojéúdaje!$A:$G,MATCH(ROW()+897,$A:$A,0),COLUMN()-8),1,4,""),".",","))),"")</f>
        <v/>
      </c>
      <c r="N862" s="40" t="str">
        <f>IFERROR(VALUE(TRIM(SUBSTITUTE(REPLACE(INDEX(zdrovojéúdaje!$A:$G,MATCH(ROW()+897,$A:$A,0),COLUMN()-8),1,4,""),".",","))),"")</f>
        <v/>
      </c>
    </row>
    <row r="863" spans="1:14" s="29" customFormat="1" ht="13.15" customHeight="1">
      <c r="A863" s="47">
        <f>IF((zdrovojéúdaje!B863&gt;=$C$3)*(zdrovojéúdaje!B863&lt;=$C$4),1+COUNTIF($A$1:$A862,"&gt;0"),0)</f>
        <v>863</v>
      </c>
      <c r="B863" s="28">
        <f>IFERROR(INDEX(zdrovojéúdaje!$A:$G,MATCH(ROW()+821,$A:$A,0),COLUMN()-1),"")</f>
        <v>1684</v>
      </c>
      <c r="C863" s="14">
        <f>IFERROR(INDEX(zdrovojéúdaje!$A:$G,MATCH(ROW()+821,$A:$A,0),COLUMN()-1),"")</f>
        <v>39787</v>
      </c>
      <c r="D863" s="15">
        <f>IFERROR(INDEX(zdrovojéúdaje!$A:$G,MATCH(ROW()+821,$A:$A,0),COLUMN()-1),"")</f>
        <v>0</v>
      </c>
      <c r="E863" s="13" t="str">
        <f>IFERROR(VALUE(TRIM(SUBSTITUTE(REPLACE(INDEX(zdrovojéúdaje!$A:$G,MATCH(ROW()+821,$A:$A,0),COLUMN()-1),1,4,""),".",",",1))),"")</f>
        <v/>
      </c>
      <c r="F863" s="13" t="str">
        <f>IFERROR(VALUE(TRIM(SUBSTITUTE(REPLACE(INDEX(zdrovojéúdaje!$A:$G,MATCH(ROW()+821,$A:$A,0),COLUMN()-1),1,4,""),".",","))),"")</f>
        <v/>
      </c>
      <c r="G863" s="12" t="str">
        <f>IFERROR(VALUE(TRIM(SUBSTITUTE(REPLACE(INDEX(zdrovojéúdaje!$A:$G,MATCH(ROW()+821,$A:$A,0),COLUMN()-1),1,4,""),".",","))),"")</f>
        <v/>
      </c>
      <c r="I863" s="36">
        <f>IFERROR(INDEX(zdrovojéúdaje!$A:$G,MATCH(ROW()+897,$A:$A,0),COLUMN()-8),"")</f>
        <v>1760</v>
      </c>
      <c r="J863" s="37">
        <f>IFERROR(INDEX(zdrovojéúdaje!$A:$G,MATCH(ROW()+897,$A:$A,0),COLUMN()-8),"")</f>
        <v>39787</v>
      </c>
      <c r="K863" s="38">
        <f>IFERROR(INDEX(zdrovojéúdaje!$A:$G,MATCH(ROW()+897,$A:$A,0),COLUMN()-8),"")</f>
        <v>0</v>
      </c>
      <c r="L863" s="39" t="str">
        <f>IFERROR(VALUE(TRIM(SUBSTITUTE(REPLACE(INDEX(zdrovojéúdaje!$A:$G,MATCH(ROW()+897,$A:$A,0),COLUMN()-8),1,4,""),".",",",1))),"")</f>
        <v/>
      </c>
      <c r="M863" s="39" t="str">
        <f>IFERROR(VALUE(TRIM(SUBSTITUTE(REPLACE(INDEX(zdrovojéúdaje!$A:$G,MATCH(ROW()+897,$A:$A,0),COLUMN()-8),1,4,""),".",","))),"")</f>
        <v/>
      </c>
      <c r="N863" s="40" t="str">
        <f>IFERROR(VALUE(TRIM(SUBSTITUTE(REPLACE(INDEX(zdrovojéúdaje!$A:$G,MATCH(ROW()+897,$A:$A,0),COLUMN()-8),1,4,""),".",","))),"")</f>
        <v/>
      </c>
    </row>
    <row r="864" spans="1:14" s="29" customFormat="1" ht="13.15" customHeight="1">
      <c r="A864" s="47">
        <f>IF((zdrovojéúdaje!B864&gt;=$C$3)*(zdrovojéúdaje!B864&lt;=$C$4),1+COUNTIF($A$1:$A863,"&gt;0"),0)</f>
        <v>864</v>
      </c>
      <c r="B864" s="28">
        <f>IFERROR(INDEX(zdrovojéúdaje!$A:$G,MATCH(ROW()+821,$A:$A,0),COLUMN()-1),"")</f>
        <v>1685</v>
      </c>
      <c r="C864" s="14">
        <f>IFERROR(INDEX(zdrovojéúdaje!$A:$G,MATCH(ROW()+821,$A:$A,0),COLUMN()-1),"")</f>
        <v>39787</v>
      </c>
      <c r="D864" s="15">
        <f>IFERROR(INDEX(zdrovojéúdaje!$A:$G,MATCH(ROW()+821,$A:$A,0),COLUMN()-1),"")</f>
        <v>0</v>
      </c>
      <c r="E864" s="13" t="str">
        <f>IFERROR(VALUE(TRIM(SUBSTITUTE(REPLACE(INDEX(zdrovojéúdaje!$A:$G,MATCH(ROW()+821,$A:$A,0),COLUMN()-1),1,4,""),".",",",1))),"")</f>
        <v/>
      </c>
      <c r="F864" s="13" t="str">
        <f>IFERROR(VALUE(TRIM(SUBSTITUTE(REPLACE(INDEX(zdrovojéúdaje!$A:$G,MATCH(ROW()+821,$A:$A,0),COLUMN()-1),1,4,""),".",","))),"")</f>
        <v/>
      </c>
      <c r="G864" s="12" t="str">
        <f>IFERROR(VALUE(TRIM(SUBSTITUTE(REPLACE(INDEX(zdrovojéúdaje!$A:$G,MATCH(ROW()+821,$A:$A,0),COLUMN()-1),1,4,""),".",","))),"")</f>
        <v/>
      </c>
      <c r="I864" s="36">
        <f>IFERROR(INDEX(zdrovojéúdaje!$A:$G,MATCH(ROW()+897,$A:$A,0),COLUMN()-8),"")</f>
        <v>1761</v>
      </c>
      <c r="J864" s="37">
        <f>IFERROR(INDEX(zdrovojéúdaje!$A:$G,MATCH(ROW()+897,$A:$A,0),COLUMN()-8),"")</f>
        <v>39787</v>
      </c>
      <c r="K864" s="38">
        <f>IFERROR(INDEX(zdrovojéúdaje!$A:$G,MATCH(ROW()+897,$A:$A,0),COLUMN()-8),"")</f>
        <v>0</v>
      </c>
      <c r="L864" s="39" t="str">
        <f>IFERROR(VALUE(TRIM(SUBSTITUTE(REPLACE(INDEX(zdrovojéúdaje!$A:$G,MATCH(ROW()+897,$A:$A,0),COLUMN()-8),1,4,""),".",",",1))),"")</f>
        <v/>
      </c>
      <c r="M864" s="39" t="str">
        <f>IFERROR(VALUE(TRIM(SUBSTITUTE(REPLACE(INDEX(zdrovojéúdaje!$A:$G,MATCH(ROW()+897,$A:$A,0),COLUMN()-8),1,4,""),".",","))),"")</f>
        <v/>
      </c>
      <c r="N864" s="40" t="str">
        <f>IFERROR(VALUE(TRIM(SUBSTITUTE(REPLACE(INDEX(zdrovojéúdaje!$A:$G,MATCH(ROW()+897,$A:$A,0),COLUMN()-8),1,4,""),".",","))),"")</f>
        <v/>
      </c>
    </row>
    <row r="865" spans="1:14" s="29" customFormat="1" ht="13.15" customHeight="1">
      <c r="A865" s="47">
        <f>IF((zdrovojéúdaje!B865&gt;=$C$3)*(zdrovojéúdaje!B865&lt;=$C$4),1+COUNTIF($A$1:$A864,"&gt;0"),0)</f>
        <v>865</v>
      </c>
      <c r="B865" s="28">
        <f>IFERROR(INDEX(zdrovojéúdaje!$A:$G,MATCH(ROW()+821,$A:$A,0),COLUMN()-1),"")</f>
        <v>1686</v>
      </c>
      <c r="C865" s="14">
        <f>IFERROR(INDEX(zdrovojéúdaje!$A:$G,MATCH(ROW()+821,$A:$A,0),COLUMN()-1),"")</f>
        <v>39787</v>
      </c>
      <c r="D865" s="15">
        <f>IFERROR(INDEX(zdrovojéúdaje!$A:$G,MATCH(ROW()+821,$A:$A,0),COLUMN()-1),"")</f>
        <v>0</v>
      </c>
      <c r="E865" s="13" t="str">
        <f>IFERROR(VALUE(TRIM(SUBSTITUTE(REPLACE(INDEX(zdrovojéúdaje!$A:$G,MATCH(ROW()+821,$A:$A,0),COLUMN()-1),1,4,""),".",",",1))),"")</f>
        <v/>
      </c>
      <c r="F865" s="13" t="str">
        <f>IFERROR(VALUE(TRIM(SUBSTITUTE(REPLACE(INDEX(zdrovojéúdaje!$A:$G,MATCH(ROW()+821,$A:$A,0),COLUMN()-1),1,4,""),".",","))),"")</f>
        <v/>
      </c>
      <c r="G865" s="12" t="str">
        <f>IFERROR(VALUE(TRIM(SUBSTITUTE(REPLACE(INDEX(zdrovojéúdaje!$A:$G,MATCH(ROW()+821,$A:$A,0),COLUMN()-1),1,4,""),".",","))),"")</f>
        <v/>
      </c>
      <c r="I865" s="36">
        <f>IFERROR(INDEX(zdrovojéúdaje!$A:$G,MATCH(ROW()+897,$A:$A,0),COLUMN()-8),"")</f>
        <v>1762</v>
      </c>
      <c r="J865" s="37">
        <f>IFERROR(INDEX(zdrovojéúdaje!$A:$G,MATCH(ROW()+897,$A:$A,0),COLUMN()-8),"")</f>
        <v>39787</v>
      </c>
      <c r="K865" s="38">
        <f>IFERROR(INDEX(zdrovojéúdaje!$A:$G,MATCH(ROW()+897,$A:$A,0),COLUMN()-8),"")</f>
        <v>0</v>
      </c>
      <c r="L865" s="39" t="str">
        <f>IFERROR(VALUE(TRIM(SUBSTITUTE(REPLACE(INDEX(zdrovojéúdaje!$A:$G,MATCH(ROW()+897,$A:$A,0),COLUMN()-8),1,4,""),".",",",1))),"")</f>
        <v/>
      </c>
      <c r="M865" s="39" t="str">
        <f>IFERROR(VALUE(TRIM(SUBSTITUTE(REPLACE(INDEX(zdrovojéúdaje!$A:$G,MATCH(ROW()+897,$A:$A,0),COLUMN()-8),1,4,""),".",","))),"")</f>
        <v/>
      </c>
      <c r="N865" s="40" t="str">
        <f>IFERROR(VALUE(TRIM(SUBSTITUTE(REPLACE(INDEX(zdrovojéúdaje!$A:$G,MATCH(ROW()+897,$A:$A,0),COLUMN()-8),1,4,""),".",","))),"")</f>
        <v/>
      </c>
    </row>
    <row r="866" spans="1:14" s="29" customFormat="1" ht="13.15" customHeight="1">
      <c r="A866" s="47">
        <f>IF((zdrovojéúdaje!B866&gt;=$C$3)*(zdrovojéúdaje!B866&lt;=$C$4),1+COUNTIF($A$1:$A865,"&gt;0"),0)</f>
        <v>866</v>
      </c>
      <c r="B866" s="28">
        <f>IFERROR(INDEX(zdrovojéúdaje!$A:$G,MATCH(ROW()+821,$A:$A,0),COLUMN()-1),"")</f>
        <v>1687</v>
      </c>
      <c r="C866" s="14">
        <f>IFERROR(INDEX(zdrovojéúdaje!$A:$G,MATCH(ROW()+821,$A:$A,0),COLUMN()-1),"")</f>
        <v>39787</v>
      </c>
      <c r="D866" s="15">
        <f>IFERROR(INDEX(zdrovojéúdaje!$A:$G,MATCH(ROW()+821,$A:$A,0),COLUMN()-1),"")</f>
        <v>0</v>
      </c>
      <c r="E866" s="13" t="str">
        <f>IFERROR(VALUE(TRIM(SUBSTITUTE(REPLACE(INDEX(zdrovojéúdaje!$A:$G,MATCH(ROW()+821,$A:$A,0),COLUMN()-1),1,4,""),".",",",1))),"")</f>
        <v/>
      </c>
      <c r="F866" s="13" t="str">
        <f>IFERROR(VALUE(TRIM(SUBSTITUTE(REPLACE(INDEX(zdrovojéúdaje!$A:$G,MATCH(ROW()+821,$A:$A,0),COLUMN()-1),1,4,""),".",","))),"")</f>
        <v/>
      </c>
      <c r="G866" s="12" t="str">
        <f>IFERROR(VALUE(TRIM(SUBSTITUTE(REPLACE(INDEX(zdrovojéúdaje!$A:$G,MATCH(ROW()+821,$A:$A,0),COLUMN()-1),1,4,""),".",","))),"")</f>
        <v/>
      </c>
      <c r="I866" s="36">
        <f>IFERROR(INDEX(zdrovojéúdaje!$A:$G,MATCH(ROW()+897,$A:$A,0),COLUMN()-8),"")</f>
        <v>1763</v>
      </c>
      <c r="J866" s="37">
        <f>IFERROR(INDEX(zdrovojéúdaje!$A:$G,MATCH(ROW()+897,$A:$A,0),COLUMN()-8),"")</f>
        <v>39787</v>
      </c>
      <c r="K866" s="38">
        <f>IFERROR(INDEX(zdrovojéúdaje!$A:$G,MATCH(ROW()+897,$A:$A,0),COLUMN()-8),"")</f>
        <v>0</v>
      </c>
      <c r="L866" s="39" t="str">
        <f>IFERROR(VALUE(TRIM(SUBSTITUTE(REPLACE(INDEX(zdrovojéúdaje!$A:$G,MATCH(ROW()+897,$A:$A,0),COLUMN()-8),1,4,""),".",",",1))),"")</f>
        <v/>
      </c>
      <c r="M866" s="39" t="str">
        <f>IFERROR(VALUE(TRIM(SUBSTITUTE(REPLACE(INDEX(zdrovojéúdaje!$A:$G,MATCH(ROW()+897,$A:$A,0),COLUMN()-8),1,4,""),".",","))),"")</f>
        <v/>
      </c>
      <c r="N866" s="40" t="str">
        <f>IFERROR(VALUE(TRIM(SUBSTITUTE(REPLACE(INDEX(zdrovojéúdaje!$A:$G,MATCH(ROW()+897,$A:$A,0),COLUMN()-8),1,4,""),".",","))),"")</f>
        <v/>
      </c>
    </row>
    <row r="867" spans="1:14" s="29" customFormat="1" ht="13.15" customHeight="1">
      <c r="A867" s="47">
        <f>IF((zdrovojéúdaje!B867&gt;=$C$3)*(zdrovojéúdaje!B867&lt;=$C$4),1+COUNTIF($A$1:$A866,"&gt;0"),0)</f>
        <v>867</v>
      </c>
      <c r="B867" s="28">
        <f>IFERROR(INDEX(zdrovojéúdaje!$A:$G,MATCH(ROW()+821,$A:$A,0),COLUMN()-1),"")</f>
        <v>1688</v>
      </c>
      <c r="C867" s="14">
        <f>IFERROR(INDEX(zdrovojéúdaje!$A:$G,MATCH(ROW()+821,$A:$A,0),COLUMN()-1),"")</f>
        <v>39787</v>
      </c>
      <c r="D867" s="15">
        <f>IFERROR(INDEX(zdrovojéúdaje!$A:$G,MATCH(ROW()+821,$A:$A,0),COLUMN()-1),"")</f>
        <v>0</v>
      </c>
      <c r="E867" s="13" t="str">
        <f>IFERROR(VALUE(TRIM(SUBSTITUTE(REPLACE(INDEX(zdrovojéúdaje!$A:$G,MATCH(ROW()+821,$A:$A,0),COLUMN()-1),1,4,""),".",",",1))),"")</f>
        <v/>
      </c>
      <c r="F867" s="13" t="str">
        <f>IFERROR(VALUE(TRIM(SUBSTITUTE(REPLACE(INDEX(zdrovojéúdaje!$A:$G,MATCH(ROW()+821,$A:$A,0),COLUMN()-1),1,4,""),".",","))),"")</f>
        <v/>
      </c>
      <c r="G867" s="12" t="str">
        <f>IFERROR(VALUE(TRIM(SUBSTITUTE(REPLACE(INDEX(zdrovojéúdaje!$A:$G,MATCH(ROW()+821,$A:$A,0),COLUMN()-1),1,4,""),".",","))),"")</f>
        <v/>
      </c>
      <c r="I867" s="36">
        <f>IFERROR(INDEX(zdrovojéúdaje!$A:$G,MATCH(ROW()+897,$A:$A,0),COLUMN()-8),"")</f>
        <v>1764</v>
      </c>
      <c r="J867" s="37">
        <f>IFERROR(INDEX(zdrovojéúdaje!$A:$G,MATCH(ROW()+897,$A:$A,0),COLUMN()-8),"")</f>
        <v>39787</v>
      </c>
      <c r="K867" s="38">
        <f>IFERROR(INDEX(zdrovojéúdaje!$A:$G,MATCH(ROW()+897,$A:$A,0),COLUMN()-8),"")</f>
        <v>0</v>
      </c>
      <c r="L867" s="39" t="str">
        <f>IFERROR(VALUE(TRIM(SUBSTITUTE(REPLACE(INDEX(zdrovojéúdaje!$A:$G,MATCH(ROW()+897,$A:$A,0),COLUMN()-8),1,4,""),".",",",1))),"")</f>
        <v/>
      </c>
      <c r="M867" s="39" t="str">
        <f>IFERROR(VALUE(TRIM(SUBSTITUTE(REPLACE(INDEX(zdrovojéúdaje!$A:$G,MATCH(ROW()+897,$A:$A,0),COLUMN()-8),1,4,""),".",","))),"")</f>
        <v/>
      </c>
      <c r="N867" s="40" t="str">
        <f>IFERROR(VALUE(TRIM(SUBSTITUTE(REPLACE(INDEX(zdrovojéúdaje!$A:$G,MATCH(ROW()+897,$A:$A,0),COLUMN()-8),1,4,""),".",","))),"")</f>
        <v/>
      </c>
    </row>
    <row r="868" spans="1:14" s="29" customFormat="1" ht="13.15" customHeight="1">
      <c r="A868" s="47">
        <f>IF((zdrovojéúdaje!B868&gt;=$C$3)*(zdrovojéúdaje!B868&lt;=$C$4),1+COUNTIF($A$1:$A867,"&gt;0"),0)</f>
        <v>868</v>
      </c>
      <c r="B868" s="28">
        <f>IFERROR(INDEX(zdrovojéúdaje!$A:$G,MATCH(ROW()+821,$A:$A,0),COLUMN()-1),"")</f>
        <v>1689</v>
      </c>
      <c r="C868" s="14">
        <f>IFERROR(INDEX(zdrovojéúdaje!$A:$G,MATCH(ROW()+821,$A:$A,0),COLUMN()-1),"")</f>
        <v>39787</v>
      </c>
      <c r="D868" s="15">
        <f>IFERROR(INDEX(zdrovojéúdaje!$A:$G,MATCH(ROW()+821,$A:$A,0),COLUMN()-1),"")</f>
        <v>0</v>
      </c>
      <c r="E868" s="13" t="str">
        <f>IFERROR(VALUE(TRIM(SUBSTITUTE(REPLACE(INDEX(zdrovojéúdaje!$A:$G,MATCH(ROW()+821,$A:$A,0),COLUMN()-1),1,4,""),".",",",1))),"")</f>
        <v/>
      </c>
      <c r="F868" s="13" t="str">
        <f>IFERROR(VALUE(TRIM(SUBSTITUTE(REPLACE(INDEX(zdrovojéúdaje!$A:$G,MATCH(ROW()+821,$A:$A,0),COLUMN()-1),1,4,""),".",","))),"")</f>
        <v/>
      </c>
      <c r="G868" s="12" t="str">
        <f>IFERROR(VALUE(TRIM(SUBSTITUTE(REPLACE(INDEX(zdrovojéúdaje!$A:$G,MATCH(ROW()+821,$A:$A,0),COLUMN()-1),1,4,""),".",","))),"")</f>
        <v/>
      </c>
      <c r="I868" s="36">
        <f>IFERROR(INDEX(zdrovojéúdaje!$A:$G,MATCH(ROW()+897,$A:$A,0),COLUMN()-8),"")</f>
        <v>1765</v>
      </c>
      <c r="J868" s="37">
        <f>IFERROR(INDEX(zdrovojéúdaje!$A:$G,MATCH(ROW()+897,$A:$A,0),COLUMN()-8),"")</f>
        <v>39787</v>
      </c>
      <c r="K868" s="38">
        <f>IFERROR(INDEX(zdrovojéúdaje!$A:$G,MATCH(ROW()+897,$A:$A,0),COLUMN()-8),"")</f>
        <v>0</v>
      </c>
      <c r="L868" s="39" t="str">
        <f>IFERROR(VALUE(TRIM(SUBSTITUTE(REPLACE(INDEX(zdrovojéúdaje!$A:$G,MATCH(ROW()+897,$A:$A,0),COLUMN()-8),1,4,""),".",",",1))),"")</f>
        <v/>
      </c>
      <c r="M868" s="39" t="str">
        <f>IFERROR(VALUE(TRIM(SUBSTITUTE(REPLACE(INDEX(zdrovojéúdaje!$A:$G,MATCH(ROW()+897,$A:$A,0),COLUMN()-8),1,4,""),".",","))),"")</f>
        <v/>
      </c>
      <c r="N868" s="40" t="str">
        <f>IFERROR(VALUE(TRIM(SUBSTITUTE(REPLACE(INDEX(zdrovojéúdaje!$A:$G,MATCH(ROW()+897,$A:$A,0),COLUMN()-8),1,4,""),".",","))),"")</f>
        <v/>
      </c>
    </row>
    <row r="869" spans="1:14" s="29" customFormat="1" ht="13.15" customHeight="1">
      <c r="A869" s="47">
        <f>IF((zdrovojéúdaje!B869&gt;=$C$3)*(zdrovojéúdaje!B869&lt;=$C$4),1+COUNTIF($A$1:$A868,"&gt;0"),0)</f>
        <v>869</v>
      </c>
      <c r="B869" s="28">
        <f>IFERROR(INDEX(zdrovojéúdaje!$A:$G,MATCH(ROW()+821,$A:$A,0),COLUMN()-1),"")</f>
        <v>1690</v>
      </c>
      <c r="C869" s="14">
        <f>IFERROR(INDEX(zdrovojéúdaje!$A:$G,MATCH(ROW()+821,$A:$A,0),COLUMN()-1),"")</f>
        <v>39787</v>
      </c>
      <c r="D869" s="15">
        <f>IFERROR(INDEX(zdrovojéúdaje!$A:$G,MATCH(ROW()+821,$A:$A,0),COLUMN()-1),"")</f>
        <v>0</v>
      </c>
      <c r="E869" s="13" t="str">
        <f>IFERROR(VALUE(TRIM(SUBSTITUTE(REPLACE(INDEX(zdrovojéúdaje!$A:$G,MATCH(ROW()+821,$A:$A,0),COLUMN()-1),1,4,""),".",",",1))),"")</f>
        <v/>
      </c>
      <c r="F869" s="13" t="str">
        <f>IFERROR(VALUE(TRIM(SUBSTITUTE(REPLACE(INDEX(zdrovojéúdaje!$A:$G,MATCH(ROW()+821,$A:$A,0),COLUMN()-1),1,4,""),".",","))),"")</f>
        <v/>
      </c>
      <c r="G869" s="12" t="str">
        <f>IFERROR(VALUE(TRIM(SUBSTITUTE(REPLACE(INDEX(zdrovojéúdaje!$A:$G,MATCH(ROW()+821,$A:$A,0),COLUMN()-1),1,4,""),".",","))),"")</f>
        <v/>
      </c>
      <c r="I869" s="36">
        <f>IFERROR(INDEX(zdrovojéúdaje!$A:$G,MATCH(ROW()+897,$A:$A,0),COLUMN()-8),"")</f>
        <v>1766</v>
      </c>
      <c r="J869" s="37">
        <f>IFERROR(INDEX(zdrovojéúdaje!$A:$G,MATCH(ROW()+897,$A:$A,0),COLUMN()-8),"")</f>
        <v>39787</v>
      </c>
      <c r="K869" s="38">
        <f>IFERROR(INDEX(zdrovojéúdaje!$A:$G,MATCH(ROW()+897,$A:$A,0),COLUMN()-8),"")</f>
        <v>0</v>
      </c>
      <c r="L869" s="39" t="str">
        <f>IFERROR(VALUE(TRIM(SUBSTITUTE(REPLACE(INDEX(zdrovojéúdaje!$A:$G,MATCH(ROW()+897,$A:$A,0),COLUMN()-8),1,4,""),".",",",1))),"")</f>
        <v/>
      </c>
      <c r="M869" s="39" t="str">
        <f>IFERROR(VALUE(TRIM(SUBSTITUTE(REPLACE(INDEX(zdrovojéúdaje!$A:$G,MATCH(ROW()+897,$A:$A,0),COLUMN()-8),1,4,""),".",","))),"")</f>
        <v/>
      </c>
      <c r="N869" s="40" t="str">
        <f>IFERROR(VALUE(TRIM(SUBSTITUTE(REPLACE(INDEX(zdrovojéúdaje!$A:$G,MATCH(ROW()+897,$A:$A,0),COLUMN()-8),1,4,""),".",","))),"")</f>
        <v/>
      </c>
    </row>
    <row r="870" spans="1:14" s="29" customFormat="1" ht="13.15" customHeight="1">
      <c r="A870" s="47">
        <f>IF((zdrovojéúdaje!B870&gt;=$C$3)*(zdrovojéúdaje!B870&lt;=$C$4),1+COUNTIF($A$1:$A869,"&gt;0"),0)</f>
        <v>870</v>
      </c>
      <c r="B870" s="28">
        <f>IFERROR(INDEX(zdrovojéúdaje!$A:$G,MATCH(ROW()+821,$A:$A,0),COLUMN()-1),"")</f>
        <v>1691</v>
      </c>
      <c r="C870" s="14">
        <f>IFERROR(INDEX(zdrovojéúdaje!$A:$G,MATCH(ROW()+821,$A:$A,0),COLUMN()-1),"")</f>
        <v>39787</v>
      </c>
      <c r="D870" s="15">
        <f>IFERROR(INDEX(zdrovojéúdaje!$A:$G,MATCH(ROW()+821,$A:$A,0),COLUMN()-1),"")</f>
        <v>0</v>
      </c>
      <c r="E870" s="13" t="str">
        <f>IFERROR(VALUE(TRIM(SUBSTITUTE(REPLACE(INDEX(zdrovojéúdaje!$A:$G,MATCH(ROW()+821,$A:$A,0),COLUMN()-1),1,4,""),".",",",1))),"")</f>
        <v/>
      </c>
      <c r="F870" s="13" t="str">
        <f>IFERROR(VALUE(TRIM(SUBSTITUTE(REPLACE(INDEX(zdrovojéúdaje!$A:$G,MATCH(ROW()+821,$A:$A,0),COLUMN()-1),1,4,""),".",","))),"")</f>
        <v/>
      </c>
      <c r="G870" s="12" t="str">
        <f>IFERROR(VALUE(TRIM(SUBSTITUTE(REPLACE(INDEX(zdrovojéúdaje!$A:$G,MATCH(ROW()+821,$A:$A,0),COLUMN()-1),1,4,""),".",","))),"")</f>
        <v/>
      </c>
      <c r="I870" s="36">
        <f>IFERROR(INDEX(zdrovojéúdaje!$A:$G,MATCH(ROW()+897,$A:$A,0),COLUMN()-8),"")</f>
        <v>1767</v>
      </c>
      <c r="J870" s="37">
        <f>IFERROR(INDEX(zdrovojéúdaje!$A:$G,MATCH(ROW()+897,$A:$A,0),COLUMN()-8),"")</f>
        <v>39787</v>
      </c>
      <c r="K870" s="38">
        <f>IFERROR(INDEX(zdrovojéúdaje!$A:$G,MATCH(ROW()+897,$A:$A,0),COLUMN()-8),"")</f>
        <v>0</v>
      </c>
      <c r="L870" s="39" t="str">
        <f>IFERROR(VALUE(TRIM(SUBSTITUTE(REPLACE(INDEX(zdrovojéúdaje!$A:$G,MATCH(ROW()+897,$A:$A,0),COLUMN()-8),1,4,""),".",",",1))),"")</f>
        <v/>
      </c>
      <c r="M870" s="39" t="str">
        <f>IFERROR(VALUE(TRIM(SUBSTITUTE(REPLACE(INDEX(zdrovojéúdaje!$A:$G,MATCH(ROW()+897,$A:$A,0),COLUMN()-8),1,4,""),".",","))),"")</f>
        <v/>
      </c>
      <c r="N870" s="40" t="str">
        <f>IFERROR(VALUE(TRIM(SUBSTITUTE(REPLACE(INDEX(zdrovojéúdaje!$A:$G,MATCH(ROW()+897,$A:$A,0),COLUMN()-8),1,4,""),".",","))),"")</f>
        <v/>
      </c>
    </row>
    <row r="871" spans="1:14" s="29" customFormat="1" ht="13.15" customHeight="1">
      <c r="A871" s="47">
        <f>IF((zdrovojéúdaje!B871&gt;=$C$3)*(zdrovojéúdaje!B871&lt;=$C$4),1+COUNTIF($A$1:$A870,"&gt;0"),0)</f>
        <v>871</v>
      </c>
      <c r="B871" s="28">
        <f>IFERROR(INDEX(zdrovojéúdaje!$A:$G,MATCH(ROW()+821,$A:$A,0),COLUMN()-1),"")</f>
        <v>1692</v>
      </c>
      <c r="C871" s="14">
        <f>IFERROR(INDEX(zdrovojéúdaje!$A:$G,MATCH(ROW()+821,$A:$A,0),COLUMN()-1),"")</f>
        <v>39787</v>
      </c>
      <c r="D871" s="15">
        <f>IFERROR(INDEX(zdrovojéúdaje!$A:$G,MATCH(ROW()+821,$A:$A,0),COLUMN()-1),"")</f>
        <v>0</v>
      </c>
      <c r="E871" s="13" t="str">
        <f>IFERROR(VALUE(TRIM(SUBSTITUTE(REPLACE(INDEX(zdrovojéúdaje!$A:$G,MATCH(ROW()+821,$A:$A,0),COLUMN()-1),1,4,""),".",",",1))),"")</f>
        <v/>
      </c>
      <c r="F871" s="13" t="str">
        <f>IFERROR(VALUE(TRIM(SUBSTITUTE(REPLACE(INDEX(zdrovojéúdaje!$A:$G,MATCH(ROW()+821,$A:$A,0),COLUMN()-1),1,4,""),".",","))),"")</f>
        <v/>
      </c>
      <c r="G871" s="12" t="str">
        <f>IFERROR(VALUE(TRIM(SUBSTITUTE(REPLACE(INDEX(zdrovojéúdaje!$A:$G,MATCH(ROW()+821,$A:$A,0),COLUMN()-1),1,4,""),".",","))),"")</f>
        <v/>
      </c>
      <c r="I871" s="36">
        <f>IFERROR(INDEX(zdrovojéúdaje!$A:$G,MATCH(ROW()+897,$A:$A,0),COLUMN()-8),"")</f>
        <v>1768</v>
      </c>
      <c r="J871" s="37">
        <f>IFERROR(INDEX(zdrovojéúdaje!$A:$G,MATCH(ROW()+897,$A:$A,0),COLUMN()-8),"")</f>
        <v>39787</v>
      </c>
      <c r="K871" s="38">
        <f>IFERROR(INDEX(zdrovojéúdaje!$A:$G,MATCH(ROW()+897,$A:$A,0),COLUMN()-8),"")</f>
        <v>0</v>
      </c>
      <c r="L871" s="39" t="str">
        <f>IFERROR(VALUE(TRIM(SUBSTITUTE(REPLACE(INDEX(zdrovojéúdaje!$A:$G,MATCH(ROW()+897,$A:$A,0),COLUMN()-8),1,4,""),".",",",1))),"")</f>
        <v/>
      </c>
      <c r="M871" s="39" t="str">
        <f>IFERROR(VALUE(TRIM(SUBSTITUTE(REPLACE(INDEX(zdrovojéúdaje!$A:$G,MATCH(ROW()+897,$A:$A,0),COLUMN()-8),1,4,""),".",","))),"")</f>
        <v/>
      </c>
      <c r="N871" s="40" t="str">
        <f>IFERROR(VALUE(TRIM(SUBSTITUTE(REPLACE(INDEX(zdrovojéúdaje!$A:$G,MATCH(ROW()+897,$A:$A,0),COLUMN()-8),1,4,""),".",","))),"")</f>
        <v/>
      </c>
    </row>
    <row r="872" spans="1:14" s="29" customFormat="1" ht="13.15" customHeight="1">
      <c r="A872" s="47">
        <f>IF((zdrovojéúdaje!B872&gt;=$C$3)*(zdrovojéúdaje!B872&lt;=$C$4),1+COUNTIF($A$1:$A871,"&gt;0"),0)</f>
        <v>872</v>
      </c>
      <c r="B872" s="28">
        <f>IFERROR(INDEX(zdrovojéúdaje!$A:$G,MATCH(ROW()+821,$A:$A,0),COLUMN()-1),"")</f>
        <v>1693</v>
      </c>
      <c r="C872" s="14">
        <f>IFERROR(INDEX(zdrovojéúdaje!$A:$G,MATCH(ROW()+821,$A:$A,0),COLUMN()-1),"")</f>
        <v>39787</v>
      </c>
      <c r="D872" s="15">
        <f>IFERROR(INDEX(zdrovojéúdaje!$A:$G,MATCH(ROW()+821,$A:$A,0),COLUMN()-1),"")</f>
        <v>0</v>
      </c>
      <c r="E872" s="13" t="str">
        <f>IFERROR(VALUE(TRIM(SUBSTITUTE(REPLACE(INDEX(zdrovojéúdaje!$A:$G,MATCH(ROW()+821,$A:$A,0),COLUMN()-1),1,4,""),".",",",1))),"")</f>
        <v/>
      </c>
      <c r="F872" s="13" t="str">
        <f>IFERROR(VALUE(TRIM(SUBSTITUTE(REPLACE(INDEX(zdrovojéúdaje!$A:$G,MATCH(ROW()+821,$A:$A,0),COLUMN()-1),1,4,""),".",","))),"")</f>
        <v/>
      </c>
      <c r="G872" s="12" t="str">
        <f>IFERROR(VALUE(TRIM(SUBSTITUTE(REPLACE(INDEX(zdrovojéúdaje!$A:$G,MATCH(ROW()+821,$A:$A,0),COLUMN()-1),1,4,""),".",","))),"")</f>
        <v/>
      </c>
      <c r="I872" s="36">
        <f>IFERROR(INDEX(zdrovojéúdaje!$A:$G,MATCH(ROW()+897,$A:$A,0),COLUMN()-8),"")</f>
        <v>1769</v>
      </c>
      <c r="J872" s="37">
        <f>IFERROR(INDEX(zdrovojéúdaje!$A:$G,MATCH(ROW()+897,$A:$A,0),COLUMN()-8),"")</f>
        <v>39787</v>
      </c>
      <c r="K872" s="38">
        <f>IFERROR(INDEX(zdrovojéúdaje!$A:$G,MATCH(ROW()+897,$A:$A,0),COLUMN()-8),"")</f>
        <v>0</v>
      </c>
      <c r="L872" s="39" t="str">
        <f>IFERROR(VALUE(TRIM(SUBSTITUTE(REPLACE(INDEX(zdrovojéúdaje!$A:$G,MATCH(ROW()+897,$A:$A,0),COLUMN()-8),1,4,""),".",",",1))),"")</f>
        <v/>
      </c>
      <c r="M872" s="39" t="str">
        <f>IFERROR(VALUE(TRIM(SUBSTITUTE(REPLACE(INDEX(zdrovojéúdaje!$A:$G,MATCH(ROW()+897,$A:$A,0),COLUMN()-8),1,4,""),".",","))),"")</f>
        <v/>
      </c>
      <c r="N872" s="40" t="str">
        <f>IFERROR(VALUE(TRIM(SUBSTITUTE(REPLACE(INDEX(zdrovojéúdaje!$A:$G,MATCH(ROW()+897,$A:$A,0),COLUMN()-8),1,4,""),".",","))),"")</f>
        <v/>
      </c>
    </row>
    <row r="873" spans="1:14" s="29" customFormat="1" ht="13.15" customHeight="1">
      <c r="A873" s="47">
        <f>IF((zdrovojéúdaje!B873&gt;=$C$3)*(zdrovojéúdaje!B873&lt;=$C$4),1+COUNTIF($A$1:$A872,"&gt;0"),0)</f>
        <v>873</v>
      </c>
      <c r="B873" s="28">
        <f>IFERROR(INDEX(zdrovojéúdaje!$A:$G,MATCH(ROW()+821,$A:$A,0),COLUMN()-1),"")</f>
        <v>1694</v>
      </c>
      <c r="C873" s="14">
        <f>IFERROR(INDEX(zdrovojéúdaje!$A:$G,MATCH(ROW()+821,$A:$A,0),COLUMN()-1),"")</f>
        <v>39787</v>
      </c>
      <c r="D873" s="15">
        <f>IFERROR(INDEX(zdrovojéúdaje!$A:$G,MATCH(ROW()+821,$A:$A,0),COLUMN()-1),"")</f>
        <v>0</v>
      </c>
      <c r="E873" s="13" t="str">
        <f>IFERROR(VALUE(TRIM(SUBSTITUTE(REPLACE(INDEX(zdrovojéúdaje!$A:$G,MATCH(ROW()+821,$A:$A,0),COLUMN()-1),1,4,""),".",",",1))),"")</f>
        <v/>
      </c>
      <c r="F873" s="13" t="str">
        <f>IFERROR(VALUE(TRIM(SUBSTITUTE(REPLACE(INDEX(zdrovojéúdaje!$A:$G,MATCH(ROW()+821,$A:$A,0),COLUMN()-1),1,4,""),".",","))),"")</f>
        <v/>
      </c>
      <c r="G873" s="12" t="str">
        <f>IFERROR(VALUE(TRIM(SUBSTITUTE(REPLACE(INDEX(zdrovojéúdaje!$A:$G,MATCH(ROW()+821,$A:$A,0),COLUMN()-1),1,4,""),".",","))),"")</f>
        <v/>
      </c>
      <c r="I873" s="36">
        <f>IFERROR(INDEX(zdrovojéúdaje!$A:$G,MATCH(ROW()+897,$A:$A,0),COLUMN()-8),"")</f>
        <v>1770</v>
      </c>
      <c r="J873" s="37">
        <f>IFERROR(INDEX(zdrovojéúdaje!$A:$G,MATCH(ROW()+897,$A:$A,0),COLUMN()-8),"")</f>
        <v>39787</v>
      </c>
      <c r="K873" s="38">
        <f>IFERROR(INDEX(zdrovojéúdaje!$A:$G,MATCH(ROW()+897,$A:$A,0),COLUMN()-8),"")</f>
        <v>0</v>
      </c>
      <c r="L873" s="39" t="str">
        <f>IFERROR(VALUE(TRIM(SUBSTITUTE(REPLACE(INDEX(zdrovojéúdaje!$A:$G,MATCH(ROW()+897,$A:$A,0),COLUMN()-8),1,4,""),".",",",1))),"")</f>
        <v/>
      </c>
      <c r="M873" s="39" t="str">
        <f>IFERROR(VALUE(TRIM(SUBSTITUTE(REPLACE(INDEX(zdrovojéúdaje!$A:$G,MATCH(ROW()+897,$A:$A,0),COLUMN()-8),1,4,""),".",","))),"")</f>
        <v/>
      </c>
      <c r="N873" s="40" t="str">
        <f>IFERROR(VALUE(TRIM(SUBSTITUTE(REPLACE(INDEX(zdrovojéúdaje!$A:$G,MATCH(ROW()+897,$A:$A,0),COLUMN()-8),1,4,""),".",","))),"")</f>
        <v/>
      </c>
    </row>
    <row r="874" spans="1:14" s="29" customFormat="1" ht="13.15" customHeight="1">
      <c r="A874" s="47">
        <f>IF((zdrovojéúdaje!B874&gt;=$C$3)*(zdrovojéúdaje!B874&lt;=$C$4),1+COUNTIF($A$1:$A873,"&gt;0"),0)</f>
        <v>874</v>
      </c>
      <c r="B874" s="28">
        <f>IFERROR(INDEX(zdrovojéúdaje!$A:$G,MATCH(ROW()+821,$A:$A,0),COLUMN()-1),"")</f>
        <v>1695</v>
      </c>
      <c r="C874" s="14">
        <f>IFERROR(INDEX(zdrovojéúdaje!$A:$G,MATCH(ROW()+821,$A:$A,0),COLUMN()-1),"")</f>
        <v>39787</v>
      </c>
      <c r="D874" s="15">
        <f>IFERROR(INDEX(zdrovojéúdaje!$A:$G,MATCH(ROW()+821,$A:$A,0),COLUMN()-1),"")</f>
        <v>0</v>
      </c>
      <c r="E874" s="13" t="str">
        <f>IFERROR(VALUE(TRIM(SUBSTITUTE(REPLACE(INDEX(zdrovojéúdaje!$A:$G,MATCH(ROW()+821,$A:$A,0),COLUMN()-1),1,4,""),".",",",1))),"")</f>
        <v/>
      </c>
      <c r="F874" s="13" t="str">
        <f>IFERROR(VALUE(TRIM(SUBSTITUTE(REPLACE(INDEX(zdrovojéúdaje!$A:$G,MATCH(ROW()+821,$A:$A,0),COLUMN()-1),1,4,""),".",","))),"")</f>
        <v/>
      </c>
      <c r="G874" s="12" t="str">
        <f>IFERROR(VALUE(TRIM(SUBSTITUTE(REPLACE(INDEX(zdrovojéúdaje!$A:$G,MATCH(ROW()+821,$A:$A,0),COLUMN()-1),1,4,""),".",","))),"")</f>
        <v/>
      </c>
      <c r="I874" s="36">
        <f>IFERROR(INDEX(zdrovojéúdaje!$A:$G,MATCH(ROW()+897,$A:$A,0),COLUMN()-8),"")</f>
        <v>1771</v>
      </c>
      <c r="J874" s="37">
        <f>IFERROR(INDEX(zdrovojéúdaje!$A:$G,MATCH(ROW()+897,$A:$A,0),COLUMN()-8),"")</f>
        <v>39787</v>
      </c>
      <c r="K874" s="38">
        <f>IFERROR(INDEX(zdrovojéúdaje!$A:$G,MATCH(ROW()+897,$A:$A,0),COLUMN()-8),"")</f>
        <v>0</v>
      </c>
      <c r="L874" s="39" t="str">
        <f>IFERROR(VALUE(TRIM(SUBSTITUTE(REPLACE(INDEX(zdrovojéúdaje!$A:$G,MATCH(ROW()+897,$A:$A,0),COLUMN()-8),1,4,""),".",",",1))),"")</f>
        <v/>
      </c>
      <c r="M874" s="39" t="str">
        <f>IFERROR(VALUE(TRIM(SUBSTITUTE(REPLACE(INDEX(zdrovojéúdaje!$A:$G,MATCH(ROW()+897,$A:$A,0),COLUMN()-8),1,4,""),".",","))),"")</f>
        <v/>
      </c>
      <c r="N874" s="40" t="str">
        <f>IFERROR(VALUE(TRIM(SUBSTITUTE(REPLACE(INDEX(zdrovojéúdaje!$A:$G,MATCH(ROW()+897,$A:$A,0),COLUMN()-8),1,4,""),".",","))),"")</f>
        <v/>
      </c>
    </row>
    <row r="875" spans="1:14" s="29" customFormat="1" ht="13.15" customHeight="1">
      <c r="A875" s="47">
        <f>IF((zdrovojéúdaje!B875&gt;=$C$3)*(zdrovojéúdaje!B875&lt;=$C$4),1+COUNTIF($A$1:$A874,"&gt;0"),0)</f>
        <v>875</v>
      </c>
      <c r="B875" s="28">
        <f>IFERROR(INDEX(zdrovojéúdaje!$A:$G,MATCH(ROW()+821,$A:$A,0),COLUMN()-1),"")</f>
        <v>1696</v>
      </c>
      <c r="C875" s="14">
        <f>IFERROR(INDEX(zdrovojéúdaje!$A:$G,MATCH(ROW()+821,$A:$A,0),COLUMN()-1),"")</f>
        <v>39787</v>
      </c>
      <c r="D875" s="15">
        <f>IFERROR(INDEX(zdrovojéúdaje!$A:$G,MATCH(ROW()+821,$A:$A,0),COLUMN()-1),"")</f>
        <v>0</v>
      </c>
      <c r="E875" s="13" t="str">
        <f>IFERROR(VALUE(TRIM(SUBSTITUTE(REPLACE(INDEX(zdrovojéúdaje!$A:$G,MATCH(ROW()+821,$A:$A,0),COLUMN()-1),1,4,""),".",",",1))),"")</f>
        <v/>
      </c>
      <c r="F875" s="13" t="str">
        <f>IFERROR(VALUE(TRIM(SUBSTITUTE(REPLACE(INDEX(zdrovojéúdaje!$A:$G,MATCH(ROW()+821,$A:$A,0),COLUMN()-1),1,4,""),".",","))),"")</f>
        <v/>
      </c>
      <c r="G875" s="12" t="str">
        <f>IFERROR(VALUE(TRIM(SUBSTITUTE(REPLACE(INDEX(zdrovojéúdaje!$A:$G,MATCH(ROW()+821,$A:$A,0),COLUMN()-1),1,4,""),".",","))),"")</f>
        <v/>
      </c>
      <c r="I875" s="36">
        <f>IFERROR(INDEX(zdrovojéúdaje!$A:$G,MATCH(ROW()+897,$A:$A,0),COLUMN()-8),"")</f>
        <v>1772</v>
      </c>
      <c r="J875" s="37">
        <f>IFERROR(INDEX(zdrovojéúdaje!$A:$G,MATCH(ROW()+897,$A:$A,0),COLUMN()-8),"")</f>
        <v>39787</v>
      </c>
      <c r="K875" s="38">
        <f>IFERROR(INDEX(zdrovojéúdaje!$A:$G,MATCH(ROW()+897,$A:$A,0),COLUMN()-8),"")</f>
        <v>0</v>
      </c>
      <c r="L875" s="39" t="str">
        <f>IFERROR(VALUE(TRIM(SUBSTITUTE(REPLACE(INDEX(zdrovojéúdaje!$A:$G,MATCH(ROW()+897,$A:$A,0),COLUMN()-8),1,4,""),".",",",1))),"")</f>
        <v/>
      </c>
      <c r="M875" s="39" t="str">
        <f>IFERROR(VALUE(TRIM(SUBSTITUTE(REPLACE(INDEX(zdrovojéúdaje!$A:$G,MATCH(ROW()+897,$A:$A,0),COLUMN()-8),1,4,""),".",","))),"")</f>
        <v/>
      </c>
      <c r="N875" s="40" t="str">
        <f>IFERROR(VALUE(TRIM(SUBSTITUTE(REPLACE(INDEX(zdrovojéúdaje!$A:$G,MATCH(ROW()+897,$A:$A,0),COLUMN()-8),1,4,""),".",","))),"")</f>
        <v/>
      </c>
    </row>
    <row r="876" spans="1:14" s="29" customFormat="1" ht="13.15" customHeight="1">
      <c r="A876" s="47">
        <f>IF((zdrovojéúdaje!B876&gt;=$C$3)*(zdrovojéúdaje!B876&lt;=$C$4),1+COUNTIF($A$1:$A875,"&gt;0"),0)</f>
        <v>876</v>
      </c>
      <c r="B876" s="28">
        <f>IFERROR(INDEX(zdrovojéúdaje!$A:$G,MATCH(ROW()+821,$A:$A,0),COLUMN()-1),"")</f>
        <v>1697</v>
      </c>
      <c r="C876" s="14">
        <f>IFERROR(INDEX(zdrovojéúdaje!$A:$G,MATCH(ROW()+821,$A:$A,0),COLUMN()-1),"")</f>
        <v>39787</v>
      </c>
      <c r="D876" s="15">
        <f>IFERROR(INDEX(zdrovojéúdaje!$A:$G,MATCH(ROW()+821,$A:$A,0),COLUMN()-1),"")</f>
        <v>0</v>
      </c>
      <c r="E876" s="13" t="str">
        <f>IFERROR(VALUE(TRIM(SUBSTITUTE(REPLACE(INDEX(zdrovojéúdaje!$A:$G,MATCH(ROW()+821,$A:$A,0),COLUMN()-1),1,4,""),".",",",1))),"")</f>
        <v/>
      </c>
      <c r="F876" s="13" t="str">
        <f>IFERROR(VALUE(TRIM(SUBSTITUTE(REPLACE(INDEX(zdrovojéúdaje!$A:$G,MATCH(ROW()+821,$A:$A,0),COLUMN()-1),1,4,""),".",","))),"")</f>
        <v/>
      </c>
      <c r="G876" s="12" t="str">
        <f>IFERROR(VALUE(TRIM(SUBSTITUTE(REPLACE(INDEX(zdrovojéúdaje!$A:$G,MATCH(ROW()+821,$A:$A,0),COLUMN()-1),1,4,""),".",","))),"")</f>
        <v/>
      </c>
      <c r="I876" s="36">
        <f>IFERROR(INDEX(zdrovojéúdaje!$A:$G,MATCH(ROW()+897,$A:$A,0),COLUMN()-8),"")</f>
        <v>1773</v>
      </c>
      <c r="J876" s="37">
        <f>IFERROR(INDEX(zdrovojéúdaje!$A:$G,MATCH(ROW()+897,$A:$A,0),COLUMN()-8),"")</f>
        <v>39787</v>
      </c>
      <c r="K876" s="38">
        <f>IFERROR(INDEX(zdrovojéúdaje!$A:$G,MATCH(ROW()+897,$A:$A,0),COLUMN()-8),"")</f>
        <v>0</v>
      </c>
      <c r="L876" s="39" t="str">
        <f>IFERROR(VALUE(TRIM(SUBSTITUTE(REPLACE(INDEX(zdrovojéúdaje!$A:$G,MATCH(ROW()+897,$A:$A,0),COLUMN()-8),1,4,""),".",",",1))),"")</f>
        <v/>
      </c>
      <c r="M876" s="39" t="str">
        <f>IFERROR(VALUE(TRIM(SUBSTITUTE(REPLACE(INDEX(zdrovojéúdaje!$A:$G,MATCH(ROW()+897,$A:$A,0),COLUMN()-8),1,4,""),".",","))),"")</f>
        <v/>
      </c>
      <c r="N876" s="40" t="str">
        <f>IFERROR(VALUE(TRIM(SUBSTITUTE(REPLACE(INDEX(zdrovojéúdaje!$A:$G,MATCH(ROW()+897,$A:$A,0),COLUMN()-8),1,4,""),".",","))),"")</f>
        <v/>
      </c>
    </row>
    <row r="877" spans="1:14" s="29" customFormat="1" ht="13.15" customHeight="1">
      <c r="A877" s="47">
        <f>IF((zdrovojéúdaje!B877&gt;=$C$3)*(zdrovojéúdaje!B877&lt;=$C$4),1+COUNTIF($A$1:$A876,"&gt;0"),0)</f>
        <v>877</v>
      </c>
      <c r="B877" s="28">
        <f>IFERROR(INDEX(zdrovojéúdaje!$A:$G,MATCH(ROW()+821,$A:$A,0),COLUMN()-1),"")</f>
        <v>1698</v>
      </c>
      <c r="C877" s="14">
        <f>IFERROR(INDEX(zdrovojéúdaje!$A:$G,MATCH(ROW()+821,$A:$A,0),COLUMN()-1),"")</f>
        <v>39787</v>
      </c>
      <c r="D877" s="15">
        <f>IFERROR(INDEX(zdrovojéúdaje!$A:$G,MATCH(ROW()+821,$A:$A,0),COLUMN()-1),"")</f>
        <v>0</v>
      </c>
      <c r="E877" s="13" t="str">
        <f>IFERROR(VALUE(TRIM(SUBSTITUTE(REPLACE(INDEX(zdrovojéúdaje!$A:$G,MATCH(ROW()+821,$A:$A,0),COLUMN()-1),1,4,""),".",",",1))),"")</f>
        <v/>
      </c>
      <c r="F877" s="13" t="str">
        <f>IFERROR(VALUE(TRIM(SUBSTITUTE(REPLACE(INDEX(zdrovojéúdaje!$A:$G,MATCH(ROW()+821,$A:$A,0),COLUMN()-1),1,4,""),".",","))),"")</f>
        <v/>
      </c>
      <c r="G877" s="12" t="str">
        <f>IFERROR(VALUE(TRIM(SUBSTITUTE(REPLACE(INDEX(zdrovojéúdaje!$A:$G,MATCH(ROW()+821,$A:$A,0),COLUMN()-1),1,4,""),".",","))),"")</f>
        <v/>
      </c>
      <c r="I877" s="36">
        <f>IFERROR(INDEX(zdrovojéúdaje!$A:$G,MATCH(ROW()+897,$A:$A,0),COLUMN()-8),"")</f>
        <v>1774</v>
      </c>
      <c r="J877" s="37">
        <f>IFERROR(INDEX(zdrovojéúdaje!$A:$G,MATCH(ROW()+897,$A:$A,0),COLUMN()-8),"")</f>
        <v>39787</v>
      </c>
      <c r="K877" s="38">
        <f>IFERROR(INDEX(zdrovojéúdaje!$A:$G,MATCH(ROW()+897,$A:$A,0),COLUMN()-8),"")</f>
        <v>0</v>
      </c>
      <c r="L877" s="39" t="str">
        <f>IFERROR(VALUE(TRIM(SUBSTITUTE(REPLACE(INDEX(zdrovojéúdaje!$A:$G,MATCH(ROW()+897,$A:$A,0),COLUMN()-8),1,4,""),".",",",1))),"")</f>
        <v/>
      </c>
      <c r="M877" s="39" t="str">
        <f>IFERROR(VALUE(TRIM(SUBSTITUTE(REPLACE(INDEX(zdrovojéúdaje!$A:$G,MATCH(ROW()+897,$A:$A,0),COLUMN()-8),1,4,""),".",","))),"")</f>
        <v/>
      </c>
      <c r="N877" s="40" t="str">
        <f>IFERROR(VALUE(TRIM(SUBSTITUTE(REPLACE(INDEX(zdrovojéúdaje!$A:$G,MATCH(ROW()+897,$A:$A,0),COLUMN()-8),1,4,""),".",","))),"")</f>
        <v/>
      </c>
    </row>
    <row r="878" spans="1:14" s="29" customFormat="1" ht="13.15" customHeight="1">
      <c r="A878" s="47">
        <f>IF((zdrovojéúdaje!B878&gt;=$C$3)*(zdrovojéúdaje!B878&lt;=$C$4),1+COUNTIF($A$1:$A877,"&gt;0"),0)</f>
        <v>878</v>
      </c>
      <c r="B878" s="28">
        <f>IFERROR(INDEX(zdrovojéúdaje!$A:$G,MATCH(ROW()+821,$A:$A,0),COLUMN()-1),"")</f>
        <v>1699</v>
      </c>
      <c r="C878" s="14">
        <f>IFERROR(INDEX(zdrovojéúdaje!$A:$G,MATCH(ROW()+821,$A:$A,0),COLUMN()-1),"")</f>
        <v>39787</v>
      </c>
      <c r="D878" s="15">
        <f>IFERROR(INDEX(zdrovojéúdaje!$A:$G,MATCH(ROW()+821,$A:$A,0),COLUMN()-1),"")</f>
        <v>0</v>
      </c>
      <c r="E878" s="13" t="str">
        <f>IFERROR(VALUE(TRIM(SUBSTITUTE(REPLACE(INDEX(zdrovojéúdaje!$A:$G,MATCH(ROW()+821,$A:$A,0),COLUMN()-1),1,4,""),".",",",1))),"")</f>
        <v/>
      </c>
      <c r="F878" s="13" t="str">
        <f>IFERROR(VALUE(TRIM(SUBSTITUTE(REPLACE(INDEX(zdrovojéúdaje!$A:$G,MATCH(ROW()+821,$A:$A,0),COLUMN()-1),1,4,""),".",","))),"")</f>
        <v/>
      </c>
      <c r="G878" s="12" t="str">
        <f>IFERROR(VALUE(TRIM(SUBSTITUTE(REPLACE(INDEX(zdrovojéúdaje!$A:$G,MATCH(ROW()+821,$A:$A,0),COLUMN()-1),1,4,""),".",","))),"")</f>
        <v/>
      </c>
      <c r="I878" s="36">
        <f>IFERROR(INDEX(zdrovojéúdaje!$A:$G,MATCH(ROW()+897,$A:$A,0),COLUMN()-8),"")</f>
        <v>1775</v>
      </c>
      <c r="J878" s="37">
        <f>IFERROR(INDEX(zdrovojéúdaje!$A:$G,MATCH(ROW()+897,$A:$A,0),COLUMN()-8),"")</f>
        <v>39787</v>
      </c>
      <c r="K878" s="38">
        <f>IFERROR(INDEX(zdrovojéúdaje!$A:$G,MATCH(ROW()+897,$A:$A,0),COLUMN()-8),"")</f>
        <v>0</v>
      </c>
      <c r="L878" s="39" t="str">
        <f>IFERROR(VALUE(TRIM(SUBSTITUTE(REPLACE(INDEX(zdrovojéúdaje!$A:$G,MATCH(ROW()+897,$A:$A,0),COLUMN()-8),1,4,""),".",",",1))),"")</f>
        <v/>
      </c>
      <c r="M878" s="39" t="str">
        <f>IFERROR(VALUE(TRIM(SUBSTITUTE(REPLACE(INDEX(zdrovojéúdaje!$A:$G,MATCH(ROW()+897,$A:$A,0),COLUMN()-8),1,4,""),".",","))),"")</f>
        <v/>
      </c>
      <c r="N878" s="40" t="str">
        <f>IFERROR(VALUE(TRIM(SUBSTITUTE(REPLACE(INDEX(zdrovojéúdaje!$A:$G,MATCH(ROW()+897,$A:$A,0),COLUMN()-8),1,4,""),".",","))),"")</f>
        <v/>
      </c>
    </row>
    <row r="879" spans="1:14" s="29" customFormat="1" ht="13.15" customHeight="1">
      <c r="A879" s="47">
        <f>IF((zdrovojéúdaje!B879&gt;=$C$3)*(zdrovojéúdaje!B879&lt;=$C$4),1+COUNTIF($A$1:$A878,"&gt;0"),0)</f>
        <v>879</v>
      </c>
      <c r="B879" s="28">
        <f>IFERROR(INDEX(zdrovojéúdaje!$A:$G,MATCH(ROW()+821,$A:$A,0),COLUMN()-1),"")</f>
        <v>1700</v>
      </c>
      <c r="C879" s="14">
        <f>IFERROR(INDEX(zdrovojéúdaje!$A:$G,MATCH(ROW()+821,$A:$A,0),COLUMN()-1),"")</f>
        <v>39787</v>
      </c>
      <c r="D879" s="15">
        <f>IFERROR(INDEX(zdrovojéúdaje!$A:$G,MATCH(ROW()+821,$A:$A,0),COLUMN()-1),"")</f>
        <v>0</v>
      </c>
      <c r="E879" s="13" t="str">
        <f>IFERROR(VALUE(TRIM(SUBSTITUTE(REPLACE(INDEX(zdrovojéúdaje!$A:$G,MATCH(ROW()+821,$A:$A,0),COLUMN()-1),1,4,""),".",",",1))),"")</f>
        <v/>
      </c>
      <c r="F879" s="13" t="str">
        <f>IFERROR(VALUE(TRIM(SUBSTITUTE(REPLACE(INDEX(zdrovojéúdaje!$A:$G,MATCH(ROW()+821,$A:$A,0),COLUMN()-1),1,4,""),".",","))),"")</f>
        <v/>
      </c>
      <c r="G879" s="12" t="str">
        <f>IFERROR(VALUE(TRIM(SUBSTITUTE(REPLACE(INDEX(zdrovojéúdaje!$A:$G,MATCH(ROW()+821,$A:$A,0),COLUMN()-1),1,4,""),".",","))),"")</f>
        <v/>
      </c>
      <c r="I879" s="36">
        <f>IFERROR(INDEX(zdrovojéúdaje!$A:$G,MATCH(ROW()+897,$A:$A,0),COLUMN()-8),"")</f>
        <v>1776</v>
      </c>
      <c r="J879" s="37">
        <f>IFERROR(INDEX(zdrovojéúdaje!$A:$G,MATCH(ROW()+897,$A:$A,0),COLUMN()-8),"")</f>
        <v>39787</v>
      </c>
      <c r="K879" s="38">
        <f>IFERROR(INDEX(zdrovojéúdaje!$A:$G,MATCH(ROW()+897,$A:$A,0),COLUMN()-8),"")</f>
        <v>0</v>
      </c>
      <c r="L879" s="39" t="str">
        <f>IFERROR(VALUE(TRIM(SUBSTITUTE(REPLACE(INDEX(zdrovojéúdaje!$A:$G,MATCH(ROW()+897,$A:$A,0),COLUMN()-8),1,4,""),".",",",1))),"")</f>
        <v/>
      </c>
      <c r="M879" s="39" t="str">
        <f>IFERROR(VALUE(TRIM(SUBSTITUTE(REPLACE(INDEX(zdrovojéúdaje!$A:$G,MATCH(ROW()+897,$A:$A,0),COLUMN()-8),1,4,""),".",","))),"")</f>
        <v/>
      </c>
      <c r="N879" s="40" t="str">
        <f>IFERROR(VALUE(TRIM(SUBSTITUTE(REPLACE(INDEX(zdrovojéúdaje!$A:$G,MATCH(ROW()+897,$A:$A,0),COLUMN()-8),1,4,""),".",","))),"")</f>
        <v/>
      </c>
    </row>
    <row r="880" spans="1:14" s="29" customFormat="1" ht="13.15" customHeight="1">
      <c r="A880" s="47">
        <f>IF((zdrovojéúdaje!B880&gt;=$C$3)*(zdrovojéúdaje!B880&lt;=$C$4),1+COUNTIF($A$1:$A879,"&gt;0"),0)</f>
        <v>880</v>
      </c>
      <c r="B880" s="28">
        <f>IFERROR(INDEX(zdrovojéúdaje!$A:$G,MATCH(ROW()+821,$A:$A,0),COLUMN()-1),"")</f>
        <v>1701</v>
      </c>
      <c r="C880" s="14">
        <f>IFERROR(INDEX(zdrovojéúdaje!$A:$G,MATCH(ROW()+821,$A:$A,0),COLUMN()-1),"")</f>
        <v>39787</v>
      </c>
      <c r="D880" s="15">
        <f>IFERROR(INDEX(zdrovojéúdaje!$A:$G,MATCH(ROW()+821,$A:$A,0),COLUMN()-1),"")</f>
        <v>0</v>
      </c>
      <c r="E880" s="13" t="str">
        <f>IFERROR(VALUE(TRIM(SUBSTITUTE(REPLACE(INDEX(zdrovojéúdaje!$A:$G,MATCH(ROW()+821,$A:$A,0),COLUMN()-1),1,4,""),".",",",1))),"")</f>
        <v/>
      </c>
      <c r="F880" s="13" t="str">
        <f>IFERROR(VALUE(TRIM(SUBSTITUTE(REPLACE(INDEX(zdrovojéúdaje!$A:$G,MATCH(ROW()+821,$A:$A,0),COLUMN()-1),1,4,""),".",","))),"")</f>
        <v/>
      </c>
      <c r="G880" s="12" t="str">
        <f>IFERROR(VALUE(TRIM(SUBSTITUTE(REPLACE(INDEX(zdrovojéúdaje!$A:$G,MATCH(ROW()+821,$A:$A,0),COLUMN()-1),1,4,""),".",","))),"")</f>
        <v/>
      </c>
      <c r="I880" s="36">
        <f>IFERROR(INDEX(zdrovojéúdaje!$A:$G,MATCH(ROW()+897,$A:$A,0),COLUMN()-8),"")</f>
        <v>1777</v>
      </c>
      <c r="J880" s="37">
        <f>IFERROR(INDEX(zdrovojéúdaje!$A:$G,MATCH(ROW()+897,$A:$A,0),COLUMN()-8),"")</f>
        <v>39787</v>
      </c>
      <c r="K880" s="38">
        <f>IFERROR(INDEX(zdrovojéúdaje!$A:$G,MATCH(ROW()+897,$A:$A,0),COLUMN()-8),"")</f>
        <v>0</v>
      </c>
      <c r="L880" s="39" t="str">
        <f>IFERROR(VALUE(TRIM(SUBSTITUTE(REPLACE(INDEX(zdrovojéúdaje!$A:$G,MATCH(ROW()+897,$A:$A,0),COLUMN()-8),1,4,""),".",",",1))),"")</f>
        <v/>
      </c>
      <c r="M880" s="39" t="str">
        <f>IFERROR(VALUE(TRIM(SUBSTITUTE(REPLACE(INDEX(zdrovojéúdaje!$A:$G,MATCH(ROW()+897,$A:$A,0),COLUMN()-8),1,4,""),".",","))),"")</f>
        <v/>
      </c>
      <c r="N880" s="40" t="str">
        <f>IFERROR(VALUE(TRIM(SUBSTITUTE(REPLACE(INDEX(zdrovojéúdaje!$A:$G,MATCH(ROW()+897,$A:$A,0),COLUMN()-8),1,4,""),".",","))),"")</f>
        <v/>
      </c>
    </row>
    <row r="881" spans="1:14" s="29" customFormat="1" ht="13.15" customHeight="1">
      <c r="A881" s="47">
        <f>IF((zdrovojéúdaje!B881&gt;=$C$3)*(zdrovojéúdaje!B881&lt;=$C$4),1+COUNTIF($A$1:$A880,"&gt;0"),0)</f>
        <v>881</v>
      </c>
      <c r="B881" s="28">
        <f>IFERROR(INDEX(zdrovojéúdaje!$A:$G,MATCH(ROW()+821,$A:$A,0),COLUMN()-1),"")</f>
        <v>1702</v>
      </c>
      <c r="C881" s="14">
        <f>IFERROR(INDEX(zdrovojéúdaje!$A:$G,MATCH(ROW()+821,$A:$A,0),COLUMN()-1),"")</f>
        <v>39787</v>
      </c>
      <c r="D881" s="15">
        <f>IFERROR(INDEX(zdrovojéúdaje!$A:$G,MATCH(ROW()+821,$A:$A,0),COLUMN()-1),"")</f>
        <v>0</v>
      </c>
      <c r="E881" s="13" t="str">
        <f>IFERROR(VALUE(TRIM(SUBSTITUTE(REPLACE(INDEX(zdrovojéúdaje!$A:$G,MATCH(ROW()+821,$A:$A,0),COLUMN()-1),1,4,""),".",",",1))),"")</f>
        <v/>
      </c>
      <c r="F881" s="13" t="str">
        <f>IFERROR(VALUE(TRIM(SUBSTITUTE(REPLACE(INDEX(zdrovojéúdaje!$A:$G,MATCH(ROW()+821,$A:$A,0),COLUMN()-1),1,4,""),".",","))),"")</f>
        <v/>
      </c>
      <c r="G881" s="12" t="str">
        <f>IFERROR(VALUE(TRIM(SUBSTITUTE(REPLACE(INDEX(zdrovojéúdaje!$A:$G,MATCH(ROW()+821,$A:$A,0),COLUMN()-1),1,4,""),".",","))),"")</f>
        <v/>
      </c>
      <c r="I881" s="36">
        <f>IFERROR(INDEX(zdrovojéúdaje!$A:$G,MATCH(ROW()+897,$A:$A,0),COLUMN()-8),"")</f>
        <v>1778</v>
      </c>
      <c r="J881" s="37">
        <f>IFERROR(INDEX(zdrovojéúdaje!$A:$G,MATCH(ROW()+897,$A:$A,0),COLUMN()-8),"")</f>
        <v>39787</v>
      </c>
      <c r="K881" s="38">
        <f>IFERROR(INDEX(zdrovojéúdaje!$A:$G,MATCH(ROW()+897,$A:$A,0),COLUMN()-8),"")</f>
        <v>0</v>
      </c>
      <c r="L881" s="39" t="str">
        <f>IFERROR(VALUE(TRIM(SUBSTITUTE(REPLACE(INDEX(zdrovojéúdaje!$A:$G,MATCH(ROW()+897,$A:$A,0),COLUMN()-8),1,4,""),".",",",1))),"")</f>
        <v/>
      </c>
      <c r="M881" s="39" t="str">
        <f>IFERROR(VALUE(TRIM(SUBSTITUTE(REPLACE(INDEX(zdrovojéúdaje!$A:$G,MATCH(ROW()+897,$A:$A,0),COLUMN()-8),1,4,""),".",","))),"")</f>
        <v/>
      </c>
      <c r="N881" s="40" t="str">
        <f>IFERROR(VALUE(TRIM(SUBSTITUTE(REPLACE(INDEX(zdrovojéúdaje!$A:$G,MATCH(ROW()+897,$A:$A,0),COLUMN()-8),1,4,""),".",","))),"")</f>
        <v/>
      </c>
    </row>
    <row r="882" spans="1:14" s="29" customFormat="1" ht="13.15" customHeight="1">
      <c r="A882" s="47">
        <f>IF((zdrovojéúdaje!B882&gt;=$C$3)*(zdrovojéúdaje!B882&lt;=$C$4),1+COUNTIF($A$1:$A881,"&gt;0"),0)</f>
        <v>882</v>
      </c>
      <c r="B882" s="28">
        <f>IFERROR(INDEX(zdrovojéúdaje!$A:$G,MATCH(ROW()+821,$A:$A,0),COLUMN()-1),"")</f>
        <v>1703</v>
      </c>
      <c r="C882" s="14">
        <f>IFERROR(INDEX(zdrovojéúdaje!$A:$G,MATCH(ROW()+821,$A:$A,0),COLUMN()-1),"")</f>
        <v>39787</v>
      </c>
      <c r="D882" s="15">
        <f>IFERROR(INDEX(zdrovojéúdaje!$A:$G,MATCH(ROW()+821,$A:$A,0),COLUMN()-1),"")</f>
        <v>0</v>
      </c>
      <c r="E882" s="13" t="str">
        <f>IFERROR(VALUE(TRIM(SUBSTITUTE(REPLACE(INDEX(zdrovojéúdaje!$A:$G,MATCH(ROW()+821,$A:$A,0),COLUMN()-1),1,4,""),".",",",1))),"")</f>
        <v/>
      </c>
      <c r="F882" s="13" t="str">
        <f>IFERROR(VALUE(TRIM(SUBSTITUTE(REPLACE(INDEX(zdrovojéúdaje!$A:$G,MATCH(ROW()+821,$A:$A,0),COLUMN()-1),1,4,""),".",","))),"")</f>
        <v/>
      </c>
      <c r="G882" s="12" t="str">
        <f>IFERROR(VALUE(TRIM(SUBSTITUTE(REPLACE(INDEX(zdrovojéúdaje!$A:$G,MATCH(ROW()+821,$A:$A,0),COLUMN()-1),1,4,""),".",","))),"")</f>
        <v/>
      </c>
      <c r="I882" s="36">
        <f>IFERROR(INDEX(zdrovojéúdaje!$A:$G,MATCH(ROW()+897,$A:$A,0),COLUMN()-8),"")</f>
        <v>1779</v>
      </c>
      <c r="J882" s="37">
        <f>IFERROR(INDEX(zdrovojéúdaje!$A:$G,MATCH(ROW()+897,$A:$A,0),COLUMN()-8),"")</f>
        <v>39787</v>
      </c>
      <c r="K882" s="38">
        <f>IFERROR(INDEX(zdrovojéúdaje!$A:$G,MATCH(ROW()+897,$A:$A,0),COLUMN()-8),"")</f>
        <v>0</v>
      </c>
      <c r="L882" s="39" t="str">
        <f>IFERROR(VALUE(TRIM(SUBSTITUTE(REPLACE(INDEX(zdrovojéúdaje!$A:$G,MATCH(ROW()+897,$A:$A,0),COLUMN()-8),1,4,""),".",",",1))),"")</f>
        <v/>
      </c>
      <c r="M882" s="39" t="str">
        <f>IFERROR(VALUE(TRIM(SUBSTITUTE(REPLACE(INDEX(zdrovojéúdaje!$A:$G,MATCH(ROW()+897,$A:$A,0),COLUMN()-8),1,4,""),".",","))),"")</f>
        <v/>
      </c>
      <c r="N882" s="40" t="str">
        <f>IFERROR(VALUE(TRIM(SUBSTITUTE(REPLACE(INDEX(zdrovojéúdaje!$A:$G,MATCH(ROW()+897,$A:$A,0),COLUMN()-8),1,4,""),".",","))),"")</f>
        <v/>
      </c>
    </row>
    <row r="883" spans="1:14" s="29" customFormat="1" ht="13.15" customHeight="1">
      <c r="A883" s="47">
        <f>IF((zdrovojéúdaje!B883&gt;=$C$3)*(zdrovojéúdaje!B883&lt;=$C$4),1+COUNTIF($A$1:$A882,"&gt;0"),0)</f>
        <v>883</v>
      </c>
      <c r="B883" s="28">
        <f>IFERROR(INDEX(zdrovojéúdaje!$A:$G,MATCH(ROW()+821,$A:$A,0),COLUMN()-1),"")</f>
        <v>1704</v>
      </c>
      <c r="C883" s="14">
        <f>IFERROR(INDEX(zdrovojéúdaje!$A:$G,MATCH(ROW()+821,$A:$A,0),COLUMN()-1),"")</f>
        <v>39787</v>
      </c>
      <c r="D883" s="15">
        <f>IFERROR(INDEX(zdrovojéúdaje!$A:$G,MATCH(ROW()+821,$A:$A,0),COLUMN()-1),"")</f>
        <v>0</v>
      </c>
      <c r="E883" s="13" t="str">
        <f>IFERROR(VALUE(TRIM(SUBSTITUTE(REPLACE(INDEX(zdrovojéúdaje!$A:$G,MATCH(ROW()+821,$A:$A,0),COLUMN()-1),1,4,""),".",",",1))),"")</f>
        <v/>
      </c>
      <c r="F883" s="13" t="str">
        <f>IFERROR(VALUE(TRIM(SUBSTITUTE(REPLACE(INDEX(zdrovojéúdaje!$A:$G,MATCH(ROW()+821,$A:$A,0),COLUMN()-1),1,4,""),".",","))),"")</f>
        <v/>
      </c>
      <c r="G883" s="12" t="str">
        <f>IFERROR(VALUE(TRIM(SUBSTITUTE(REPLACE(INDEX(zdrovojéúdaje!$A:$G,MATCH(ROW()+821,$A:$A,0),COLUMN()-1),1,4,""),".",","))),"")</f>
        <v/>
      </c>
      <c r="I883" s="36">
        <f>IFERROR(INDEX(zdrovojéúdaje!$A:$G,MATCH(ROW()+897,$A:$A,0),COLUMN()-8),"")</f>
        <v>1780</v>
      </c>
      <c r="J883" s="37">
        <f>IFERROR(INDEX(zdrovojéúdaje!$A:$G,MATCH(ROW()+897,$A:$A,0),COLUMN()-8),"")</f>
        <v>39787</v>
      </c>
      <c r="K883" s="38">
        <f>IFERROR(INDEX(zdrovojéúdaje!$A:$G,MATCH(ROW()+897,$A:$A,0),COLUMN()-8),"")</f>
        <v>0</v>
      </c>
      <c r="L883" s="39" t="str">
        <f>IFERROR(VALUE(TRIM(SUBSTITUTE(REPLACE(INDEX(zdrovojéúdaje!$A:$G,MATCH(ROW()+897,$A:$A,0),COLUMN()-8),1,4,""),".",",",1))),"")</f>
        <v/>
      </c>
      <c r="M883" s="39" t="str">
        <f>IFERROR(VALUE(TRIM(SUBSTITUTE(REPLACE(INDEX(zdrovojéúdaje!$A:$G,MATCH(ROW()+897,$A:$A,0),COLUMN()-8),1,4,""),".",","))),"")</f>
        <v/>
      </c>
      <c r="N883" s="40" t="str">
        <f>IFERROR(VALUE(TRIM(SUBSTITUTE(REPLACE(INDEX(zdrovojéúdaje!$A:$G,MATCH(ROW()+897,$A:$A,0),COLUMN()-8),1,4,""),".",","))),"")</f>
        <v/>
      </c>
    </row>
    <row r="884" spans="1:14" s="29" customFormat="1" ht="13.15" customHeight="1">
      <c r="A884" s="47">
        <f>IF((zdrovojéúdaje!B884&gt;=$C$3)*(zdrovojéúdaje!B884&lt;=$C$4),1+COUNTIF($A$1:$A883,"&gt;0"),0)</f>
        <v>884</v>
      </c>
      <c r="B884" s="28">
        <f>IFERROR(INDEX(zdrovojéúdaje!$A:$G,MATCH(ROW()+821,$A:$A,0),COLUMN()-1),"")</f>
        <v>1705</v>
      </c>
      <c r="C884" s="14">
        <f>IFERROR(INDEX(zdrovojéúdaje!$A:$G,MATCH(ROW()+821,$A:$A,0),COLUMN()-1),"")</f>
        <v>39787</v>
      </c>
      <c r="D884" s="15">
        <f>IFERROR(INDEX(zdrovojéúdaje!$A:$G,MATCH(ROW()+821,$A:$A,0),COLUMN()-1),"")</f>
        <v>0</v>
      </c>
      <c r="E884" s="13" t="str">
        <f>IFERROR(VALUE(TRIM(SUBSTITUTE(REPLACE(INDEX(zdrovojéúdaje!$A:$G,MATCH(ROW()+821,$A:$A,0),COLUMN()-1),1,4,""),".",",",1))),"")</f>
        <v/>
      </c>
      <c r="F884" s="13" t="str">
        <f>IFERROR(VALUE(TRIM(SUBSTITUTE(REPLACE(INDEX(zdrovojéúdaje!$A:$G,MATCH(ROW()+821,$A:$A,0),COLUMN()-1),1,4,""),".",","))),"")</f>
        <v/>
      </c>
      <c r="G884" s="12" t="str">
        <f>IFERROR(VALUE(TRIM(SUBSTITUTE(REPLACE(INDEX(zdrovojéúdaje!$A:$G,MATCH(ROW()+821,$A:$A,0),COLUMN()-1),1,4,""),".",","))),"")</f>
        <v/>
      </c>
      <c r="I884" s="36">
        <f>IFERROR(INDEX(zdrovojéúdaje!$A:$G,MATCH(ROW()+897,$A:$A,0),COLUMN()-8),"")</f>
        <v>1781</v>
      </c>
      <c r="J884" s="37">
        <f>IFERROR(INDEX(zdrovojéúdaje!$A:$G,MATCH(ROW()+897,$A:$A,0),COLUMN()-8),"")</f>
        <v>39787</v>
      </c>
      <c r="K884" s="38">
        <f>IFERROR(INDEX(zdrovojéúdaje!$A:$G,MATCH(ROW()+897,$A:$A,0),COLUMN()-8),"")</f>
        <v>0</v>
      </c>
      <c r="L884" s="39" t="str">
        <f>IFERROR(VALUE(TRIM(SUBSTITUTE(REPLACE(INDEX(zdrovojéúdaje!$A:$G,MATCH(ROW()+897,$A:$A,0),COLUMN()-8),1,4,""),".",",",1))),"")</f>
        <v/>
      </c>
      <c r="M884" s="39" t="str">
        <f>IFERROR(VALUE(TRIM(SUBSTITUTE(REPLACE(INDEX(zdrovojéúdaje!$A:$G,MATCH(ROW()+897,$A:$A,0),COLUMN()-8),1,4,""),".",","))),"")</f>
        <v/>
      </c>
      <c r="N884" s="40" t="str">
        <f>IFERROR(VALUE(TRIM(SUBSTITUTE(REPLACE(INDEX(zdrovojéúdaje!$A:$G,MATCH(ROW()+897,$A:$A,0),COLUMN()-8),1,4,""),".",","))),"")</f>
        <v/>
      </c>
    </row>
    <row r="885" spans="1:14" s="29" customFormat="1" ht="13.15" customHeight="1">
      <c r="A885" s="47">
        <f>IF((zdrovojéúdaje!B885&gt;=$C$3)*(zdrovojéúdaje!B885&lt;=$C$4),1+COUNTIF($A$1:$A884,"&gt;0"),0)</f>
        <v>885</v>
      </c>
      <c r="B885" s="28">
        <f>IFERROR(INDEX(zdrovojéúdaje!$A:$G,MATCH(ROW()+821,$A:$A,0),COLUMN()-1),"")</f>
        <v>1706</v>
      </c>
      <c r="C885" s="14">
        <f>IFERROR(INDEX(zdrovojéúdaje!$A:$G,MATCH(ROW()+821,$A:$A,0),COLUMN()-1),"")</f>
        <v>39787</v>
      </c>
      <c r="D885" s="15">
        <f>IFERROR(INDEX(zdrovojéúdaje!$A:$G,MATCH(ROW()+821,$A:$A,0),COLUMN()-1),"")</f>
        <v>0</v>
      </c>
      <c r="E885" s="13" t="str">
        <f>IFERROR(VALUE(TRIM(SUBSTITUTE(REPLACE(INDEX(zdrovojéúdaje!$A:$G,MATCH(ROW()+821,$A:$A,0),COLUMN()-1),1,4,""),".",",",1))),"")</f>
        <v/>
      </c>
      <c r="F885" s="13" t="str">
        <f>IFERROR(VALUE(TRIM(SUBSTITUTE(REPLACE(INDEX(zdrovojéúdaje!$A:$G,MATCH(ROW()+821,$A:$A,0),COLUMN()-1),1,4,""),".",","))),"")</f>
        <v/>
      </c>
      <c r="G885" s="12" t="str">
        <f>IFERROR(VALUE(TRIM(SUBSTITUTE(REPLACE(INDEX(zdrovojéúdaje!$A:$G,MATCH(ROW()+821,$A:$A,0),COLUMN()-1),1,4,""),".",","))),"")</f>
        <v/>
      </c>
      <c r="I885" s="36">
        <f>IFERROR(INDEX(zdrovojéúdaje!$A:$G,MATCH(ROW()+897,$A:$A,0),COLUMN()-8),"")</f>
        <v>1782</v>
      </c>
      <c r="J885" s="37">
        <f>IFERROR(INDEX(zdrovojéúdaje!$A:$G,MATCH(ROW()+897,$A:$A,0),COLUMN()-8),"")</f>
        <v>39787</v>
      </c>
      <c r="K885" s="38">
        <f>IFERROR(INDEX(zdrovojéúdaje!$A:$G,MATCH(ROW()+897,$A:$A,0),COLUMN()-8),"")</f>
        <v>0</v>
      </c>
      <c r="L885" s="39" t="str">
        <f>IFERROR(VALUE(TRIM(SUBSTITUTE(REPLACE(INDEX(zdrovojéúdaje!$A:$G,MATCH(ROW()+897,$A:$A,0),COLUMN()-8),1,4,""),".",",",1))),"")</f>
        <v/>
      </c>
      <c r="M885" s="39" t="str">
        <f>IFERROR(VALUE(TRIM(SUBSTITUTE(REPLACE(INDEX(zdrovojéúdaje!$A:$G,MATCH(ROW()+897,$A:$A,0),COLUMN()-8),1,4,""),".",","))),"")</f>
        <v/>
      </c>
      <c r="N885" s="40" t="str">
        <f>IFERROR(VALUE(TRIM(SUBSTITUTE(REPLACE(INDEX(zdrovojéúdaje!$A:$G,MATCH(ROW()+897,$A:$A,0),COLUMN()-8),1,4,""),".",","))),"")</f>
        <v/>
      </c>
    </row>
    <row r="886" spans="1:14" s="29" customFormat="1" ht="13.15" customHeight="1">
      <c r="A886" s="47">
        <f>IF((zdrovojéúdaje!B886&gt;=$C$3)*(zdrovojéúdaje!B886&lt;=$C$4),1+COUNTIF($A$1:$A885,"&gt;0"),0)</f>
        <v>886</v>
      </c>
      <c r="B886" s="28">
        <f>IFERROR(INDEX(zdrovojéúdaje!$A:$G,MATCH(ROW()+821,$A:$A,0),COLUMN()-1),"")</f>
        <v>1707</v>
      </c>
      <c r="C886" s="14">
        <f>IFERROR(INDEX(zdrovojéúdaje!$A:$G,MATCH(ROW()+821,$A:$A,0),COLUMN()-1),"")</f>
        <v>39787</v>
      </c>
      <c r="D886" s="15">
        <f>IFERROR(INDEX(zdrovojéúdaje!$A:$G,MATCH(ROW()+821,$A:$A,0),COLUMN()-1),"")</f>
        <v>0</v>
      </c>
      <c r="E886" s="13" t="str">
        <f>IFERROR(VALUE(TRIM(SUBSTITUTE(REPLACE(INDEX(zdrovojéúdaje!$A:$G,MATCH(ROW()+821,$A:$A,0),COLUMN()-1),1,4,""),".",",",1))),"")</f>
        <v/>
      </c>
      <c r="F886" s="13" t="str">
        <f>IFERROR(VALUE(TRIM(SUBSTITUTE(REPLACE(INDEX(zdrovojéúdaje!$A:$G,MATCH(ROW()+821,$A:$A,0),COLUMN()-1),1,4,""),".",","))),"")</f>
        <v/>
      </c>
      <c r="G886" s="12" t="str">
        <f>IFERROR(VALUE(TRIM(SUBSTITUTE(REPLACE(INDEX(zdrovojéúdaje!$A:$G,MATCH(ROW()+821,$A:$A,0),COLUMN()-1),1,4,""),".",","))),"")</f>
        <v/>
      </c>
      <c r="I886" s="36">
        <f>IFERROR(INDEX(zdrovojéúdaje!$A:$G,MATCH(ROW()+897,$A:$A,0),COLUMN()-8),"")</f>
        <v>1783</v>
      </c>
      <c r="J886" s="37">
        <f>IFERROR(INDEX(zdrovojéúdaje!$A:$G,MATCH(ROW()+897,$A:$A,0),COLUMN()-8),"")</f>
        <v>39787</v>
      </c>
      <c r="K886" s="38">
        <f>IFERROR(INDEX(zdrovojéúdaje!$A:$G,MATCH(ROW()+897,$A:$A,0),COLUMN()-8),"")</f>
        <v>0</v>
      </c>
      <c r="L886" s="39" t="str">
        <f>IFERROR(VALUE(TRIM(SUBSTITUTE(REPLACE(INDEX(zdrovojéúdaje!$A:$G,MATCH(ROW()+897,$A:$A,0),COLUMN()-8),1,4,""),".",",",1))),"")</f>
        <v/>
      </c>
      <c r="M886" s="39" t="str">
        <f>IFERROR(VALUE(TRIM(SUBSTITUTE(REPLACE(INDEX(zdrovojéúdaje!$A:$G,MATCH(ROW()+897,$A:$A,0),COLUMN()-8),1,4,""),".",","))),"")</f>
        <v/>
      </c>
      <c r="N886" s="40" t="str">
        <f>IFERROR(VALUE(TRIM(SUBSTITUTE(REPLACE(INDEX(zdrovojéúdaje!$A:$G,MATCH(ROW()+897,$A:$A,0),COLUMN()-8),1,4,""),".",","))),"")</f>
        <v/>
      </c>
    </row>
    <row r="887" spans="1:14" s="29" customFormat="1" ht="13.15" customHeight="1">
      <c r="A887" s="47">
        <f>IF((zdrovojéúdaje!B887&gt;=$C$3)*(zdrovojéúdaje!B887&lt;=$C$4),1+COUNTIF($A$1:$A886,"&gt;0"),0)</f>
        <v>887</v>
      </c>
      <c r="B887" s="28">
        <f>IFERROR(INDEX(zdrovojéúdaje!$A:$G,MATCH(ROW()+821,$A:$A,0),COLUMN()-1),"")</f>
        <v>1708</v>
      </c>
      <c r="C887" s="14">
        <f>IFERROR(INDEX(zdrovojéúdaje!$A:$G,MATCH(ROW()+821,$A:$A,0),COLUMN()-1),"")</f>
        <v>39787</v>
      </c>
      <c r="D887" s="15">
        <f>IFERROR(INDEX(zdrovojéúdaje!$A:$G,MATCH(ROW()+821,$A:$A,0),COLUMN()-1),"")</f>
        <v>0</v>
      </c>
      <c r="E887" s="13" t="str">
        <f>IFERROR(VALUE(TRIM(SUBSTITUTE(REPLACE(INDEX(zdrovojéúdaje!$A:$G,MATCH(ROW()+821,$A:$A,0),COLUMN()-1),1,4,""),".",",",1))),"")</f>
        <v/>
      </c>
      <c r="F887" s="13" t="str">
        <f>IFERROR(VALUE(TRIM(SUBSTITUTE(REPLACE(INDEX(zdrovojéúdaje!$A:$G,MATCH(ROW()+821,$A:$A,0),COLUMN()-1),1,4,""),".",","))),"")</f>
        <v/>
      </c>
      <c r="G887" s="12" t="str">
        <f>IFERROR(VALUE(TRIM(SUBSTITUTE(REPLACE(INDEX(zdrovojéúdaje!$A:$G,MATCH(ROW()+821,$A:$A,0),COLUMN()-1),1,4,""),".",","))),"")</f>
        <v/>
      </c>
      <c r="I887" s="36">
        <f>IFERROR(INDEX(zdrovojéúdaje!$A:$G,MATCH(ROW()+897,$A:$A,0),COLUMN()-8),"")</f>
        <v>1784</v>
      </c>
      <c r="J887" s="37">
        <f>IFERROR(INDEX(zdrovojéúdaje!$A:$G,MATCH(ROW()+897,$A:$A,0),COLUMN()-8),"")</f>
        <v>39787</v>
      </c>
      <c r="K887" s="38">
        <f>IFERROR(INDEX(zdrovojéúdaje!$A:$G,MATCH(ROW()+897,$A:$A,0),COLUMN()-8),"")</f>
        <v>0</v>
      </c>
      <c r="L887" s="39" t="str">
        <f>IFERROR(VALUE(TRIM(SUBSTITUTE(REPLACE(INDEX(zdrovojéúdaje!$A:$G,MATCH(ROW()+897,$A:$A,0),COLUMN()-8),1,4,""),".",",",1))),"")</f>
        <v/>
      </c>
      <c r="M887" s="39" t="str">
        <f>IFERROR(VALUE(TRIM(SUBSTITUTE(REPLACE(INDEX(zdrovojéúdaje!$A:$G,MATCH(ROW()+897,$A:$A,0),COLUMN()-8),1,4,""),".",","))),"")</f>
        <v/>
      </c>
      <c r="N887" s="40" t="str">
        <f>IFERROR(VALUE(TRIM(SUBSTITUTE(REPLACE(INDEX(zdrovojéúdaje!$A:$G,MATCH(ROW()+897,$A:$A,0),COLUMN()-8),1,4,""),".",","))),"")</f>
        <v/>
      </c>
    </row>
    <row r="888" spans="1:14" s="29" customFormat="1" ht="13.15" customHeight="1">
      <c r="A888" s="47">
        <f>IF((zdrovojéúdaje!B888&gt;=$C$3)*(zdrovojéúdaje!B888&lt;=$C$4),1+COUNTIF($A$1:$A887,"&gt;0"),0)</f>
        <v>888</v>
      </c>
      <c r="B888" s="28">
        <f>IFERROR(INDEX(zdrovojéúdaje!$A:$G,MATCH(ROW()+821,$A:$A,0),COLUMN()-1),"")</f>
        <v>1709</v>
      </c>
      <c r="C888" s="14">
        <f>IFERROR(INDEX(zdrovojéúdaje!$A:$G,MATCH(ROW()+821,$A:$A,0),COLUMN()-1),"")</f>
        <v>39787</v>
      </c>
      <c r="D888" s="15">
        <f>IFERROR(INDEX(zdrovojéúdaje!$A:$G,MATCH(ROW()+821,$A:$A,0),COLUMN()-1),"")</f>
        <v>0</v>
      </c>
      <c r="E888" s="13" t="str">
        <f>IFERROR(VALUE(TRIM(SUBSTITUTE(REPLACE(INDEX(zdrovojéúdaje!$A:$G,MATCH(ROW()+821,$A:$A,0),COLUMN()-1),1,4,""),".",",",1))),"")</f>
        <v/>
      </c>
      <c r="F888" s="13" t="str">
        <f>IFERROR(VALUE(TRIM(SUBSTITUTE(REPLACE(INDEX(zdrovojéúdaje!$A:$G,MATCH(ROW()+821,$A:$A,0),COLUMN()-1),1,4,""),".",","))),"")</f>
        <v/>
      </c>
      <c r="G888" s="12" t="str">
        <f>IFERROR(VALUE(TRIM(SUBSTITUTE(REPLACE(INDEX(zdrovojéúdaje!$A:$G,MATCH(ROW()+821,$A:$A,0),COLUMN()-1),1,4,""),".",","))),"")</f>
        <v/>
      </c>
      <c r="I888" s="36">
        <f>IFERROR(INDEX(zdrovojéúdaje!$A:$G,MATCH(ROW()+897,$A:$A,0),COLUMN()-8),"")</f>
        <v>1785</v>
      </c>
      <c r="J888" s="37">
        <f>IFERROR(INDEX(zdrovojéúdaje!$A:$G,MATCH(ROW()+897,$A:$A,0),COLUMN()-8),"")</f>
        <v>39787</v>
      </c>
      <c r="K888" s="38">
        <f>IFERROR(INDEX(zdrovojéúdaje!$A:$G,MATCH(ROW()+897,$A:$A,0),COLUMN()-8),"")</f>
        <v>0</v>
      </c>
      <c r="L888" s="39" t="str">
        <f>IFERROR(VALUE(TRIM(SUBSTITUTE(REPLACE(INDEX(zdrovojéúdaje!$A:$G,MATCH(ROW()+897,$A:$A,0),COLUMN()-8),1,4,""),".",",",1))),"")</f>
        <v/>
      </c>
      <c r="M888" s="39" t="str">
        <f>IFERROR(VALUE(TRIM(SUBSTITUTE(REPLACE(INDEX(zdrovojéúdaje!$A:$G,MATCH(ROW()+897,$A:$A,0),COLUMN()-8),1,4,""),".",","))),"")</f>
        <v/>
      </c>
      <c r="N888" s="40" t="str">
        <f>IFERROR(VALUE(TRIM(SUBSTITUTE(REPLACE(INDEX(zdrovojéúdaje!$A:$G,MATCH(ROW()+897,$A:$A,0),COLUMN()-8),1,4,""),".",","))),"")</f>
        <v/>
      </c>
    </row>
    <row r="889" spans="1:14" s="29" customFormat="1" ht="13.15" customHeight="1">
      <c r="A889" s="47">
        <f>IF((zdrovojéúdaje!B889&gt;=$C$3)*(zdrovojéúdaje!B889&lt;=$C$4),1+COUNTIF($A$1:$A888,"&gt;0"),0)</f>
        <v>889</v>
      </c>
      <c r="B889" s="28">
        <f>IFERROR(INDEX(zdrovojéúdaje!$A:$G,MATCH(ROW()+821,$A:$A,0),COLUMN()-1),"")</f>
        <v>1710</v>
      </c>
      <c r="C889" s="14">
        <f>IFERROR(INDEX(zdrovojéúdaje!$A:$G,MATCH(ROW()+821,$A:$A,0),COLUMN()-1),"")</f>
        <v>39787</v>
      </c>
      <c r="D889" s="15">
        <f>IFERROR(INDEX(zdrovojéúdaje!$A:$G,MATCH(ROW()+821,$A:$A,0),COLUMN()-1),"")</f>
        <v>0</v>
      </c>
      <c r="E889" s="13" t="str">
        <f>IFERROR(VALUE(TRIM(SUBSTITUTE(REPLACE(INDEX(zdrovojéúdaje!$A:$G,MATCH(ROW()+821,$A:$A,0),COLUMN()-1),1,4,""),".",",",1))),"")</f>
        <v/>
      </c>
      <c r="F889" s="13" t="str">
        <f>IFERROR(VALUE(TRIM(SUBSTITUTE(REPLACE(INDEX(zdrovojéúdaje!$A:$G,MATCH(ROW()+821,$A:$A,0),COLUMN()-1),1,4,""),".",","))),"")</f>
        <v/>
      </c>
      <c r="G889" s="12" t="str">
        <f>IFERROR(VALUE(TRIM(SUBSTITUTE(REPLACE(INDEX(zdrovojéúdaje!$A:$G,MATCH(ROW()+821,$A:$A,0),COLUMN()-1),1,4,""),".",","))),"")</f>
        <v/>
      </c>
      <c r="I889" s="36">
        <f>IFERROR(INDEX(zdrovojéúdaje!$A:$G,MATCH(ROW()+897,$A:$A,0),COLUMN()-8),"")</f>
        <v>1786</v>
      </c>
      <c r="J889" s="37">
        <f>IFERROR(INDEX(zdrovojéúdaje!$A:$G,MATCH(ROW()+897,$A:$A,0),COLUMN()-8),"")</f>
        <v>39787</v>
      </c>
      <c r="K889" s="38">
        <f>IFERROR(INDEX(zdrovojéúdaje!$A:$G,MATCH(ROW()+897,$A:$A,0),COLUMN()-8),"")</f>
        <v>0</v>
      </c>
      <c r="L889" s="39" t="str">
        <f>IFERROR(VALUE(TRIM(SUBSTITUTE(REPLACE(INDEX(zdrovojéúdaje!$A:$G,MATCH(ROW()+897,$A:$A,0),COLUMN()-8),1,4,""),".",",",1))),"")</f>
        <v/>
      </c>
      <c r="M889" s="39" t="str">
        <f>IFERROR(VALUE(TRIM(SUBSTITUTE(REPLACE(INDEX(zdrovojéúdaje!$A:$G,MATCH(ROW()+897,$A:$A,0),COLUMN()-8),1,4,""),".",","))),"")</f>
        <v/>
      </c>
      <c r="N889" s="40" t="str">
        <f>IFERROR(VALUE(TRIM(SUBSTITUTE(REPLACE(INDEX(zdrovojéúdaje!$A:$G,MATCH(ROW()+897,$A:$A,0),COLUMN()-8),1,4,""),".",","))),"")</f>
        <v/>
      </c>
    </row>
    <row r="890" spans="1:14" s="29" customFormat="1" ht="13.15" customHeight="1">
      <c r="A890" s="47">
        <f>IF((zdrovojéúdaje!B890&gt;=$C$3)*(zdrovojéúdaje!B890&lt;=$C$4),1+COUNTIF($A$1:$A889,"&gt;0"),0)</f>
        <v>890</v>
      </c>
      <c r="B890" s="28">
        <f>IFERROR(INDEX(zdrovojéúdaje!$A:$G,MATCH(ROW()+821,$A:$A,0),COLUMN()-1),"")</f>
        <v>1711</v>
      </c>
      <c r="C890" s="14">
        <f>IFERROR(INDEX(zdrovojéúdaje!$A:$G,MATCH(ROW()+821,$A:$A,0),COLUMN()-1),"")</f>
        <v>39787</v>
      </c>
      <c r="D890" s="15">
        <f>IFERROR(INDEX(zdrovojéúdaje!$A:$G,MATCH(ROW()+821,$A:$A,0),COLUMN()-1),"")</f>
        <v>0</v>
      </c>
      <c r="E890" s="13" t="str">
        <f>IFERROR(VALUE(TRIM(SUBSTITUTE(REPLACE(INDEX(zdrovojéúdaje!$A:$G,MATCH(ROW()+821,$A:$A,0),COLUMN()-1),1,4,""),".",",",1))),"")</f>
        <v/>
      </c>
      <c r="F890" s="13" t="str">
        <f>IFERROR(VALUE(TRIM(SUBSTITUTE(REPLACE(INDEX(zdrovojéúdaje!$A:$G,MATCH(ROW()+821,$A:$A,0),COLUMN()-1),1,4,""),".",","))),"")</f>
        <v/>
      </c>
      <c r="G890" s="12" t="str">
        <f>IFERROR(VALUE(TRIM(SUBSTITUTE(REPLACE(INDEX(zdrovojéúdaje!$A:$G,MATCH(ROW()+821,$A:$A,0),COLUMN()-1),1,4,""),".",","))),"")</f>
        <v/>
      </c>
      <c r="I890" s="36">
        <f>IFERROR(INDEX(zdrovojéúdaje!$A:$G,MATCH(ROW()+897,$A:$A,0),COLUMN()-8),"")</f>
        <v>1787</v>
      </c>
      <c r="J890" s="37">
        <f>IFERROR(INDEX(zdrovojéúdaje!$A:$G,MATCH(ROW()+897,$A:$A,0),COLUMN()-8),"")</f>
        <v>39787</v>
      </c>
      <c r="K890" s="38">
        <f>IFERROR(INDEX(zdrovojéúdaje!$A:$G,MATCH(ROW()+897,$A:$A,0),COLUMN()-8),"")</f>
        <v>0</v>
      </c>
      <c r="L890" s="39" t="str">
        <f>IFERROR(VALUE(TRIM(SUBSTITUTE(REPLACE(INDEX(zdrovojéúdaje!$A:$G,MATCH(ROW()+897,$A:$A,0),COLUMN()-8),1,4,""),".",",",1))),"")</f>
        <v/>
      </c>
      <c r="M890" s="39" t="str">
        <f>IFERROR(VALUE(TRIM(SUBSTITUTE(REPLACE(INDEX(zdrovojéúdaje!$A:$G,MATCH(ROW()+897,$A:$A,0),COLUMN()-8),1,4,""),".",","))),"")</f>
        <v/>
      </c>
      <c r="N890" s="40" t="str">
        <f>IFERROR(VALUE(TRIM(SUBSTITUTE(REPLACE(INDEX(zdrovojéúdaje!$A:$G,MATCH(ROW()+897,$A:$A,0),COLUMN()-8),1,4,""),".",","))),"")</f>
        <v/>
      </c>
    </row>
    <row r="891" spans="1:14" s="29" customFormat="1" ht="13.15" customHeight="1">
      <c r="A891" s="47">
        <f>IF((zdrovojéúdaje!B891&gt;=$C$3)*(zdrovojéúdaje!B891&lt;=$C$4),1+COUNTIF($A$1:$A890,"&gt;0"),0)</f>
        <v>891</v>
      </c>
      <c r="B891" s="28">
        <f>IFERROR(INDEX(zdrovojéúdaje!$A:$G,MATCH(ROW()+821,$A:$A,0),COLUMN()-1),"")</f>
        <v>1712</v>
      </c>
      <c r="C891" s="14">
        <f>IFERROR(INDEX(zdrovojéúdaje!$A:$G,MATCH(ROW()+821,$A:$A,0),COLUMN()-1),"")</f>
        <v>39787</v>
      </c>
      <c r="D891" s="15">
        <f>IFERROR(INDEX(zdrovojéúdaje!$A:$G,MATCH(ROW()+821,$A:$A,0),COLUMN()-1),"")</f>
        <v>0</v>
      </c>
      <c r="E891" s="13" t="str">
        <f>IFERROR(VALUE(TRIM(SUBSTITUTE(REPLACE(INDEX(zdrovojéúdaje!$A:$G,MATCH(ROW()+821,$A:$A,0),COLUMN()-1),1,4,""),".",",",1))),"")</f>
        <v/>
      </c>
      <c r="F891" s="13" t="str">
        <f>IFERROR(VALUE(TRIM(SUBSTITUTE(REPLACE(INDEX(zdrovojéúdaje!$A:$G,MATCH(ROW()+821,$A:$A,0),COLUMN()-1),1,4,""),".",","))),"")</f>
        <v/>
      </c>
      <c r="G891" s="12" t="str">
        <f>IFERROR(VALUE(TRIM(SUBSTITUTE(REPLACE(INDEX(zdrovojéúdaje!$A:$G,MATCH(ROW()+821,$A:$A,0),COLUMN()-1),1,4,""),".",","))),"")</f>
        <v/>
      </c>
      <c r="I891" s="36">
        <f>IFERROR(INDEX(zdrovojéúdaje!$A:$G,MATCH(ROW()+897,$A:$A,0),COLUMN()-8),"")</f>
        <v>1788</v>
      </c>
      <c r="J891" s="37">
        <f>IFERROR(INDEX(zdrovojéúdaje!$A:$G,MATCH(ROW()+897,$A:$A,0),COLUMN()-8),"")</f>
        <v>39787</v>
      </c>
      <c r="K891" s="38">
        <f>IFERROR(INDEX(zdrovojéúdaje!$A:$G,MATCH(ROW()+897,$A:$A,0),COLUMN()-8),"")</f>
        <v>0</v>
      </c>
      <c r="L891" s="39" t="str">
        <f>IFERROR(VALUE(TRIM(SUBSTITUTE(REPLACE(INDEX(zdrovojéúdaje!$A:$G,MATCH(ROW()+897,$A:$A,0),COLUMN()-8),1,4,""),".",",",1))),"")</f>
        <v/>
      </c>
      <c r="M891" s="39" t="str">
        <f>IFERROR(VALUE(TRIM(SUBSTITUTE(REPLACE(INDEX(zdrovojéúdaje!$A:$G,MATCH(ROW()+897,$A:$A,0),COLUMN()-8),1,4,""),".",","))),"")</f>
        <v/>
      </c>
      <c r="N891" s="40" t="str">
        <f>IFERROR(VALUE(TRIM(SUBSTITUTE(REPLACE(INDEX(zdrovojéúdaje!$A:$G,MATCH(ROW()+897,$A:$A,0),COLUMN()-8),1,4,""),".",","))),"")</f>
        <v/>
      </c>
    </row>
    <row r="892" spans="1:14" s="29" customFormat="1" ht="13.15" customHeight="1">
      <c r="A892" s="47">
        <f>IF((zdrovojéúdaje!B892&gt;=$C$3)*(zdrovojéúdaje!B892&lt;=$C$4),1+COUNTIF($A$1:$A891,"&gt;0"),0)</f>
        <v>892</v>
      </c>
      <c r="B892" s="28">
        <f>IFERROR(INDEX(zdrovojéúdaje!$A:$G,MATCH(ROW()+821,$A:$A,0),COLUMN()-1),"")</f>
        <v>1713</v>
      </c>
      <c r="C892" s="14">
        <f>IFERROR(INDEX(zdrovojéúdaje!$A:$G,MATCH(ROW()+821,$A:$A,0),COLUMN()-1),"")</f>
        <v>39787</v>
      </c>
      <c r="D892" s="15">
        <f>IFERROR(INDEX(zdrovojéúdaje!$A:$G,MATCH(ROW()+821,$A:$A,0),COLUMN()-1),"")</f>
        <v>0</v>
      </c>
      <c r="E892" s="13" t="str">
        <f>IFERROR(VALUE(TRIM(SUBSTITUTE(REPLACE(INDEX(zdrovojéúdaje!$A:$G,MATCH(ROW()+821,$A:$A,0),COLUMN()-1),1,4,""),".",",",1))),"")</f>
        <v/>
      </c>
      <c r="F892" s="13" t="str">
        <f>IFERROR(VALUE(TRIM(SUBSTITUTE(REPLACE(INDEX(zdrovojéúdaje!$A:$G,MATCH(ROW()+821,$A:$A,0),COLUMN()-1),1,4,""),".",","))),"")</f>
        <v/>
      </c>
      <c r="G892" s="12" t="str">
        <f>IFERROR(VALUE(TRIM(SUBSTITUTE(REPLACE(INDEX(zdrovojéúdaje!$A:$G,MATCH(ROW()+821,$A:$A,0),COLUMN()-1),1,4,""),".",","))),"")</f>
        <v/>
      </c>
      <c r="I892" s="36">
        <f>IFERROR(INDEX(zdrovojéúdaje!$A:$G,MATCH(ROW()+897,$A:$A,0),COLUMN()-8),"")</f>
        <v>1789</v>
      </c>
      <c r="J892" s="37">
        <f>IFERROR(INDEX(zdrovojéúdaje!$A:$G,MATCH(ROW()+897,$A:$A,0),COLUMN()-8),"")</f>
        <v>39787</v>
      </c>
      <c r="K892" s="38">
        <f>IFERROR(INDEX(zdrovojéúdaje!$A:$G,MATCH(ROW()+897,$A:$A,0),COLUMN()-8),"")</f>
        <v>0</v>
      </c>
      <c r="L892" s="39" t="str">
        <f>IFERROR(VALUE(TRIM(SUBSTITUTE(REPLACE(INDEX(zdrovojéúdaje!$A:$G,MATCH(ROW()+897,$A:$A,0),COLUMN()-8),1,4,""),".",",",1))),"")</f>
        <v/>
      </c>
      <c r="M892" s="39" t="str">
        <f>IFERROR(VALUE(TRIM(SUBSTITUTE(REPLACE(INDEX(zdrovojéúdaje!$A:$G,MATCH(ROW()+897,$A:$A,0),COLUMN()-8),1,4,""),".",","))),"")</f>
        <v/>
      </c>
      <c r="N892" s="40" t="str">
        <f>IFERROR(VALUE(TRIM(SUBSTITUTE(REPLACE(INDEX(zdrovojéúdaje!$A:$G,MATCH(ROW()+897,$A:$A,0),COLUMN()-8),1,4,""),".",","))),"")</f>
        <v/>
      </c>
    </row>
    <row r="893" spans="1:14" s="29" customFormat="1" ht="13.15" customHeight="1">
      <c r="A893" s="47">
        <f>IF((zdrovojéúdaje!B893&gt;=$C$3)*(zdrovojéúdaje!B893&lt;=$C$4),1+COUNTIF($A$1:$A892,"&gt;0"),0)</f>
        <v>893</v>
      </c>
      <c r="B893" s="28">
        <f>IFERROR(INDEX(zdrovojéúdaje!$A:$G,MATCH(ROW()+821,$A:$A,0),COLUMN()-1),"")</f>
        <v>1714</v>
      </c>
      <c r="C893" s="14">
        <f>IFERROR(INDEX(zdrovojéúdaje!$A:$G,MATCH(ROW()+821,$A:$A,0),COLUMN()-1),"")</f>
        <v>39787</v>
      </c>
      <c r="D893" s="15">
        <f>IFERROR(INDEX(zdrovojéúdaje!$A:$G,MATCH(ROW()+821,$A:$A,0),COLUMN()-1),"")</f>
        <v>0</v>
      </c>
      <c r="E893" s="13" t="str">
        <f>IFERROR(VALUE(TRIM(SUBSTITUTE(REPLACE(INDEX(zdrovojéúdaje!$A:$G,MATCH(ROW()+821,$A:$A,0),COLUMN()-1),1,4,""),".",",",1))),"")</f>
        <v/>
      </c>
      <c r="F893" s="13" t="str">
        <f>IFERROR(VALUE(TRIM(SUBSTITUTE(REPLACE(INDEX(zdrovojéúdaje!$A:$G,MATCH(ROW()+821,$A:$A,0),COLUMN()-1),1,4,""),".",","))),"")</f>
        <v/>
      </c>
      <c r="G893" s="12" t="str">
        <f>IFERROR(VALUE(TRIM(SUBSTITUTE(REPLACE(INDEX(zdrovojéúdaje!$A:$G,MATCH(ROW()+821,$A:$A,0),COLUMN()-1),1,4,""),".",","))),"")</f>
        <v/>
      </c>
      <c r="I893" s="36">
        <f>IFERROR(INDEX(zdrovojéúdaje!$A:$G,MATCH(ROW()+897,$A:$A,0),COLUMN()-8),"")</f>
        <v>1790</v>
      </c>
      <c r="J893" s="37">
        <f>IFERROR(INDEX(zdrovojéúdaje!$A:$G,MATCH(ROW()+897,$A:$A,0),COLUMN()-8),"")</f>
        <v>39787</v>
      </c>
      <c r="K893" s="38">
        <f>IFERROR(INDEX(zdrovojéúdaje!$A:$G,MATCH(ROW()+897,$A:$A,0),COLUMN()-8),"")</f>
        <v>0</v>
      </c>
      <c r="L893" s="39" t="str">
        <f>IFERROR(VALUE(TRIM(SUBSTITUTE(REPLACE(INDEX(zdrovojéúdaje!$A:$G,MATCH(ROW()+897,$A:$A,0),COLUMN()-8),1,4,""),".",",",1))),"")</f>
        <v/>
      </c>
      <c r="M893" s="39" t="str">
        <f>IFERROR(VALUE(TRIM(SUBSTITUTE(REPLACE(INDEX(zdrovojéúdaje!$A:$G,MATCH(ROW()+897,$A:$A,0),COLUMN()-8),1,4,""),".",","))),"")</f>
        <v/>
      </c>
      <c r="N893" s="40" t="str">
        <f>IFERROR(VALUE(TRIM(SUBSTITUTE(REPLACE(INDEX(zdrovojéúdaje!$A:$G,MATCH(ROW()+897,$A:$A,0),COLUMN()-8),1,4,""),".",","))),"")</f>
        <v/>
      </c>
    </row>
    <row r="894" spans="1:14" s="29" customFormat="1" ht="13.15" customHeight="1">
      <c r="A894" s="47">
        <f>IF((zdrovojéúdaje!B894&gt;=$C$3)*(zdrovojéúdaje!B894&lt;=$C$4),1+COUNTIF($A$1:$A893,"&gt;0"),0)</f>
        <v>894</v>
      </c>
      <c r="B894" s="28">
        <f>IFERROR(INDEX(zdrovojéúdaje!$A:$G,MATCH(ROW()+821,$A:$A,0),COLUMN()-1),"")</f>
        <v>1715</v>
      </c>
      <c r="C894" s="14">
        <f>IFERROR(INDEX(zdrovojéúdaje!$A:$G,MATCH(ROW()+821,$A:$A,0),COLUMN()-1),"")</f>
        <v>39787</v>
      </c>
      <c r="D894" s="15">
        <f>IFERROR(INDEX(zdrovojéúdaje!$A:$G,MATCH(ROW()+821,$A:$A,0),COLUMN()-1),"")</f>
        <v>0</v>
      </c>
      <c r="E894" s="13" t="str">
        <f>IFERROR(VALUE(TRIM(SUBSTITUTE(REPLACE(INDEX(zdrovojéúdaje!$A:$G,MATCH(ROW()+821,$A:$A,0),COLUMN()-1),1,4,""),".",",",1))),"")</f>
        <v/>
      </c>
      <c r="F894" s="13" t="str">
        <f>IFERROR(VALUE(TRIM(SUBSTITUTE(REPLACE(INDEX(zdrovojéúdaje!$A:$G,MATCH(ROW()+821,$A:$A,0),COLUMN()-1),1,4,""),".",","))),"")</f>
        <v/>
      </c>
      <c r="G894" s="12" t="str">
        <f>IFERROR(VALUE(TRIM(SUBSTITUTE(REPLACE(INDEX(zdrovojéúdaje!$A:$G,MATCH(ROW()+821,$A:$A,0),COLUMN()-1),1,4,""),".",","))),"")</f>
        <v/>
      </c>
      <c r="I894" s="36">
        <f>IFERROR(INDEX(zdrovojéúdaje!$A:$G,MATCH(ROW()+897,$A:$A,0),COLUMN()-8),"")</f>
        <v>1791</v>
      </c>
      <c r="J894" s="37">
        <f>IFERROR(INDEX(zdrovojéúdaje!$A:$G,MATCH(ROW()+897,$A:$A,0),COLUMN()-8),"")</f>
        <v>39787</v>
      </c>
      <c r="K894" s="38">
        <f>IFERROR(INDEX(zdrovojéúdaje!$A:$G,MATCH(ROW()+897,$A:$A,0),COLUMN()-8),"")</f>
        <v>0</v>
      </c>
      <c r="L894" s="39" t="str">
        <f>IFERROR(VALUE(TRIM(SUBSTITUTE(REPLACE(INDEX(zdrovojéúdaje!$A:$G,MATCH(ROW()+897,$A:$A,0),COLUMN()-8),1,4,""),".",",",1))),"")</f>
        <v/>
      </c>
      <c r="M894" s="39" t="str">
        <f>IFERROR(VALUE(TRIM(SUBSTITUTE(REPLACE(INDEX(zdrovojéúdaje!$A:$G,MATCH(ROW()+897,$A:$A,0),COLUMN()-8),1,4,""),".",","))),"")</f>
        <v/>
      </c>
      <c r="N894" s="40" t="str">
        <f>IFERROR(VALUE(TRIM(SUBSTITUTE(REPLACE(INDEX(zdrovojéúdaje!$A:$G,MATCH(ROW()+897,$A:$A,0),COLUMN()-8),1,4,""),".",","))),"")</f>
        <v/>
      </c>
    </row>
    <row r="895" spans="1:14" s="29" customFormat="1" ht="13.15" customHeight="1">
      <c r="A895" s="47">
        <f>IF((zdrovojéúdaje!B895&gt;=$C$3)*(zdrovojéúdaje!B895&lt;=$C$4),1+COUNTIF($A$1:$A894,"&gt;0"),0)</f>
        <v>895</v>
      </c>
      <c r="B895" s="28">
        <f>IFERROR(INDEX(zdrovojéúdaje!$A:$G,MATCH(ROW()+821,$A:$A,0),COLUMN()-1),"")</f>
        <v>1716</v>
      </c>
      <c r="C895" s="14">
        <f>IFERROR(INDEX(zdrovojéúdaje!$A:$G,MATCH(ROW()+821,$A:$A,0),COLUMN()-1),"")</f>
        <v>39787</v>
      </c>
      <c r="D895" s="15">
        <f>IFERROR(INDEX(zdrovojéúdaje!$A:$G,MATCH(ROW()+821,$A:$A,0),COLUMN()-1),"")</f>
        <v>0</v>
      </c>
      <c r="E895" s="13" t="str">
        <f>IFERROR(VALUE(TRIM(SUBSTITUTE(REPLACE(INDEX(zdrovojéúdaje!$A:$G,MATCH(ROW()+821,$A:$A,0),COLUMN()-1),1,4,""),".",",",1))),"")</f>
        <v/>
      </c>
      <c r="F895" s="13" t="str">
        <f>IFERROR(VALUE(TRIM(SUBSTITUTE(REPLACE(INDEX(zdrovojéúdaje!$A:$G,MATCH(ROW()+821,$A:$A,0),COLUMN()-1),1,4,""),".",","))),"")</f>
        <v/>
      </c>
      <c r="G895" s="12" t="str">
        <f>IFERROR(VALUE(TRIM(SUBSTITUTE(REPLACE(INDEX(zdrovojéúdaje!$A:$G,MATCH(ROW()+821,$A:$A,0),COLUMN()-1),1,4,""),".",","))),"")</f>
        <v/>
      </c>
      <c r="I895" s="36">
        <f>IFERROR(INDEX(zdrovojéúdaje!$A:$G,MATCH(ROW()+897,$A:$A,0),COLUMN()-8),"")</f>
        <v>1792</v>
      </c>
      <c r="J895" s="37">
        <f>IFERROR(INDEX(zdrovojéúdaje!$A:$G,MATCH(ROW()+897,$A:$A,0),COLUMN()-8),"")</f>
        <v>39787</v>
      </c>
      <c r="K895" s="38">
        <f>IFERROR(INDEX(zdrovojéúdaje!$A:$G,MATCH(ROW()+897,$A:$A,0),COLUMN()-8),"")</f>
        <v>0</v>
      </c>
      <c r="L895" s="39" t="str">
        <f>IFERROR(VALUE(TRIM(SUBSTITUTE(REPLACE(INDEX(zdrovojéúdaje!$A:$G,MATCH(ROW()+897,$A:$A,0),COLUMN()-8),1,4,""),".",",",1))),"")</f>
        <v/>
      </c>
      <c r="M895" s="39" t="str">
        <f>IFERROR(VALUE(TRIM(SUBSTITUTE(REPLACE(INDEX(zdrovojéúdaje!$A:$G,MATCH(ROW()+897,$A:$A,0),COLUMN()-8),1,4,""),".",","))),"")</f>
        <v/>
      </c>
      <c r="N895" s="40" t="str">
        <f>IFERROR(VALUE(TRIM(SUBSTITUTE(REPLACE(INDEX(zdrovojéúdaje!$A:$G,MATCH(ROW()+897,$A:$A,0),COLUMN()-8),1,4,""),".",","))),"")</f>
        <v/>
      </c>
    </row>
    <row r="896" spans="1:14" s="29" customFormat="1" ht="13.15" customHeight="1">
      <c r="A896" s="47">
        <f>IF((zdrovojéúdaje!B896&gt;=$C$3)*(zdrovojéúdaje!B896&lt;=$C$4),1+COUNTIF($A$1:$A895,"&gt;0"),0)</f>
        <v>896</v>
      </c>
      <c r="B896" s="28">
        <f>IFERROR(INDEX(zdrovojéúdaje!$A:$G,MATCH(ROW()+821,$A:$A,0),COLUMN()-1),"")</f>
        <v>1717</v>
      </c>
      <c r="C896" s="14">
        <f>IFERROR(INDEX(zdrovojéúdaje!$A:$G,MATCH(ROW()+821,$A:$A,0),COLUMN()-1),"")</f>
        <v>39787</v>
      </c>
      <c r="D896" s="15">
        <f>IFERROR(INDEX(zdrovojéúdaje!$A:$G,MATCH(ROW()+821,$A:$A,0),COLUMN()-1),"")</f>
        <v>0</v>
      </c>
      <c r="E896" s="13" t="str">
        <f>IFERROR(VALUE(TRIM(SUBSTITUTE(REPLACE(INDEX(zdrovojéúdaje!$A:$G,MATCH(ROW()+821,$A:$A,0),COLUMN()-1),1,4,""),".",",",1))),"")</f>
        <v/>
      </c>
      <c r="F896" s="13" t="str">
        <f>IFERROR(VALUE(TRIM(SUBSTITUTE(REPLACE(INDEX(zdrovojéúdaje!$A:$G,MATCH(ROW()+821,$A:$A,0),COLUMN()-1),1,4,""),".",","))),"")</f>
        <v/>
      </c>
      <c r="G896" s="12" t="str">
        <f>IFERROR(VALUE(TRIM(SUBSTITUTE(REPLACE(INDEX(zdrovojéúdaje!$A:$G,MATCH(ROW()+821,$A:$A,0),COLUMN()-1),1,4,""),".",","))),"")</f>
        <v/>
      </c>
      <c r="I896" s="36">
        <f>IFERROR(INDEX(zdrovojéúdaje!$A:$G,MATCH(ROW()+897,$A:$A,0),COLUMN()-8),"")</f>
        <v>1793</v>
      </c>
      <c r="J896" s="37">
        <f>IFERROR(INDEX(zdrovojéúdaje!$A:$G,MATCH(ROW()+897,$A:$A,0),COLUMN()-8),"")</f>
        <v>39787</v>
      </c>
      <c r="K896" s="38">
        <f>IFERROR(INDEX(zdrovojéúdaje!$A:$G,MATCH(ROW()+897,$A:$A,0),COLUMN()-8),"")</f>
        <v>0</v>
      </c>
      <c r="L896" s="39" t="str">
        <f>IFERROR(VALUE(TRIM(SUBSTITUTE(REPLACE(INDEX(zdrovojéúdaje!$A:$G,MATCH(ROW()+897,$A:$A,0),COLUMN()-8),1,4,""),".",",",1))),"")</f>
        <v/>
      </c>
      <c r="M896" s="39" t="str">
        <f>IFERROR(VALUE(TRIM(SUBSTITUTE(REPLACE(INDEX(zdrovojéúdaje!$A:$G,MATCH(ROW()+897,$A:$A,0),COLUMN()-8),1,4,""),".",","))),"")</f>
        <v/>
      </c>
      <c r="N896" s="40" t="str">
        <f>IFERROR(VALUE(TRIM(SUBSTITUTE(REPLACE(INDEX(zdrovojéúdaje!$A:$G,MATCH(ROW()+897,$A:$A,0),COLUMN()-8),1,4,""),".",","))),"")</f>
        <v/>
      </c>
    </row>
    <row r="897" spans="1:14" s="29" customFormat="1" ht="13.15" customHeight="1">
      <c r="A897" s="47">
        <f>IF((zdrovojéúdaje!B897&gt;=$C$3)*(zdrovojéúdaje!B897&lt;=$C$4),1+COUNTIF($A$1:$A896,"&gt;0"),0)</f>
        <v>897</v>
      </c>
      <c r="B897" s="28">
        <f>IFERROR(INDEX(zdrovojéúdaje!$A:$G,MATCH(ROW()+821,$A:$A,0),COLUMN()-1),"")</f>
        <v>1718</v>
      </c>
      <c r="C897" s="14">
        <f>IFERROR(INDEX(zdrovojéúdaje!$A:$G,MATCH(ROW()+821,$A:$A,0),COLUMN()-1),"")</f>
        <v>39787</v>
      </c>
      <c r="D897" s="15">
        <f>IFERROR(INDEX(zdrovojéúdaje!$A:$G,MATCH(ROW()+821,$A:$A,0),COLUMN()-1),"")</f>
        <v>0</v>
      </c>
      <c r="E897" s="13" t="str">
        <f>IFERROR(VALUE(TRIM(SUBSTITUTE(REPLACE(INDEX(zdrovojéúdaje!$A:$G,MATCH(ROW()+821,$A:$A,0),COLUMN()-1),1,4,""),".",",",1))),"")</f>
        <v/>
      </c>
      <c r="F897" s="13" t="str">
        <f>IFERROR(VALUE(TRIM(SUBSTITUTE(REPLACE(INDEX(zdrovojéúdaje!$A:$G,MATCH(ROW()+821,$A:$A,0),COLUMN()-1),1,4,""),".",","))),"")</f>
        <v/>
      </c>
      <c r="G897" s="12" t="str">
        <f>IFERROR(VALUE(TRIM(SUBSTITUTE(REPLACE(INDEX(zdrovojéúdaje!$A:$G,MATCH(ROW()+821,$A:$A,0),COLUMN()-1),1,4,""),".",","))),"")</f>
        <v/>
      </c>
      <c r="I897" s="36">
        <f>IFERROR(INDEX(zdrovojéúdaje!$A:$G,MATCH(ROW()+897,$A:$A,0),COLUMN()-8),"")</f>
        <v>1794</v>
      </c>
      <c r="J897" s="37">
        <f>IFERROR(INDEX(zdrovojéúdaje!$A:$G,MATCH(ROW()+897,$A:$A,0),COLUMN()-8),"")</f>
        <v>39787</v>
      </c>
      <c r="K897" s="38">
        <f>IFERROR(INDEX(zdrovojéúdaje!$A:$G,MATCH(ROW()+897,$A:$A,0),COLUMN()-8),"")</f>
        <v>0</v>
      </c>
      <c r="L897" s="39" t="str">
        <f>IFERROR(VALUE(TRIM(SUBSTITUTE(REPLACE(INDEX(zdrovojéúdaje!$A:$G,MATCH(ROW()+897,$A:$A,0),COLUMN()-8),1,4,""),".",",",1))),"")</f>
        <v/>
      </c>
      <c r="M897" s="39" t="str">
        <f>IFERROR(VALUE(TRIM(SUBSTITUTE(REPLACE(INDEX(zdrovojéúdaje!$A:$G,MATCH(ROW()+897,$A:$A,0),COLUMN()-8),1,4,""),".",","))),"")</f>
        <v/>
      </c>
      <c r="N897" s="40" t="str">
        <f>IFERROR(VALUE(TRIM(SUBSTITUTE(REPLACE(INDEX(zdrovojéúdaje!$A:$G,MATCH(ROW()+897,$A:$A,0),COLUMN()-8),1,4,""),".",","))),"")</f>
        <v/>
      </c>
    </row>
    <row r="898" spans="1:14" s="29" customFormat="1" ht="13.15" customHeight="1">
      <c r="A898" s="47">
        <f>IF((zdrovojéúdaje!B898&gt;=$C$3)*(zdrovojéúdaje!B898&lt;=$C$4),1+COUNTIF($A$1:$A897,"&gt;0"),0)</f>
        <v>898</v>
      </c>
      <c r="B898" s="28">
        <f>IFERROR(INDEX(zdrovojéúdaje!$A:$G,MATCH(ROW()+821,$A:$A,0),COLUMN()-1),"")</f>
        <v>1719</v>
      </c>
      <c r="C898" s="14">
        <f>IFERROR(INDEX(zdrovojéúdaje!$A:$G,MATCH(ROW()+821,$A:$A,0),COLUMN()-1),"")</f>
        <v>39787</v>
      </c>
      <c r="D898" s="15">
        <f>IFERROR(INDEX(zdrovojéúdaje!$A:$G,MATCH(ROW()+821,$A:$A,0),COLUMN()-1),"")</f>
        <v>0</v>
      </c>
      <c r="E898" s="13" t="str">
        <f>IFERROR(VALUE(TRIM(SUBSTITUTE(REPLACE(INDEX(zdrovojéúdaje!$A:$G,MATCH(ROW()+821,$A:$A,0),COLUMN()-1),1,4,""),".",",",1))),"")</f>
        <v/>
      </c>
      <c r="F898" s="13" t="str">
        <f>IFERROR(VALUE(TRIM(SUBSTITUTE(REPLACE(INDEX(zdrovojéúdaje!$A:$G,MATCH(ROW()+821,$A:$A,0),COLUMN()-1),1,4,""),".",","))),"")</f>
        <v/>
      </c>
      <c r="G898" s="12" t="str">
        <f>IFERROR(VALUE(TRIM(SUBSTITUTE(REPLACE(INDEX(zdrovojéúdaje!$A:$G,MATCH(ROW()+821,$A:$A,0),COLUMN()-1),1,4,""),".",","))),"")</f>
        <v/>
      </c>
      <c r="I898" s="36">
        <f>IFERROR(INDEX(zdrovojéúdaje!$A:$G,MATCH(ROW()+897,$A:$A,0),COLUMN()-8),"")</f>
        <v>1795</v>
      </c>
      <c r="J898" s="37">
        <f>IFERROR(INDEX(zdrovojéúdaje!$A:$G,MATCH(ROW()+897,$A:$A,0),COLUMN()-8),"")</f>
        <v>39787</v>
      </c>
      <c r="K898" s="38">
        <f>IFERROR(INDEX(zdrovojéúdaje!$A:$G,MATCH(ROW()+897,$A:$A,0),COLUMN()-8),"")</f>
        <v>0</v>
      </c>
      <c r="L898" s="39" t="str">
        <f>IFERROR(VALUE(TRIM(SUBSTITUTE(REPLACE(INDEX(zdrovojéúdaje!$A:$G,MATCH(ROW()+897,$A:$A,0),COLUMN()-8),1,4,""),".",",",1))),"")</f>
        <v/>
      </c>
      <c r="M898" s="39" t="str">
        <f>IFERROR(VALUE(TRIM(SUBSTITUTE(REPLACE(INDEX(zdrovojéúdaje!$A:$G,MATCH(ROW()+897,$A:$A,0),COLUMN()-8),1,4,""),".",","))),"")</f>
        <v/>
      </c>
      <c r="N898" s="40" t="str">
        <f>IFERROR(VALUE(TRIM(SUBSTITUTE(REPLACE(INDEX(zdrovojéúdaje!$A:$G,MATCH(ROW()+897,$A:$A,0),COLUMN()-8),1,4,""),".",","))),"")</f>
        <v/>
      </c>
    </row>
    <row r="899" spans="1:14" s="29" customFormat="1" ht="13.15" customHeight="1">
      <c r="A899" s="47">
        <f>IF((zdrovojéúdaje!B899&gt;=$C$3)*(zdrovojéúdaje!B899&lt;=$C$4),1+COUNTIF($A$1:$A898,"&gt;0"),0)</f>
        <v>899</v>
      </c>
      <c r="B899" s="28">
        <f>IFERROR(INDEX(zdrovojéúdaje!$A:$G,MATCH(ROW()+821,$A:$A,0),COLUMN()-1),"")</f>
        <v>1720</v>
      </c>
      <c r="C899" s="14">
        <f>IFERROR(INDEX(zdrovojéúdaje!$A:$G,MATCH(ROW()+821,$A:$A,0),COLUMN()-1),"")</f>
        <v>39787</v>
      </c>
      <c r="D899" s="15">
        <f>IFERROR(INDEX(zdrovojéúdaje!$A:$G,MATCH(ROW()+821,$A:$A,0),COLUMN()-1),"")</f>
        <v>0</v>
      </c>
      <c r="E899" s="13" t="str">
        <f>IFERROR(VALUE(TRIM(SUBSTITUTE(REPLACE(INDEX(zdrovojéúdaje!$A:$G,MATCH(ROW()+821,$A:$A,0),COLUMN()-1),1,4,""),".",",",1))),"")</f>
        <v/>
      </c>
      <c r="F899" s="13" t="str">
        <f>IFERROR(VALUE(TRIM(SUBSTITUTE(REPLACE(INDEX(zdrovojéúdaje!$A:$G,MATCH(ROW()+821,$A:$A,0),COLUMN()-1),1,4,""),".",","))),"")</f>
        <v/>
      </c>
      <c r="G899" s="12" t="str">
        <f>IFERROR(VALUE(TRIM(SUBSTITUTE(REPLACE(INDEX(zdrovojéúdaje!$A:$G,MATCH(ROW()+821,$A:$A,0),COLUMN()-1),1,4,""),".",","))),"")</f>
        <v/>
      </c>
      <c r="I899" s="36">
        <f>IFERROR(INDEX(zdrovojéúdaje!$A:$G,MATCH(ROW()+897,$A:$A,0),COLUMN()-8),"")</f>
        <v>1796</v>
      </c>
      <c r="J899" s="37">
        <f>IFERROR(INDEX(zdrovojéúdaje!$A:$G,MATCH(ROW()+897,$A:$A,0),COLUMN()-8),"")</f>
        <v>39787</v>
      </c>
      <c r="K899" s="38">
        <f>IFERROR(INDEX(zdrovojéúdaje!$A:$G,MATCH(ROW()+897,$A:$A,0),COLUMN()-8),"")</f>
        <v>0</v>
      </c>
      <c r="L899" s="39" t="str">
        <f>IFERROR(VALUE(TRIM(SUBSTITUTE(REPLACE(INDEX(zdrovojéúdaje!$A:$G,MATCH(ROW()+897,$A:$A,0),COLUMN()-8),1,4,""),".",",",1))),"")</f>
        <v/>
      </c>
      <c r="M899" s="39" t="str">
        <f>IFERROR(VALUE(TRIM(SUBSTITUTE(REPLACE(INDEX(zdrovojéúdaje!$A:$G,MATCH(ROW()+897,$A:$A,0),COLUMN()-8),1,4,""),".",","))),"")</f>
        <v/>
      </c>
      <c r="N899" s="40" t="str">
        <f>IFERROR(VALUE(TRIM(SUBSTITUTE(REPLACE(INDEX(zdrovojéúdaje!$A:$G,MATCH(ROW()+897,$A:$A,0),COLUMN()-8),1,4,""),".",","))),"")</f>
        <v/>
      </c>
    </row>
    <row r="900" spans="1:14" s="29" customFormat="1" ht="13.15" customHeight="1">
      <c r="A900" s="47">
        <f>IF((zdrovojéúdaje!B900&gt;=$C$3)*(zdrovojéúdaje!B900&lt;=$C$4),1+COUNTIF($A$1:$A899,"&gt;0"),0)</f>
        <v>900</v>
      </c>
      <c r="B900" s="28">
        <f>IFERROR(INDEX(zdrovojéúdaje!$A:$G,MATCH(ROW()+821,$A:$A,0),COLUMN()-1),"")</f>
        <v>1721</v>
      </c>
      <c r="C900" s="14">
        <f>IFERROR(INDEX(zdrovojéúdaje!$A:$G,MATCH(ROW()+821,$A:$A,0),COLUMN()-1),"")</f>
        <v>39787</v>
      </c>
      <c r="D900" s="15">
        <f>IFERROR(INDEX(zdrovojéúdaje!$A:$G,MATCH(ROW()+821,$A:$A,0),COLUMN()-1),"")</f>
        <v>0</v>
      </c>
      <c r="E900" s="13" t="str">
        <f>IFERROR(VALUE(TRIM(SUBSTITUTE(REPLACE(INDEX(zdrovojéúdaje!$A:$G,MATCH(ROW()+821,$A:$A,0),COLUMN()-1),1,4,""),".",",",1))),"")</f>
        <v/>
      </c>
      <c r="F900" s="13" t="str">
        <f>IFERROR(VALUE(TRIM(SUBSTITUTE(REPLACE(INDEX(zdrovojéúdaje!$A:$G,MATCH(ROW()+821,$A:$A,0),COLUMN()-1),1,4,""),".",","))),"")</f>
        <v/>
      </c>
      <c r="G900" s="12" t="str">
        <f>IFERROR(VALUE(TRIM(SUBSTITUTE(REPLACE(INDEX(zdrovojéúdaje!$A:$G,MATCH(ROW()+821,$A:$A,0),COLUMN()-1),1,4,""),".",","))),"")</f>
        <v/>
      </c>
      <c r="I900" s="36">
        <f>IFERROR(INDEX(zdrovojéúdaje!$A:$G,MATCH(ROW()+897,$A:$A,0),COLUMN()-8),"")</f>
        <v>1797</v>
      </c>
      <c r="J900" s="37">
        <f>IFERROR(INDEX(zdrovojéúdaje!$A:$G,MATCH(ROW()+897,$A:$A,0),COLUMN()-8),"")</f>
        <v>39787</v>
      </c>
      <c r="K900" s="38">
        <f>IFERROR(INDEX(zdrovojéúdaje!$A:$G,MATCH(ROW()+897,$A:$A,0),COLUMN()-8),"")</f>
        <v>0</v>
      </c>
      <c r="L900" s="39" t="str">
        <f>IFERROR(VALUE(TRIM(SUBSTITUTE(REPLACE(INDEX(zdrovojéúdaje!$A:$G,MATCH(ROW()+897,$A:$A,0),COLUMN()-8),1,4,""),".",",",1))),"")</f>
        <v/>
      </c>
      <c r="M900" s="39" t="str">
        <f>IFERROR(VALUE(TRIM(SUBSTITUTE(REPLACE(INDEX(zdrovojéúdaje!$A:$G,MATCH(ROW()+897,$A:$A,0),COLUMN()-8),1,4,""),".",","))),"")</f>
        <v/>
      </c>
      <c r="N900" s="40" t="str">
        <f>IFERROR(VALUE(TRIM(SUBSTITUTE(REPLACE(INDEX(zdrovojéúdaje!$A:$G,MATCH(ROW()+897,$A:$A,0),COLUMN()-8),1,4,""),".",","))),"")</f>
        <v/>
      </c>
    </row>
    <row r="901" spans="1:14" s="29" customFormat="1" ht="13.15" customHeight="1">
      <c r="A901" s="47">
        <f>IF((zdrovojéúdaje!B901&gt;=$C$3)*(zdrovojéúdaje!B901&lt;=$C$4),1+COUNTIF($A$1:$A900,"&gt;0"),0)</f>
        <v>901</v>
      </c>
      <c r="B901" s="28">
        <f>IFERROR(INDEX(zdrovojéúdaje!$A:$G,MATCH(ROW()+821,$A:$A,0),COLUMN()-1),"")</f>
        <v>1722</v>
      </c>
      <c r="C901" s="14">
        <f>IFERROR(INDEX(zdrovojéúdaje!$A:$G,MATCH(ROW()+821,$A:$A,0),COLUMN()-1),"")</f>
        <v>39787</v>
      </c>
      <c r="D901" s="15">
        <f>IFERROR(INDEX(zdrovojéúdaje!$A:$G,MATCH(ROW()+821,$A:$A,0),COLUMN()-1),"")</f>
        <v>0</v>
      </c>
      <c r="E901" s="13" t="str">
        <f>IFERROR(VALUE(TRIM(SUBSTITUTE(REPLACE(INDEX(zdrovojéúdaje!$A:$G,MATCH(ROW()+821,$A:$A,0),COLUMN()-1),1,4,""),".",",",1))),"")</f>
        <v/>
      </c>
      <c r="F901" s="13" t="str">
        <f>IFERROR(VALUE(TRIM(SUBSTITUTE(REPLACE(INDEX(zdrovojéúdaje!$A:$G,MATCH(ROW()+821,$A:$A,0),COLUMN()-1),1,4,""),".",","))),"")</f>
        <v/>
      </c>
      <c r="G901" s="12" t="str">
        <f>IFERROR(VALUE(TRIM(SUBSTITUTE(REPLACE(INDEX(zdrovojéúdaje!$A:$G,MATCH(ROW()+821,$A:$A,0),COLUMN()-1),1,4,""),".",","))),"")</f>
        <v/>
      </c>
      <c r="I901" s="36">
        <f>IFERROR(INDEX(zdrovojéúdaje!$A:$G,MATCH(ROW()+897,$A:$A,0),COLUMN()-8),"")</f>
        <v>1798</v>
      </c>
      <c r="J901" s="37">
        <f>IFERROR(INDEX(zdrovojéúdaje!$A:$G,MATCH(ROW()+897,$A:$A,0),COLUMN()-8),"")</f>
        <v>39787</v>
      </c>
      <c r="K901" s="38">
        <f>IFERROR(INDEX(zdrovojéúdaje!$A:$G,MATCH(ROW()+897,$A:$A,0),COLUMN()-8),"")</f>
        <v>0</v>
      </c>
      <c r="L901" s="39" t="str">
        <f>IFERROR(VALUE(TRIM(SUBSTITUTE(REPLACE(INDEX(zdrovojéúdaje!$A:$G,MATCH(ROW()+897,$A:$A,0),COLUMN()-8),1,4,""),".",",",1))),"")</f>
        <v/>
      </c>
      <c r="M901" s="39" t="str">
        <f>IFERROR(VALUE(TRIM(SUBSTITUTE(REPLACE(INDEX(zdrovojéúdaje!$A:$G,MATCH(ROW()+897,$A:$A,0),COLUMN()-8),1,4,""),".",","))),"")</f>
        <v/>
      </c>
      <c r="N901" s="40" t="str">
        <f>IFERROR(VALUE(TRIM(SUBSTITUTE(REPLACE(INDEX(zdrovojéúdaje!$A:$G,MATCH(ROW()+897,$A:$A,0),COLUMN()-8),1,4,""),".",","))),"")</f>
        <v/>
      </c>
    </row>
    <row r="902" spans="1:14" s="29" customFormat="1" ht="13.15" customHeight="1">
      <c r="A902" s="47">
        <f>IF((zdrovojéúdaje!B902&gt;=$C$3)*(zdrovojéúdaje!B902&lt;=$C$4),1+COUNTIF($A$1:$A901,"&gt;0"),0)</f>
        <v>902</v>
      </c>
      <c r="B902" s="28">
        <f>IFERROR(INDEX(zdrovojéúdaje!$A:$G,MATCH(ROW()+821,$A:$A,0),COLUMN()-1),"")</f>
        <v>1723</v>
      </c>
      <c r="C902" s="14">
        <f>IFERROR(INDEX(zdrovojéúdaje!$A:$G,MATCH(ROW()+821,$A:$A,0),COLUMN()-1),"")</f>
        <v>39787</v>
      </c>
      <c r="D902" s="15">
        <f>IFERROR(INDEX(zdrovojéúdaje!$A:$G,MATCH(ROW()+821,$A:$A,0),COLUMN()-1),"")</f>
        <v>0</v>
      </c>
      <c r="E902" s="13" t="str">
        <f>IFERROR(VALUE(TRIM(SUBSTITUTE(REPLACE(INDEX(zdrovojéúdaje!$A:$G,MATCH(ROW()+821,$A:$A,0),COLUMN()-1),1,4,""),".",",",1))),"")</f>
        <v/>
      </c>
      <c r="F902" s="13" t="str">
        <f>IFERROR(VALUE(TRIM(SUBSTITUTE(REPLACE(INDEX(zdrovojéúdaje!$A:$G,MATCH(ROW()+821,$A:$A,0),COLUMN()-1),1,4,""),".",","))),"")</f>
        <v/>
      </c>
      <c r="G902" s="12" t="str">
        <f>IFERROR(VALUE(TRIM(SUBSTITUTE(REPLACE(INDEX(zdrovojéúdaje!$A:$G,MATCH(ROW()+821,$A:$A,0),COLUMN()-1),1,4,""),".",","))),"")</f>
        <v/>
      </c>
      <c r="I902" s="36">
        <f>IFERROR(INDEX(zdrovojéúdaje!$A:$G,MATCH(ROW()+897,$A:$A,0),COLUMN()-8),"")</f>
        <v>1799</v>
      </c>
      <c r="J902" s="37">
        <f>IFERROR(INDEX(zdrovojéúdaje!$A:$G,MATCH(ROW()+897,$A:$A,0),COLUMN()-8),"")</f>
        <v>39787</v>
      </c>
      <c r="K902" s="38">
        <f>IFERROR(INDEX(zdrovojéúdaje!$A:$G,MATCH(ROW()+897,$A:$A,0),COLUMN()-8),"")</f>
        <v>0</v>
      </c>
      <c r="L902" s="39" t="str">
        <f>IFERROR(VALUE(TRIM(SUBSTITUTE(REPLACE(INDEX(zdrovojéúdaje!$A:$G,MATCH(ROW()+897,$A:$A,0),COLUMN()-8),1,4,""),".",",",1))),"")</f>
        <v/>
      </c>
      <c r="M902" s="39" t="str">
        <f>IFERROR(VALUE(TRIM(SUBSTITUTE(REPLACE(INDEX(zdrovojéúdaje!$A:$G,MATCH(ROW()+897,$A:$A,0),COLUMN()-8),1,4,""),".",","))),"")</f>
        <v/>
      </c>
      <c r="N902" s="40" t="str">
        <f>IFERROR(VALUE(TRIM(SUBSTITUTE(REPLACE(INDEX(zdrovojéúdaje!$A:$G,MATCH(ROW()+897,$A:$A,0),COLUMN()-8),1,4,""),".",","))),"")</f>
        <v/>
      </c>
    </row>
    <row r="903" spans="1:14" s="29" customFormat="1" ht="13.15" customHeight="1">
      <c r="A903" s="47">
        <f>IF((zdrovojéúdaje!B903&gt;=$C$3)*(zdrovojéúdaje!B903&lt;=$C$4),1+COUNTIF($A$1:$A902,"&gt;0"),0)</f>
        <v>903</v>
      </c>
      <c r="B903" s="28">
        <f>IFERROR(INDEX(zdrovojéúdaje!$A:$G,MATCH(ROW()+821,$A:$A,0),COLUMN()-1),"")</f>
        <v>1724</v>
      </c>
      <c r="C903" s="14">
        <f>IFERROR(INDEX(zdrovojéúdaje!$A:$G,MATCH(ROW()+821,$A:$A,0),COLUMN()-1),"")</f>
        <v>39787</v>
      </c>
      <c r="D903" s="15">
        <f>IFERROR(INDEX(zdrovojéúdaje!$A:$G,MATCH(ROW()+821,$A:$A,0),COLUMN()-1),"")</f>
        <v>0</v>
      </c>
      <c r="E903" s="13" t="str">
        <f>IFERROR(VALUE(TRIM(SUBSTITUTE(REPLACE(INDEX(zdrovojéúdaje!$A:$G,MATCH(ROW()+821,$A:$A,0),COLUMN()-1),1,4,""),".",",",1))),"")</f>
        <v/>
      </c>
      <c r="F903" s="13" t="str">
        <f>IFERROR(VALUE(TRIM(SUBSTITUTE(REPLACE(INDEX(zdrovojéúdaje!$A:$G,MATCH(ROW()+821,$A:$A,0),COLUMN()-1),1,4,""),".",","))),"")</f>
        <v/>
      </c>
      <c r="G903" s="12" t="str">
        <f>IFERROR(VALUE(TRIM(SUBSTITUTE(REPLACE(INDEX(zdrovojéúdaje!$A:$G,MATCH(ROW()+821,$A:$A,0),COLUMN()-1),1,4,""),".",","))),"")</f>
        <v/>
      </c>
      <c r="I903" s="36">
        <f>IFERROR(INDEX(zdrovojéúdaje!$A:$G,MATCH(ROW()+897,$A:$A,0),COLUMN()-8),"")</f>
        <v>1800</v>
      </c>
      <c r="J903" s="37">
        <f>IFERROR(INDEX(zdrovojéúdaje!$A:$G,MATCH(ROW()+897,$A:$A,0),COLUMN()-8),"")</f>
        <v>39787</v>
      </c>
      <c r="K903" s="38">
        <f>IFERROR(INDEX(zdrovojéúdaje!$A:$G,MATCH(ROW()+897,$A:$A,0),COLUMN()-8),"")</f>
        <v>0</v>
      </c>
      <c r="L903" s="39" t="str">
        <f>IFERROR(VALUE(TRIM(SUBSTITUTE(REPLACE(INDEX(zdrovojéúdaje!$A:$G,MATCH(ROW()+897,$A:$A,0),COLUMN()-8),1,4,""),".",",",1))),"")</f>
        <v/>
      </c>
      <c r="M903" s="39" t="str">
        <f>IFERROR(VALUE(TRIM(SUBSTITUTE(REPLACE(INDEX(zdrovojéúdaje!$A:$G,MATCH(ROW()+897,$A:$A,0),COLUMN()-8),1,4,""),".",","))),"")</f>
        <v/>
      </c>
      <c r="N903" s="40" t="str">
        <f>IFERROR(VALUE(TRIM(SUBSTITUTE(REPLACE(INDEX(zdrovojéúdaje!$A:$G,MATCH(ROW()+897,$A:$A,0),COLUMN()-8),1,4,""),".",","))),"")</f>
        <v/>
      </c>
    </row>
    <row r="904" spans="1:14" s="29" customFormat="1" ht="13.15" customHeight="1">
      <c r="A904" s="47">
        <f>IF((zdrovojéúdaje!B904&gt;=$C$3)*(zdrovojéúdaje!B904&lt;=$C$4),1+COUNTIF($A$1:$A903,"&gt;0"),0)</f>
        <v>904</v>
      </c>
      <c r="B904" s="28">
        <f>IFERROR(INDEX(zdrovojéúdaje!$A:$G,MATCH(ROW()+821,$A:$A,0),COLUMN()-1),"")</f>
        <v>1725</v>
      </c>
      <c r="C904" s="14">
        <f>IFERROR(INDEX(zdrovojéúdaje!$A:$G,MATCH(ROW()+821,$A:$A,0),COLUMN()-1),"")</f>
        <v>39787</v>
      </c>
      <c r="D904" s="15">
        <f>IFERROR(INDEX(zdrovojéúdaje!$A:$G,MATCH(ROW()+821,$A:$A,0),COLUMN()-1),"")</f>
        <v>0</v>
      </c>
      <c r="E904" s="13" t="str">
        <f>IFERROR(VALUE(TRIM(SUBSTITUTE(REPLACE(INDEX(zdrovojéúdaje!$A:$G,MATCH(ROW()+821,$A:$A,0),COLUMN()-1),1,4,""),".",",",1))),"")</f>
        <v/>
      </c>
      <c r="F904" s="13" t="str">
        <f>IFERROR(VALUE(TRIM(SUBSTITUTE(REPLACE(INDEX(zdrovojéúdaje!$A:$G,MATCH(ROW()+821,$A:$A,0),COLUMN()-1),1,4,""),".",","))),"")</f>
        <v/>
      </c>
      <c r="G904" s="12" t="str">
        <f>IFERROR(VALUE(TRIM(SUBSTITUTE(REPLACE(INDEX(zdrovojéúdaje!$A:$G,MATCH(ROW()+821,$A:$A,0),COLUMN()-1),1,4,""),".",","))),"")</f>
        <v/>
      </c>
      <c r="I904" s="36">
        <f>IFERROR(INDEX(zdrovojéúdaje!$A:$G,MATCH(ROW()+897,$A:$A,0),COLUMN()-8),"")</f>
        <v>1801</v>
      </c>
      <c r="J904" s="37">
        <f>IFERROR(INDEX(zdrovojéúdaje!$A:$G,MATCH(ROW()+897,$A:$A,0),COLUMN()-8),"")</f>
        <v>39787</v>
      </c>
      <c r="K904" s="38">
        <f>IFERROR(INDEX(zdrovojéúdaje!$A:$G,MATCH(ROW()+897,$A:$A,0),COLUMN()-8),"")</f>
        <v>0</v>
      </c>
      <c r="L904" s="39" t="str">
        <f>IFERROR(VALUE(TRIM(SUBSTITUTE(REPLACE(INDEX(zdrovojéúdaje!$A:$G,MATCH(ROW()+897,$A:$A,0),COLUMN()-8),1,4,""),".",",",1))),"")</f>
        <v/>
      </c>
      <c r="M904" s="39" t="str">
        <f>IFERROR(VALUE(TRIM(SUBSTITUTE(REPLACE(INDEX(zdrovojéúdaje!$A:$G,MATCH(ROW()+897,$A:$A,0),COLUMN()-8),1,4,""),".",","))),"")</f>
        <v/>
      </c>
      <c r="N904" s="40" t="str">
        <f>IFERROR(VALUE(TRIM(SUBSTITUTE(REPLACE(INDEX(zdrovojéúdaje!$A:$G,MATCH(ROW()+897,$A:$A,0),COLUMN()-8),1,4,""),".",","))),"")</f>
        <v/>
      </c>
    </row>
    <row r="905" spans="1:14" s="29" customFormat="1" ht="13.15" customHeight="1">
      <c r="A905" s="47">
        <f>IF((zdrovojéúdaje!B905&gt;=$C$3)*(zdrovojéúdaje!B905&lt;=$C$4),1+COUNTIF($A$1:$A904,"&gt;0"),0)</f>
        <v>905</v>
      </c>
      <c r="B905" s="28">
        <f>IFERROR(INDEX(zdrovojéúdaje!$A:$G,MATCH(ROW()+821,$A:$A,0),COLUMN()-1),"")</f>
        <v>1726</v>
      </c>
      <c r="C905" s="14">
        <f>IFERROR(INDEX(zdrovojéúdaje!$A:$G,MATCH(ROW()+821,$A:$A,0),COLUMN()-1),"")</f>
        <v>39787</v>
      </c>
      <c r="D905" s="15">
        <f>IFERROR(INDEX(zdrovojéúdaje!$A:$G,MATCH(ROW()+821,$A:$A,0),COLUMN()-1),"")</f>
        <v>0</v>
      </c>
      <c r="E905" s="13" t="str">
        <f>IFERROR(VALUE(TRIM(SUBSTITUTE(REPLACE(INDEX(zdrovojéúdaje!$A:$G,MATCH(ROW()+821,$A:$A,0),COLUMN()-1),1,4,""),".",",",1))),"")</f>
        <v/>
      </c>
      <c r="F905" s="13" t="str">
        <f>IFERROR(VALUE(TRIM(SUBSTITUTE(REPLACE(INDEX(zdrovojéúdaje!$A:$G,MATCH(ROW()+821,$A:$A,0),COLUMN()-1),1,4,""),".",","))),"")</f>
        <v/>
      </c>
      <c r="G905" s="12" t="str">
        <f>IFERROR(VALUE(TRIM(SUBSTITUTE(REPLACE(INDEX(zdrovojéúdaje!$A:$G,MATCH(ROW()+821,$A:$A,0),COLUMN()-1),1,4,""),".",","))),"")</f>
        <v/>
      </c>
      <c r="I905" s="36">
        <f>IFERROR(INDEX(zdrovojéúdaje!$A:$G,MATCH(ROW()+897,$A:$A,0),COLUMN()-8),"")</f>
        <v>1802</v>
      </c>
      <c r="J905" s="37">
        <f>IFERROR(INDEX(zdrovojéúdaje!$A:$G,MATCH(ROW()+897,$A:$A,0),COLUMN()-8),"")</f>
        <v>39787</v>
      </c>
      <c r="K905" s="38">
        <f>IFERROR(INDEX(zdrovojéúdaje!$A:$G,MATCH(ROW()+897,$A:$A,0),COLUMN()-8),"")</f>
        <v>0</v>
      </c>
      <c r="L905" s="39" t="str">
        <f>IFERROR(VALUE(TRIM(SUBSTITUTE(REPLACE(INDEX(zdrovojéúdaje!$A:$G,MATCH(ROW()+897,$A:$A,0),COLUMN()-8),1,4,""),".",",",1))),"")</f>
        <v/>
      </c>
      <c r="M905" s="39" t="str">
        <f>IFERROR(VALUE(TRIM(SUBSTITUTE(REPLACE(INDEX(zdrovojéúdaje!$A:$G,MATCH(ROW()+897,$A:$A,0),COLUMN()-8),1,4,""),".",","))),"")</f>
        <v/>
      </c>
      <c r="N905" s="40" t="str">
        <f>IFERROR(VALUE(TRIM(SUBSTITUTE(REPLACE(INDEX(zdrovojéúdaje!$A:$G,MATCH(ROW()+897,$A:$A,0),COLUMN()-8),1,4,""),".",","))),"")</f>
        <v/>
      </c>
    </row>
    <row r="906" spans="1:14" s="29" customFormat="1" ht="13.15" customHeight="1">
      <c r="A906" s="47">
        <f>IF((zdrovojéúdaje!B906&gt;=$C$3)*(zdrovojéúdaje!B906&lt;=$C$4),1+COUNTIF($A$1:$A905,"&gt;0"),0)</f>
        <v>906</v>
      </c>
      <c r="B906" s="28">
        <f>IFERROR(INDEX(zdrovojéúdaje!$A:$G,MATCH(ROW()+821,$A:$A,0),COLUMN()-1),"")</f>
        <v>1727</v>
      </c>
      <c r="C906" s="14">
        <f>IFERROR(INDEX(zdrovojéúdaje!$A:$G,MATCH(ROW()+821,$A:$A,0),COLUMN()-1),"")</f>
        <v>39787</v>
      </c>
      <c r="D906" s="15">
        <f>IFERROR(INDEX(zdrovojéúdaje!$A:$G,MATCH(ROW()+821,$A:$A,0),COLUMN()-1),"")</f>
        <v>0</v>
      </c>
      <c r="E906" s="13" t="str">
        <f>IFERROR(VALUE(TRIM(SUBSTITUTE(REPLACE(INDEX(zdrovojéúdaje!$A:$G,MATCH(ROW()+821,$A:$A,0),COLUMN()-1),1,4,""),".",",",1))),"")</f>
        <v/>
      </c>
      <c r="F906" s="13" t="str">
        <f>IFERROR(VALUE(TRIM(SUBSTITUTE(REPLACE(INDEX(zdrovojéúdaje!$A:$G,MATCH(ROW()+821,$A:$A,0),COLUMN()-1),1,4,""),".",","))),"")</f>
        <v/>
      </c>
      <c r="G906" s="12" t="str">
        <f>IFERROR(VALUE(TRIM(SUBSTITUTE(REPLACE(INDEX(zdrovojéúdaje!$A:$G,MATCH(ROW()+821,$A:$A,0),COLUMN()-1),1,4,""),".",","))),"")</f>
        <v/>
      </c>
      <c r="I906" s="36">
        <f>IFERROR(INDEX(zdrovojéúdaje!$A:$G,MATCH(ROW()+897,$A:$A,0),COLUMN()-8),"")</f>
        <v>1803</v>
      </c>
      <c r="J906" s="37">
        <f>IFERROR(INDEX(zdrovojéúdaje!$A:$G,MATCH(ROW()+897,$A:$A,0),COLUMN()-8),"")</f>
        <v>39787</v>
      </c>
      <c r="K906" s="38">
        <f>IFERROR(INDEX(zdrovojéúdaje!$A:$G,MATCH(ROW()+897,$A:$A,0),COLUMN()-8),"")</f>
        <v>0</v>
      </c>
      <c r="L906" s="39" t="str">
        <f>IFERROR(VALUE(TRIM(SUBSTITUTE(REPLACE(INDEX(zdrovojéúdaje!$A:$G,MATCH(ROW()+897,$A:$A,0),COLUMN()-8),1,4,""),".",",",1))),"")</f>
        <v/>
      </c>
      <c r="M906" s="39" t="str">
        <f>IFERROR(VALUE(TRIM(SUBSTITUTE(REPLACE(INDEX(zdrovojéúdaje!$A:$G,MATCH(ROW()+897,$A:$A,0),COLUMN()-8),1,4,""),".",","))),"")</f>
        <v/>
      </c>
      <c r="N906" s="40" t="str">
        <f>IFERROR(VALUE(TRIM(SUBSTITUTE(REPLACE(INDEX(zdrovojéúdaje!$A:$G,MATCH(ROW()+897,$A:$A,0),COLUMN()-8),1,4,""),".",","))),"")</f>
        <v/>
      </c>
    </row>
    <row r="907" spans="1:14" s="29" customFormat="1" ht="13.15" customHeight="1">
      <c r="A907" s="47">
        <f>IF((zdrovojéúdaje!B907&gt;=$C$3)*(zdrovojéúdaje!B907&lt;=$C$4),1+COUNTIF($A$1:$A906,"&gt;0"),0)</f>
        <v>907</v>
      </c>
      <c r="B907" s="28">
        <f>IFERROR(INDEX(zdrovojéúdaje!$A:$G,MATCH(ROW()+821,$A:$A,0),COLUMN()-1),"")</f>
        <v>1728</v>
      </c>
      <c r="C907" s="14">
        <f>IFERROR(INDEX(zdrovojéúdaje!$A:$G,MATCH(ROW()+821,$A:$A,0),COLUMN()-1),"")</f>
        <v>39787</v>
      </c>
      <c r="D907" s="15">
        <f>IFERROR(INDEX(zdrovojéúdaje!$A:$G,MATCH(ROW()+821,$A:$A,0),COLUMN()-1),"")</f>
        <v>0</v>
      </c>
      <c r="E907" s="13" t="str">
        <f>IFERROR(VALUE(TRIM(SUBSTITUTE(REPLACE(INDEX(zdrovojéúdaje!$A:$G,MATCH(ROW()+821,$A:$A,0),COLUMN()-1),1,4,""),".",",",1))),"")</f>
        <v/>
      </c>
      <c r="F907" s="13" t="str">
        <f>IFERROR(VALUE(TRIM(SUBSTITUTE(REPLACE(INDEX(zdrovojéúdaje!$A:$G,MATCH(ROW()+821,$A:$A,0),COLUMN()-1),1,4,""),".",","))),"")</f>
        <v/>
      </c>
      <c r="G907" s="12" t="str">
        <f>IFERROR(VALUE(TRIM(SUBSTITUTE(REPLACE(INDEX(zdrovojéúdaje!$A:$G,MATCH(ROW()+821,$A:$A,0),COLUMN()-1),1,4,""),".",","))),"")</f>
        <v/>
      </c>
      <c r="I907" s="36">
        <f>IFERROR(INDEX(zdrovojéúdaje!$A:$G,MATCH(ROW()+897,$A:$A,0),COLUMN()-8),"")</f>
        <v>1804</v>
      </c>
      <c r="J907" s="37">
        <f>IFERROR(INDEX(zdrovojéúdaje!$A:$G,MATCH(ROW()+897,$A:$A,0),COLUMN()-8),"")</f>
        <v>39787</v>
      </c>
      <c r="K907" s="38">
        <f>IFERROR(INDEX(zdrovojéúdaje!$A:$G,MATCH(ROW()+897,$A:$A,0),COLUMN()-8),"")</f>
        <v>0</v>
      </c>
      <c r="L907" s="39" t="str">
        <f>IFERROR(VALUE(TRIM(SUBSTITUTE(REPLACE(INDEX(zdrovojéúdaje!$A:$G,MATCH(ROW()+897,$A:$A,0),COLUMN()-8),1,4,""),".",",",1))),"")</f>
        <v/>
      </c>
      <c r="M907" s="39" t="str">
        <f>IFERROR(VALUE(TRIM(SUBSTITUTE(REPLACE(INDEX(zdrovojéúdaje!$A:$G,MATCH(ROW()+897,$A:$A,0),COLUMN()-8),1,4,""),".",","))),"")</f>
        <v/>
      </c>
      <c r="N907" s="40" t="str">
        <f>IFERROR(VALUE(TRIM(SUBSTITUTE(REPLACE(INDEX(zdrovojéúdaje!$A:$G,MATCH(ROW()+897,$A:$A,0),COLUMN()-8),1,4,""),".",","))),"")</f>
        <v/>
      </c>
    </row>
    <row r="908" spans="1:14" s="29" customFormat="1" ht="13.15" customHeight="1">
      <c r="A908" s="47">
        <f>IF((zdrovojéúdaje!B908&gt;=$C$3)*(zdrovojéúdaje!B908&lt;=$C$4),1+COUNTIF($A$1:$A907,"&gt;0"),0)</f>
        <v>908</v>
      </c>
      <c r="B908" s="28">
        <f>IFERROR(INDEX(zdrovojéúdaje!$A:$G,MATCH(ROW()+897,$A:$A,0),COLUMN()-1),"")</f>
        <v>1805</v>
      </c>
      <c r="C908" s="14">
        <f>IFERROR(INDEX(zdrovojéúdaje!$A:$G,MATCH(ROW()+897,$A:$A,0),COLUMN()-1),"")</f>
        <v>39787</v>
      </c>
      <c r="D908" s="15">
        <f>IFERROR(INDEX(zdrovojéúdaje!$A:$G,MATCH(ROW()+897,$A:$A,0),COLUMN()-1),"")</f>
        <v>0</v>
      </c>
      <c r="E908" s="13" t="str">
        <f>IFERROR(VALUE(TRIM(SUBSTITUTE(REPLACE(INDEX(zdrovojéúdaje!$A:$G,MATCH(ROW()+897,$A:$A,0),COLUMN()-1),1,4,""),".",",",1))),"")</f>
        <v/>
      </c>
      <c r="F908" s="13" t="str">
        <f>IFERROR(VALUE(TRIM(SUBSTITUTE(REPLACE(INDEX(zdrovojéúdaje!$A:$G,MATCH(ROW()+897,$A:$A,0),COLUMN()-1),1,4,""),".",","))),"")</f>
        <v/>
      </c>
      <c r="G908" s="12" t="str">
        <f>IFERROR(VALUE(TRIM(SUBSTITUTE(REPLACE(INDEX(zdrovojéúdaje!$A:$G,MATCH(ROW()+897,$A:$A,0),COLUMN()-1),1,4,""),".",","))),"")</f>
        <v/>
      </c>
      <c r="I908" s="36">
        <f>IFERROR(INDEX(zdrovojéúdaje!$A:$G,MATCH(ROW()+973,$A:$A,0),COLUMN()-8),"")</f>
        <v>1881</v>
      </c>
      <c r="J908" s="37">
        <f>IFERROR(INDEX(zdrovojéúdaje!$A:$G,MATCH(ROW()+973,$A:$A,0),COLUMN()-8),"")</f>
        <v>39787</v>
      </c>
      <c r="K908" s="38">
        <f>IFERROR(INDEX(zdrovojéúdaje!$A:$G,MATCH(ROW()+973,$A:$A,0),COLUMN()-8),"")</f>
        <v>0</v>
      </c>
      <c r="L908" s="39" t="str">
        <f>IFERROR(VALUE(TRIM(SUBSTITUTE(REPLACE(INDEX(zdrovojéúdaje!$A:$G,MATCH(ROW()+973,$A:$A,0),COLUMN()-8),1,4,""),".",",",1))),"")</f>
        <v/>
      </c>
      <c r="M908" s="39" t="str">
        <f>IFERROR(VALUE(TRIM(SUBSTITUTE(REPLACE(INDEX(zdrovojéúdaje!$A:$G,MATCH(ROW()+973,$A:$A,0),COLUMN()-8),1,4,""),".",","))),"")</f>
        <v/>
      </c>
      <c r="N908" s="40" t="str">
        <f>IFERROR(VALUE(TRIM(SUBSTITUTE(REPLACE(INDEX(zdrovojéúdaje!$A:$G,MATCH(ROW()+973,$A:$A,0),COLUMN()-8),1,4,""),".",","))),"")</f>
        <v/>
      </c>
    </row>
    <row r="909" spans="1:14" s="29" customFormat="1" ht="13.15" customHeight="1">
      <c r="A909" s="47">
        <f>IF((zdrovojéúdaje!B909&gt;=$C$3)*(zdrovojéúdaje!B909&lt;=$C$4),1+COUNTIF($A$1:$A908,"&gt;0"),0)</f>
        <v>909</v>
      </c>
      <c r="B909" s="28">
        <f>IFERROR(INDEX(zdrovojéúdaje!$A:$G,MATCH(ROW()+897,$A:$A,0),COLUMN()-1),"")</f>
        <v>1806</v>
      </c>
      <c r="C909" s="14">
        <f>IFERROR(INDEX(zdrovojéúdaje!$A:$G,MATCH(ROW()+897,$A:$A,0),COLUMN()-1),"")</f>
        <v>39787</v>
      </c>
      <c r="D909" s="15">
        <f>IFERROR(INDEX(zdrovojéúdaje!$A:$G,MATCH(ROW()+897,$A:$A,0),COLUMN()-1),"")</f>
        <v>0</v>
      </c>
      <c r="E909" s="13" t="str">
        <f>IFERROR(VALUE(TRIM(SUBSTITUTE(REPLACE(INDEX(zdrovojéúdaje!$A:$G,MATCH(ROW()+897,$A:$A,0),COLUMN()-1),1,4,""),".",",",1))),"")</f>
        <v/>
      </c>
      <c r="F909" s="13" t="str">
        <f>IFERROR(VALUE(TRIM(SUBSTITUTE(REPLACE(INDEX(zdrovojéúdaje!$A:$G,MATCH(ROW()+897,$A:$A,0),COLUMN()-1),1,4,""),".",","))),"")</f>
        <v/>
      </c>
      <c r="G909" s="12" t="str">
        <f>IFERROR(VALUE(TRIM(SUBSTITUTE(REPLACE(INDEX(zdrovojéúdaje!$A:$G,MATCH(ROW()+897,$A:$A,0),COLUMN()-1),1,4,""),".",","))),"")</f>
        <v/>
      </c>
      <c r="I909" s="36">
        <f>IFERROR(INDEX(zdrovojéúdaje!$A:$G,MATCH(ROW()+973,$A:$A,0),COLUMN()-8),"")</f>
        <v>1882</v>
      </c>
      <c r="J909" s="37">
        <f>IFERROR(INDEX(zdrovojéúdaje!$A:$G,MATCH(ROW()+973,$A:$A,0),COLUMN()-8),"")</f>
        <v>39787</v>
      </c>
      <c r="K909" s="38">
        <f>IFERROR(INDEX(zdrovojéúdaje!$A:$G,MATCH(ROW()+973,$A:$A,0),COLUMN()-8),"")</f>
        <v>0</v>
      </c>
      <c r="L909" s="39" t="str">
        <f>IFERROR(VALUE(TRIM(SUBSTITUTE(REPLACE(INDEX(zdrovojéúdaje!$A:$G,MATCH(ROW()+973,$A:$A,0),COLUMN()-8),1,4,""),".",",",1))),"")</f>
        <v/>
      </c>
      <c r="M909" s="39" t="str">
        <f>IFERROR(VALUE(TRIM(SUBSTITUTE(REPLACE(INDEX(zdrovojéúdaje!$A:$G,MATCH(ROW()+973,$A:$A,0),COLUMN()-8),1,4,""),".",","))),"")</f>
        <v/>
      </c>
      <c r="N909" s="40" t="str">
        <f>IFERROR(VALUE(TRIM(SUBSTITUTE(REPLACE(INDEX(zdrovojéúdaje!$A:$G,MATCH(ROW()+973,$A:$A,0),COLUMN()-8),1,4,""),".",","))),"")</f>
        <v/>
      </c>
    </row>
    <row r="910" spans="1:14" s="29" customFormat="1" ht="13.15" customHeight="1">
      <c r="A910" s="47">
        <f>IF((zdrovojéúdaje!B910&gt;=$C$3)*(zdrovojéúdaje!B910&lt;=$C$4),1+COUNTIF($A$1:$A909,"&gt;0"),0)</f>
        <v>910</v>
      </c>
      <c r="B910" s="28">
        <f>IFERROR(INDEX(zdrovojéúdaje!$A:$G,MATCH(ROW()+897,$A:$A,0),COLUMN()-1),"")</f>
        <v>1807</v>
      </c>
      <c r="C910" s="14">
        <f>IFERROR(INDEX(zdrovojéúdaje!$A:$G,MATCH(ROW()+897,$A:$A,0),COLUMN()-1),"")</f>
        <v>39787</v>
      </c>
      <c r="D910" s="15">
        <f>IFERROR(INDEX(zdrovojéúdaje!$A:$G,MATCH(ROW()+897,$A:$A,0),COLUMN()-1),"")</f>
        <v>0</v>
      </c>
      <c r="E910" s="13" t="str">
        <f>IFERROR(VALUE(TRIM(SUBSTITUTE(REPLACE(INDEX(zdrovojéúdaje!$A:$G,MATCH(ROW()+897,$A:$A,0),COLUMN()-1),1,4,""),".",",",1))),"")</f>
        <v/>
      </c>
      <c r="F910" s="13" t="str">
        <f>IFERROR(VALUE(TRIM(SUBSTITUTE(REPLACE(INDEX(zdrovojéúdaje!$A:$G,MATCH(ROW()+897,$A:$A,0),COLUMN()-1),1,4,""),".",","))),"")</f>
        <v/>
      </c>
      <c r="G910" s="12" t="str">
        <f>IFERROR(VALUE(TRIM(SUBSTITUTE(REPLACE(INDEX(zdrovojéúdaje!$A:$G,MATCH(ROW()+897,$A:$A,0),COLUMN()-1),1,4,""),".",","))),"")</f>
        <v/>
      </c>
      <c r="I910" s="36">
        <f>IFERROR(INDEX(zdrovojéúdaje!$A:$G,MATCH(ROW()+973,$A:$A,0),COLUMN()-8),"")</f>
        <v>1883</v>
      </c>
      <c r="J910" s="37">
        <f>IFERROR(INDEX(zdrovojéúdaje!$A:$G,MATCH(ROW()+973,$A:$A,0),COLUMN()-8),"")</f>
        <v>39787</v>
      </c>
      <c r="K910" s="38">
        <f>IFERROR(INDEX(zdrovojéúdaje!$A:$G,MATCH(ROW()+973,$A:$A,0),COLUMN()-8),"")</f>
        <v>0</v>
      </c>
      <c r="L910" s="39" t="str">
        <f>IFERROR(VALUE(TRIM(SUBSTITUTE(REPLACE(INDEX(zdrovojéúdaje!$A:$G,MATCH(ROW()+973,$A:$A,0),COLUMN()-8),1,4,""),".",",",1))),"")</f>
        <v/>
      </c>
      <c r="M910" s="39" t="str">
        <f>IFERROR(VALUE(TRIM(SUBSTITUTE(REPLACE(INDEX(zdrovojéúdaje!$A:$G,MATCH(ROW()+973,$A:$A,0),COLUMN()-8),1,4,""),".",","))),"")</f>
        <v/>
      </c>
      <c r="N910" s="40" t="str">
        <f>IFERROR(VALUE(TRIM(SUBSTITUTE(REPLACE(INDEX(zdrovojéúdaje!$A:$G,MATCH(ROW()+973,$A:$A,0),COLUMN()-8),1,4,""),".",","))),"")</f>
        <v/>
      </c>
    </row>
    <row r="911" spans="1:14" s="29" customFormat="1" ht="13.15" customHeight="1">
      <c r="A911" s="47">
        <f>IF((zdrovojéúdaje!B911&gt;=$C$3)*(zdrovojéúdaje!B911&lt;=$C$4),1+COUNTIF($A$1:$A910,"&gt;0"),0)</f>
        <v>911</v>
      </c>
      <c r="B911" s="28">
        <f>IFERROR(INDEX(zdrovojéúdaje!$A:$G,MATCH(ROW()+897,$A:$A,0),COLUMN()-1),"")</f>
        <v>1808</v>
      </c>
      <c r="C911" s="14">
        <f>IFERROR(INDEX(zdrovojéúdaje!$A:$G,MATCH(ROW()+897,$A:$A,0),COLUMN()-1),"")</f>
        <v>39787</v>
      </c>
      <c r="D911" s="15">
        <f>IFERROR(INDEX(zdrovojéúdaje!$A:$G,MATCH(ROW()+897,$A:$A,0),COLUMN()-1),"")</f>
        <v>0</v>
      </c>
      <c r="E911" s="13" t="str">
        <f>IFERROR(VALUE(TRIM(SUBSTITUTE(REPLACE(INDEX(zdrovojéúdaje!$A:$G,MATCH(ROW()+897,$A:$A,0),COLUMN()-1),1,4,""),".",",",1))),"")</f>
        <v/>
      </c>
      <c r="F911" s="13" t="str">
        <f>IFERROR(VALUE(TRIM(SUBSTITUTE(REPLACE(INDEX(zdrovojéúdaje!$A:$G,MATCH(ROW()+897,$A:$A,0),COLUMN()-1),1,4,""),".",","))),"")</f>
        <v/>
      </c>
      <c r="G911" s="12" t="str">
        <f>IFERROR(VALUE(TRIM(SUBSTITUTE(REPLACE(INDEX(zdrovojéúdaje!$A:$G,MATCH(ROW()+897,$A:$A,0),COLUMN()-1),1,4,""),".",","))),"")</f>
        <v/>
      </c>
      <c r="I911" s="36">
        <f>IFERROR(INDEX(zdrovojéúdaje!$A:$G,MATCH(ROW()+973,$A:$A,0),COLUMN()-8),"")</f>
        <v>1884</v>
      </c>
      <c r="J911" s="37">
        <f>IFERROR(INDEX(zdrovojéúdaje!$A:$G,MATCH(ROW()+973,$A:$A,0),COLUMN()-8),"")</f>
        <v>39787</v>
      </c>
      <c r="K911" s="38">
        <f>IFERROR(INDEX(zdrovojéúdaje!$A:$G,MATCH(ROW()+973,$A:$A,0),COLUMN()-8),"")</f>
        <v>0</v>
      </c>
      <c r="L911" s="39" t="str">
        <f>IFERROR(VALUE(TRIM(SUBSTITUTE(REPLACE(INDEX(zdrovojéúdaje!$A:$G,MATCH(ROW()+973,$A:$A,0),COLUMN()-8),1,4,""),".",",",1))),"")</f>
        <v/>
      </c>
      <c r="M911" s="39" t="str">
        <f>IFERROR(VALUE(TRIM(SUBSTITUTE(REPLACE(INDEX(zdrovojéúdaje!$A:$G,MATCH(ROW()+973,$A:$A,0),COLUMN()-8),1,4,""),".",","))),"")</f>
        <v/>
      </c>
      <c r="N911" s="40" t="str">
        <f>IFERROR(VALUE(TRIM(SUBSTITUTE(REPLACE(INDEX(zdrovojéúdaje!$A:$G,MATCH(ROW()+973,$A:$A,0),COLUMN()-8),1,4,""),".",","))),"")</f>
        <v/>
      </c>
    </row>
    <row r="912" spans="1:14" s="29" customFormat="1" ht="13.15" customHeight="1">
      <c r="A912" s="47">
        <f>IF((zdrovojéúdaje!B912&gt;=$C$3)*(zdrovojéúdaje!B912&lt;=$C$4),1+COUNTIF($A$1:$A911,"&gt;0"),0)</f>
        <v>912</v>
      </c>
      <c r="B912" s="28">
        <f>IFERROR(INDEX(zdrovojéúdaje!$A:$G,MATCH(ROW()+897,$A:$A,0),COLUMN()-1),"")</f>
        <v>1809</v>
      </c>
      <c r="C912" s="14">
        <f>IFERROR(INDEX(zdrovojéúdaje!$A:$G,MATCH(ROW()+897,$A:$A,0),COLUMN()-1),"")</f>
        <v>39787</v>
      </c>
      <c r="D912" s="15">
        <f>IFERROR(INDEX(zdrovojéúdaje!$A:$G,MATCH(ROW()+897,$A:$A,0),COLUMN()-1),"")</f>
        <v>0</v>
      </c>
      <c r="E912" s="13" t="str">
        <f>IFERROR(VALUE(TRIM(SUBSTITUTE(REPLACE(INDEX(zdrovojéúdaje!$A:$G,MATCH(ROW()+897,$A:$A,0),COLUMN()-1),1,4,""),".",",",1))),"")</f>
        <v/>
      </c>
      <c r="F912" s="13" t="str">
        <f>IFERROR(VALUE(TRIM(SUBSTITUTE(REPLACE(INDEX(zdrovojéúdaje!$A:$G,MATCH(ROW()+897,$A:$A,0),COLUMN()-1),1,4,""),".",","))),"")</f>
        <v/>
      </c>
      <c r="G912" s="12" t="str">
        <f>IFERROR(VALUE(TRIM(SUBSTITUTE(REPLACE(INDEX(zdrovojéúdaje!$A:$G,MATCH(ROW()+897,$A:$A,0),COLUMN()-1),1,4,""),".",","))),"")</f>
        <v/>
      </c>
      <c r="I912" s="36">
        <f>IFERROR(INDEX(zdrovojéúdaje!$A:$G,MATCH(ROW()+973,$A:$A,0),COLUMN()-8),"")</f>
        <v>1885</v>
      </c>
      <c r="J912" s="37">
        <f>IFERROR(INDEX(zdrovojéúdaje!$A:$G,MATCH(ROW()+973,$A:$A,0),COLUMN()-8),"")</f>
        <v>39787</v>
      </c>
      <c r="K912" s="38">
        <f>IFERROR(INDEX(zdrovojéúdaje!$A:$G,MATCH(ROW()+973,$A:$A,0),COLUMN()-8),"")</f>
        <v>0</v>
      </c>
      <c r="L912" s="39" t="str">
        <f>IFERROR(VALUE(TRIM(SUBSTITUTE(REPLACE(INDEX(zdrovojéúdaje!$A:$G,MATCH(ROW()+973,$A:$A,0),COLUMN()-8),1,4,""),".",",",1))),"")</f>
        <v/>
      </c>
      <c r="M912" s="39" t="str">
        <f>IFERROR(VALUE(TRIM(SUBSTITUTE(REPLACE(INDEX(zdrovojéúdaje!$A:$G,MATCH(ROW()+973,$A:$A,0),COLUMN()-8),1,4,""),".",","))),"")</f>
        <v/>
      </c>
      <c r="N912" s="40" t="str">
        <f>IFERROR(VALUE(TRIM(SUBSTITUTE(REPLACE(INDEX(zdrovojéúdaje!$A:$G,MATCH(ROW()+973,$A:$A,0),COLUMN()-8),1,4,""),".",","))),"")</f>
        <v/>
      </c>
    </row>
    <row r="913" spans="1:14" s="29" customFormat="1" ht="13.15" customHeight="1">
      <c r="A913" s="47">
        <f>IF((zdrovojéúdaje!B913&gt;=$C$3)*(zdrovojéúdaje!B913&lt;=$C$4),1+COUNTIF($A$1:$A912,"&gt;0"),0)</f>
        <v>913</v>
      </c>
      <c r="B913" s="28">
        <f>IFERROR(INDEX(zdrovojéúdaje!$A:$G,MATCH(ROW()+897,$A:$A,0),COLUMN()-1),"")</f>
        <v>1810</v>
      </c>
      <c r="C913" s="14">
        <f>IFERROR(INDEX(zdrovojéúdaje!$A:$G,MATCH(ROW()+897,$A:$A,0),COLUMN()-1),"")</f>
        <v>39787</v>
      </c>
      <c r="D913" s="15">
        <f>IFERROR(INDEX(zdrovojéúdaje!$A:$G,MATCH(ROW()+897,$A:$A,0),COLUMN()-1),"")</f>
        <v>0</v>
      </c>
      <c r="E913" s="13" t="str">
        <f>IFERROR(VALUE(TRIM(SUBSTITUTE(REPLACE(INDEX(zdrovojéúdaje!$A:$G,MATCH(ROW()+897,$A:$A,0),COLUMN()-1),1,4,""),".",",",1))),"")</f>
        <v/>
      </c>
      <c r="F913" s="13" t="str">
        <f>IFERROR(VALUE(TRIM(SUBSTITUTE(REPLACE(INDEX(zdrovojéúdaje!$A:$G,MATCH(ROW()+897,$A:$A,0),COLUMN()-1),1,4,""),".",","))),"")</f>
        <v/>
      </c>
      <c r="G913" s="12" t="str">
        <f>IFERROR(VALUE(TRIM(SUBSTITUTE(REPLACE(INDEX(zdrovojéúdaje!$A:$G,MATCH(ROW()+897,$A:$A,0),COLUMN()-1),1,4,""),".",","))),"")</f>
        <v/>
      </c>
      <c r="I913" s="36">
        <f>IFERROR(INDEX(zdrovojéúdaje!$A:$G,MATCH(ROW()+973,$A:$A,0),COLUMN()-8),"")</f>
        <v>1886</v>
      </c>
      <c r="J913" s="37">
        <f>IFERROR(INDEX(zdrovojéúdaje!$A:$G,MATCH(ROW()+973,$A:$A,0),COLUMN()-8),"")</f>
        <v>39787</v>
      </c>
      <c r="K913" s="38">
        <f>IFERROR(INDEX(zdrovojéúdaje!$A:$G,MATCH(ROW()+973,$A:$A,0),COLUMN()-8),"")</f>
        <v>0</v>
      </c>
      <c r="L913" s="39" t="str">
        <f>IFERROR(VALUE(TRIM(SUBSTITUTE(REPLACE(INDEX(zdrovojéúdaje!$A:$G,MATCH(ROW()+973,$A:$A,0),COLUMN()-8),1,4,""),".",",",1))),"")</f>
        <v/>
      </c>
      <c r="M913" s="39" t="str">
        <f>IFERROR(VALUE(TRIM(SUBSTITUTE(REPLACE(INDEX(zdrovojéúdaje!$A:$G,MATCH(ROW()+973,$A:$A,0),COLUMN()-8),1,4,""),".",","))),"")</f>
        <v/>
      </c>
      <c r="N913" s="40" t="str">
        <f>IFERROR(VALUE(TRIM(SUBSTITUTE(REPLACE(INDEX(zdrovojéúdaje!$A:$G,MATCH(ROW()+973,$A:$A,0),COLUMN()-8),1,4,""),".",","))),"")</f>
        <v/>
      </c>
    </row>
    <row r="914" spans="1:14" s="29" customFormat="1" ht="13.15" customHeight="1">
      <c r="A914" s="47">
        <f>IF((zdrovojéúdaje!B914&gt;=$C$3)*(zdrovojéúdaje!B914&lt;=$C$4),1+COUNTIF($A$1:$A913,"&gt;0"),0)</f>
        <v>914</v>
      </c>
      <c r="B914" s="28">
        <f>IFERROR(INDEX(zdrovojéúdaje!$A:$G,MATCH(ROW()+897,$A:$A,0),COLUMN()-1),"")</f>
        <v>1811</v>
      </c>
      <c r="C914" s="14">
        <f>IFERROR(INDEX(zdrovojéúdaje!$A:$G,MATCH(ROW()+897,$A:$A,0),COLUMN()-1),"")</f>
        <v>39787</v>
      </c>
      <c r="D914" s="15">
        <f>IFERROR(INDEX(zdrovojéúdaje!$A:$G,MATCH(ROW()+897,$A:$A,0),COLUMN()-1),"")</f>
        <v>0</v>
      </c>
      <c r="E914" s="13" t="str">
        <f>IFERROR(VALUE(TRIM(SUBSTITUTE(REPLACE(INDEX(zdrovojéúdaje!$A:$G,MATCH(ROW()+897,$A:$A,0),COLUMN()-1),1,4,""),".",",",1))),"")</f>
        <v/>
      </c>
      <c r="F914" s="13" t="str">
        <f>IFERROR(VALUE(TRIM(SUBSTITUTE(REPLACE(INDEX(zdrovojéúdaje!$A:$G,MATCH(ROW()+897,$A:$A,0),COLUMN()-1),1,4,""),".",","))),"")</f>
        <v/>
      </c>
      <c r="G914" s="12" t="str">
        <f>IFERROR(VALUE(TRIM(SUBSTITUTE(REPLACE(INDEX(zdrovojéúdaje!$A:$G,MATCH(ROW()+897,$A:$A,0),COLUMN()-1),1,4,""),".",","))),"")</f>
        <v/>
      </c>
      <c r="I914" s="36">
        <f>IFERROR(INDEX(zdrovojéúdaje!$A:$G,MATCH(ROW()+973,$A:$A,0),COLUMN()-8),"")</f>
        <v>1887</v>
      </c>
      <c r="J914" s="37">
        <f>IFERROR(INDEX(zdrovojéúdaje!$A:$G,MATCH(ROW()+973,$A:$A,0),COLUMN()-8),"")</f>
        <v>39787</v>
      </c>
      <c r="K914" s="38">
        <f>IFERROR(INDEX(zdrovojéúdaje!$A:$G,MATCH(ROW()+973,$A:$A,0),COLUMN()-8),"")</f>
        <v>0</v>
      </c>
      <c r="L914" s="39" t="str">
        <f>IFERROR(VALUE(TRIM(SUBSTITUTE(REPLACE(INDEX(zdrovojéúdaje!$A:$G,MATCH(ROW()+973,$A:$A,0),COLUMN()-8),1,4,""),".",",",1))),"")</f>
        <v/>
      </c>
      <c r="M914" s="39" t="str">
        <f>IFERROR(VALUE(TRIM(SUBSTITUTE(REPLACE(INDEX(zdrovojéúdaje!$A:$G,MATCH(ROW()+973,$A:$A,0),COLUMN()-8),1,4,""),".",","))),"")</f>
        <v/>
      </c>
      <c r="N914" s="40" t="str">
        <f>IFERROR(VALUE(TRIM(SUBSTITUTE(REPLACE(INDEX(zdrovojéúdaje!$A:$G,MATCH(ROW()+973,$A:$A,0),COLUMN()-8),1,4,""),".",","))),"")</f>
        <v/>
      </c>
    </row>
    <row r="915" spans="1:14" s="29" customFormat="1" ht="13.15" customHeight="1">
      <c r="A915" s="47">
        <f>IF((zdrovojéúdaje!B915&gt;=$C$3)*(zdrovojéúdaje!B915&lt;=$C$4),1+COUNTIF($A$1:$A914,"&gt;0"),0)</f>
        <v>915</v>
      </c>
      <c r="B915" s="28">
        <f>IFERROR(INDEX(zdrovojéúdaje!$A:$G,MATCH(ROW()+897,$A:$A,0),COLUMN()-1),"")</f>
        <v>1812</v>
      </c>
      <c r="C915" s="14">
        <f>IFERROR(INDEX(zdrovojéúdaje!$A:$G,MATCH(ROW()+897,$A:$A,0),COLUMN()-1),"")</f>
        <v>39787</v>
      </c>
      <c r="D915" s="15">
        <f>IFERROR(INDEX(zdrovojéúdaje!$A:$G,MATCH(ROW()+897,$A:$A,0),COLUMN()-1),"")</f>
        <v>0</v>
      </c>
      <c r="E915" s="13" t="str">
        <f>IFERROR(VALUE(TRIM(SUBSTITUTE(REPLACE(INDEX(zdrovojéúdaje!$A:$G,MATCH(ROW()+897,$A:$A,0),COLUMN()-1),1,4,""),".",",",1))),"")</f>
        <v/>
      </c>
      <c r="F915" s="13" t="str">
        <f>IFERROR(VALUE(TRIM(SUBSTITUTE(REPLACE(INDEX(zdrovojéúdaje!$A:$G,MATCH(ROW()+897,$A:$A,0),COLUMN()-1),1,4,""),".",","))),"")</f>
        <v/>
      </c>
      <c r="G915" s="12" t="str">
        <f>IFERROR(VALUE(TRIM(SUBSTITUTE(REPLACE(INDEX(zdrovojéúdaje!$A:$G,MATCH(ROW()+897,$A:$A,0),COLUMN()-1),1,4,""),".",","))),"")</f>
        <v/>
      </c>
      <c r="I915" s="36">
        <f>IFERROR(INDEX(zdrovojéúdaje!$A:$G,MATCH(ROW()+973,$A:$A,0),COLUMN()-8),"")</f>
        <v>1888</v>
      </c>
      <c r="J915" s="37">
        <f>IFERROR(INDEX(zdrovojéúdaje!$A:$G,MATCH(ROW()+973,$A:$A,0),COLUMN()-8),"")</f>
        <v>39787</v>
      </c>
      <c r="K915" s="38">
        <f>IFERROR(INDEX(zdrovojéúdaje!$A:$G,MATCH(ROW()+973,$A:$A,0),COLUMN()-8),"")</f>
        <v>0</v>
      </c>
      <c r="L915" s="39" t="str">
        <f>IFERROR(VALUE(TRIM(SUBSTITUTE(REPLACE(INDEX(zdrovojéúdaje!$A:$G,MATCH(ROW()+973,$A:$A,0),COLUMN()-8),1,4,""),".",",",1))),"")</f>
        <v/>
      </c>
      <c r="M915" s="39" t="str">
        <f>IFERROR(VALUE(TRIM(SUBSTITUTE(REPLACE(INDEX(zdrovojéúdaje!$A:$G,MATCH(ROW()+973,$A:$A,0),COLUMN()-8),1,4,""),".",","))),"")</f>
        <v/>
      </c>
      <c r="N915" s="40" t="str">
        <f>IFERROR(VALUE(TRIM(SUBSTITUTE(REPLACE(INDEX(zdrovojéúdaje!$A:$G,MATCH(ROW()+973,$A:$A,0),COLUMN()-8),1,4,""),".",","))),"")</f>
        <v/>
      </c>
    </row>
    <row r="916" spans="1:14" s="29" customFormat="1" ht="13.15" customHeight="1">
      <c r="A916" s="47">
        <f>IF((zdrovojéúdaje!B916&gt;=$C$3)*(zdrovojéúdaje!B916&lt;=$C$4),1+COUNTIF($A$1:$A915,"&gt;0"),0)</f>
        <v>916</v>
      </c>
      <c r="B916" s="28">
        <f>IFERROR(INDEX(zdrovojéúdaje!$A:$G,MATCH(ROW()+897,$A:$A,0),COLUMN()-1),"")</f>
        <v>1813</v>
      </c>
      <c r="C916" s="14">
        <f>IFERROR(INDEX(zdrovojéúdaje!$A:$G,MATCH(ROW()+897,$A:$A,0),COLUMN()-1),"")</f>
        <v>39787</v>
      </c>
      <c r="D916" s="15">
        <f>IFERROR(INDEX(zdrovojéúdaje!$A:$G,MATCH(ROW()+897,$A:$A,0),COLUMN()-1),"")</f>
        <v>0</v>
      </c>
      <c r="E916" s="13" t="str">
        <f>IFERROR(VALUE(TRIM(SUBSTITUTE(REPLACE(INDEX(zdrovojéúdaje!$A:$G,MATCH(ROW()+897,$A:$A,0),COLUMN()-1),1,4,""),".",",",1))),"")</f>
        <v/>
      </c>
      <c r="F916" s="13" t="str">
        <f>IFERROR(VALUE(TRIM(SUBSTITUTE(REPLACE(INDEX(zdrovojéúdaje!$A:$G,MATCH(ROW()+897,$A:$A,0),COLUMN()-1),1,4,""),".",","))),"")</f>
        <v/>
      </c>
      <c r="G916" s="12" t="str">
        <f>IFERROR(VALUE(TRIM(SUBSTITUTE(REPLACE(INDEX(zdrovojéúdaje!$A:$G,MATCH(ROW()+897,$A:$A,0),COLUMN()-1),1,4,""),".",","))),"")</f>
        <v/>
      </c>
      <c r="I916" s="36">
        <f>IFERROR(INDEX(zdrovojéúdaje!$A:$G,MATCH(ROW()+973,$A:$A,0),COLUMN()-8),"")</f>
        <v>1889</v>
      </c>
      <c r="J916" s="37">
        <f>IFERROR(INDEX(zdrovojéúdaje!$A:$G,MATCH(ROW()+973,$A:$A,0),COLUMN()-8),"")</f>
        <v>39787</v>
      </c>
      <c r="K916" s="38">
        <f>IFERROR(INDEX(zdrovojéúdaje!$A:$G,MATCH(ROW()+973,$A:$A,0),COLUMN()-8),"")</f>
        <v>0</v>
      </c>
      <c r="L916" s="39" t="str">
        <f>IFERROR(VALUE(TRIM(SUBSTITUTE(REPLACE(INDEX(zdrovojéúdaje!$A:$G,MATCH(ROW()+973,$A:$A,0),COLUMN()-8),1,4,""),".",",",1))),"")</f>
        <v/>
      </c>
      <c r="M916" s="39" t="str">
        <f>IFERROR(VALUE(TRIM(SUBSTITUTE(REPLACE(INDEX(zdrovojéúdaje!$A:$G,MATCH(ROW()+973,$A:$A,0),COLUMN()-8),1,4,""),".",","))),"")</f>
        <v/>
      </c>
      <c r="N916" s="40" t="str">
        <f>IFERROR(VALUE(TRIM(SUBSTITUTE(REPLACE(INDEX(zdrovojéúdaje!$A:$G,MATCH(ROW()+973,$A:$A,0),COLUMN()-8),1,4,""),".",","))),"")</f>
        <v/>
      </c>
    </row>
    <row r="917" spans="1:14" s="29" customFormat="1" ht="13.15" customHeight="1">
      <c r="A917" s="47">
        <f>IF((zdrovojéúdaje!B917&gt;=$C$3)*(zdrovojéúdaje!B917&lt;=$C$4),1+COUNTIF($A$1:$A916,"&gt;0"),0)</f>
        <v>917</v>
      </c>
      <c r="B917" s="28">
        <f>IFERROR(INDEX(zdrovojéúdaje!$A:$G,MATCH(ROW()+897,$A:$A,0),COLUMN()-1),"")</f>
        <v>1814</v>
      </c>
      <c r="C917" s="14">
        <f>IFERROR(INDEX(zdrovojéúdaje!$A:$G,MATCH(ROW()+897,$A:$A,0),COLUMN()-1),"")</f>
        <v>39787</v>
      </c>
      <c r="D917" s="15">
        <f>IFERROR(INDEX(zdrovojéúdaje!$A:$G,MATCH(ROW()+897,$A:$A,0),COLUMN()-1),"")</f>
        <v>0</v>
      </c>
      <c r="E917" s="13" t="str">
        <f>IFERROR(VALUE(TRIM(SUBSTITUTE(REPLACE(INDEX(zdrovojéúdaje!$A:$G,MATCH(ROW()+897,$A:$A,0),COLUMN()-1),1,4,""),".",",",1))),"")</f>
        <v/>
      </c>
      <c r="F917" s="13" t="str">
        <f>IFERROR(VALUE(TRIM(SUBSTITUTE(REPLACE(INDEX(zdrovojéúdaje!$A:$G,MATCH(ROW()+897,$A:$A,0),COLUMN()-1),1,4,""),".",","))),"")</f>
        <v/>
      </c>
      <c r="G917" s="12" t="str">
        <f>IFERROR(VALUE(TRIM(SUBSTITUTE(REPLACE(INDEX(zdrovojéúdaje!$A:$G,MATCH(ROW()+897,$A:$A,0),COLUMN()-1),1,4,""),".",","))),"")</f>
        <v/>
      </c>
      <c r="I917" s="36">
        <f>IFERROR(INDEX(zdrovojéúdaje!$A:$G,MATCH(ROW()+973,$A:$A,0),COLUMN()-8),"")</f>
        <v>1890</v>
      </c>
      <c r="J917" s="37">
        <f>IFERROR(INDEX(zdrovojéúdaje!$A:$G,MATCH(ROW()+973,$A:$A,0),COLUMN()-8),"")</f>
        <v>39787</v>
      </c>
      <c r="K917" s="38">
        <f>IFERROR(INDEX(zdrovojéúdaje!$A:$G,MATCH(ROW()+973,$A:$A,0),COLUMN()-8),"")</f>
        <v>0</v>
      </c>
      <c r="L917" s="39" t="str">
        <f>IFERROR(VALUE(TRIM(SUBSTITUTE(REPLACE(INDEX(zdrovojéúdaje!$A:$G,MATCH(ROW()+973,$A:$A,0),COLUMN()-8),1,4,""),".",",",1))),"")</f>
        <v/>
      </c>
      <c r="M917" s="39" t="str">
        <f>IFERROR(VALUE(TRIM(SUBSTITUTE(REPLACE(INDEX(zdrovojéúdaje!$A:$G,MATCH(ROW()+973,$A:$A,0),COLUMN()-8),1,4,""),".",","))),"")</f>
        <v/>
      </c>
      <c r="N917" s="40" t="str">
        <f>IFERROR(VALUE(TRIM(SUBSTITUTE(REPLACE(INDEX(zdrovojéúdaje!$A:$G,MATCH(ROW()+973,$A:$A,0),COLUMN()-8),1,4,""),".",","))),"")</f>
        <v/>
      </c>
    </row>
    <row r="918" spans="1:14" s="29" customFormat="1" ht="13.15" customHeight="1">
      <c r="A918" s="47">
        <f>IF((zdrovojéúdaje!B918&gt;=$C$3)*(zdrovojéúdaje!B918&lt;=$C$4),1+COUNTIF($A$1:$A917,"&gt;0"),0)</f>
        <v>918</v>
      </c>
      <c r="B918" s="28">
        <f>IFERROR(INDEX(zdrovojéúdaje!$A:$G,MATCH(ROW()+897,$A:$A,0),COLUMN()-1),"")</f>
        <v>1815</v>
      </c>
      <c r="C918" s="14">
        <f>IFERROR(INDEX(zdrovojéúdaje!$A:$G,MATCH(ROW()+897,$A:$A,0),COLUMN()-1),"")</f>
        <v>39787</v>
      </c>
      <c r="D918" s="15">
        <f>IFERROR(INDEX(zdrovojéúdaje!$A:$G,MATCH(ROW()+897,$A:$A,0),COLUMN()-1),"")</f>
        <v>0</v>
      </c>
      <c r="E918" s="13" t="str">
        <f>IFERROR(VALUE(TRIM(SUBSTITUTE(REPLACE(INDEX(zdrovojéúdaje!$A:$G,MATCH(ROW()+897,$A:$A,0),COLUMN()-1),1,4,""),".",",",1))),"")</f>
        <v/>
      </c>
      <c r="F918" s="13" t="str">
        <f>IFERROR(VALUE(TRIM(SUBSTITUTE(REPLACE(INDEX(zdrovojéúdaje!$A:$G,MATCH(ROW()+897,$A:$A,0),COLUMN()-1),1,4,""),".",","))),"")</f>
        <v/>
      </c>
      <c r="G918" s="12" t="str">
        <f>IFERROR(VALUE(TRIM(SUBSTITUTE(REPLACE(INDEX(zdrovojéúdaje!$A:$G,MATCH(ROW()+897,$A:$A,0),COLUMN()-1),1,4,""),".",","))),"")</f>
        <v/>
      </c>
      <c r="I918" s="36">
        <f>IFERROR(INDEX(zdrovojéúdaje!$A:$G,MATCH(ROW()+973,$A:$A,0),COLUMN()-8),"")</f>
        <v>1891</v>
      </c>
      <c r="J918" s="37">
        <f>IFERROR(INDEX(zdrovojéúdaje!$A:$G,MATCH(ROW()+973,$A:$A,0),COLUMN()-8),"")</f>
        <v>39787</v>
      </c>
      <c r="K918" s="38">
        <f>IFERROR(INDEX(zdrovojéúdaje!$A:$G,MATCH(ROW()+973,$A:$A,0),COLUMN()-8),"")</f>
        <v>0</v>
      </c>
      <c r="L918" s="39" t="str">
        <f>IFERROR(VALUE(TRIM(SUBSTITUTE(REPLACE(INDEX(zdrovojéúdaje!$A:$G,MATCH(ROW()+973,$A:$A,0),COLUMN()-8),1,4,""),".",",",1))),"")</f>
        <v/>
      </c>
      <c r="M918" s="39" t="str">
        <f>IFERROR(VALUE(TRIM(SUBSTITUTE(REPLACE(INDEX(zdrovojéúdaje!$A:$G,MATCH(ROW()+973,$A:$A,0),COLUMN()-8),1,4,""),".",","))),"")</f>
        <v/>
      </c>
      <c r="N918" s="40" t="str">
        <f>IFERROR(VALUE(TRIM(SUBSTITUTE(REPLACE(INDEX(zdrovojéúdaje!$A:$G,MATCH(ROW()+973,$A:$A,0),COLUMN()-8),1,4,""),".",","))),"")</f>
        <v/>
      </c>
    </row>
    <row r="919" spans="1:14" s="29" customFormat="1" ht="13.15" customHeight="1">
      <c r="A919" s="47">
        <f>IF((zdrovojéúdaje!B919&gt;=$C$3)*(zdrovojéúdaje!B919&lt;=$C$4),1+COUNTIF($A$1:$A918,"&gt;0"),0)</f>
        <v>919</v>
      </c>
      <c r="B919" s="28">
        <f>IFERROR(INDEX(zdrovojéúdaje!$A:$G,MATCH(ROW()+897,$A:$A,0),COLUMN()-1),"")</f>
        <v>1816</v>
      </c>
      <c r="C919" s="14">
        <f>IFERROR(INDEX(zdrovojéúdaje!$A:$G,MATCH(ROW()+897,$A:$A,0),COLUMN()-1),"")</f>
        <v>39787</v>
      </c>
      <c r="D919" s="15">
        <f>IFERROR(INDEX(zdrovojéúdaje!$A:$G,MATCH(ROW()+897,$A:$A,0),COLUMN()-1),"")</f>
        <v>0</v>
      </c>
      <c r="E919" s="13" t="str">
        <f>IFERROR(VALUE(TRIM(SUBSTITUTE(REPLACE(INDEX(zdrovojéúdaje!$A:$G,MATCH(ROW()+897,$A:$A,0),COLUMN()-1),1,4,""),".",",",1))),"")</f>
        <v/>
      </c>
      <c r="F919" s="13" t="str">
        <f>IFERROR(VALUE(TRIM(SUBSTITUTE(REPLACE(INDEX(zdrovojéúdaje!$A:$G,MATCH(ROW()+897,$A:$A,0),COLUMN()-1),1,4,""),".",","))),"")</f>
        <v/>
      </c>
      <c r="G919" s="12" t="str">
        <f>IFERROR(VALUE(TRIM(SUBSTITUTE(REPLACE(INDEX(zdrovojéúdaje!$A:$G,MATCH(ROW()+897,$A:$A,0),COLUMN()-1),1,4,""),".",","))),"")</f>
        <v/>
      </c>
      <c r="I919" s="36">
        <f>IFERROR(INDEX(zdrovojéúdaje!$A:$G,MATCH(ROW()+973,$A:$A,0),COLUMN()-8),"")</f>
        <v>1892</v>
      </c>
      <c r="J919" s="37">
        <f>IFERROR(INDEX(zdrovojéúdaje!$A:$G,MATCH(ROW()+973,$A:$A,0),COLUMN()-8),"")</f>
        <v>39787</v>
      </c>
      <c r="K919" s="38">
        <f>IFERROR(INDEX(zdrovojéúdaje!$A:$G,MATCH(ROW()+973,$A:$A,0),COLUMN()-8),"")</f>
        <v>0</v>
      </c>
      <c r="L919" s="39" t="str">
        <f>IFERROR(VALUE(TRIM(SUBSTITUTE(REPLACE(INDEX(zdrovojéúdaje!$A:$G,MATCH(ROW()+973,$A:$A,0),COLUMN()-8),1,4,""),".",",",1))),"")</f>
        <v/>
      </c>
      <c r="M919" s="39" t="str">
        <f>IFERROR(VALUE(TRIM(SUBSTITUTE(REPLACE(INDEX(zdrovojéúdaje!$A:$G,MATCH(ROW()+973,$A:$A,0),COLUMN()-8),1,4,""),".",","))),"")</f>
        <v/>
      </c>
      <c r="N919" s="40" t="str">
        <f>IFERROR(VALUE(TRIM(SUBSTITUTE(REPLACE(INDEX(zdrovojéúdaje!$A:$G,MATCH(ROW()+973,$A:$A,0),COLUMN()-8),1,4,""),".",","))),"")</f>
        <v/>
      </c>
    </row>
    <row r="920" spans="1:14" s="29" customFormat="1" ht="13.15" customHeight="1">
      <c r="A920" s="47">
        <f>IF((zdrovojéúdaje!B920&gt;=$C$3)*(zdrovojéúdaje!B920&lt;=$C$4),1+COUNTIF($A$1:$A919,"&gt;0"),0)</f>
        <v>920</v>
      </c>
      <c r="B920" s="28">
        <f>IFERROR(INDEX(zdrovojéúdaje!$A:$G,MATCH(ROW()+897,$A:$A,0),COLUMN()-1),"")</f>
        <v>1817</v>
      </c>
      <c r="C920" s="14">
        <f>IFERROR(INDEX(zdrovojéúdaje!$A:$G,MATCH(ROW()+897,$A:$A,0),COLUMN()-1),"")</f>
        <v>39787</v>
      </c>
      <c r="D920" s="15">
        <f>IFERROR(INDEX(zdrovojéúdaje!$A:$G,MATCH(ROW()+897,$A:$A,0),COLUMN()-1),"")</f>
        <v>0</v>
      </c>
      <c r="E920" s="13" t="str">
        <f>IFERROR(VALUE(TRIM(SUBSTITUTE(REPLACE(INDEX(zdrovojéúdaje!$A:$G,MATCH(ROW()+897,$A:$A,0),COLUMN()-1),1,4,""),".",",",1))),"")</f>
        <v/>
      </c>
      <c r="F920" s="13" t="str">
        <f>IFERROR(VALUE(TRIM(SUBSTITUTE(REPLACE(INDEX(zdrovojéúdaje!$A:$G,MATCH(ROW()+897,$A:$A,0),COLUMN()-1),1,4,""),".",","))),"")</f>
        <v/>
      </c>
      <c r="G920" s="12" t="str">
        <f>IFERROR(VALUE(TRIM(SUBSTITUTE(REPLACE(INDEX(zdrovojéúdaje!$A:$G,MATCH(ROW()+897,$A:$A,0),COLUMN()-1),1,4,""),".",","))),"")</f>
        <v/>
      </c>
      <c r="I920" s="36">
        <f>IFERROR(INDEX(zdrovojéúdaje!$A:$G,MATCH(ROW()+973,$A:$A,0),COLUMN()-8),"")</f>
        <v>1893</v>
      </c>
      <c r="J920" s="37">
        <f>IFERROR(INDEX(zdrovojéúdaje!$A:$G,MATCH(ROW()+973,$A:$A,0),COLUMN()-8),"")</f>
        <v>39787</v>
      </c>
      <c r="K920" s="38">
        <f>IFERROR(INDEX(zdrovojéúdaje!$A:$G,MATCH(ROW()+973,$A:$A,0),COLUMN()-8),"")</f>
        <v>0</v>
      </c>
      <c r="L920" s="39" t="str">
        <f>IFERROR(VALUE(TRIM(SUBSTITUTE(REPLACE(INDEX(zdrovojéúdaje!$A:$G,MATCH(ROW()+973,$A:$A,0),COLUMN()-8),1,4,""),".",",",1))),"")</f>
        <v/>
      </c>
      <c r="M920" s="39" t="str">
        <f>IFERROR(VALUE(TRIM(SUBSTITUTE(REPLACE(INDEX(zdrovojéúdaje!$A:$G,MATCH(ROW()+973,$A:$A,0),COLUMN()-8),1,4,""),".",","))),"")</f>
        <v/>
      </c>
      <c r="N920" s="40" t="str">
        <f>IFERROR(VALUE(TRIM(SUBSTITUTE(REPLACE(INDEX(zdrovojéúdaje!$A:$G,MATCH(ROW()+973,$A:$A,0),COLUMN()-8),1,4,""),".",","))),"")</f>
        <v/>
      </c>
    </row>
    <row r="921" spans="1:14" s="29" customFormat="1" ht="13.15" customHeight="1">
      <c r="A921" s="47">
        <f>IF((zdrovojéúdaje!B921&gt;=$C$3)*(zdrovojéúdaje!B921&lt;=$C$4),1+COUNTIF($A$1:$A920,"&gt;0"),0)</f>
        <v>921</v>
      </c>
      <c r="B921" s="28">
        <f>IFERROR(INDEX(zdrovojéúdaje!$A:$G,MATCH(ROW()+897,$A:$A,0),COLUMN()-1),"")</f>
        <v>1818</v>
      </c>
      <c r="C921" s="14">
        <f>IFERROR(INDEX(zdrovojéúdaje!$A:$G,MATCH(ROW()+897,$A:$A,0),COLUMN()-1),"")</f>
        <v>39787</v>
      </c>
      <c r="D921" s="15">
        <f>IFERROR(INDEX(zdrovojéúdaje!$A:$G,MATCH(ROW()+897,$A:$A,0),COLUMN()-1),"")</f>
        <v>0</v>
      </c>
      <c r="E921" s="13" t="str">
        <f>IFERROR(VALUE(TRIM(SUBSTITUTE(REPLACE(INDEX(zdrovojéúdaje!$A:$G,MATCH(ROW()+897,$A:$A,0),COLUMN()-1),1,4,""),".",",",1))),"")</f>
        <v/>
      </c>
      <c r="F921" s="13" t="str">
        <f>IFERROR(VALUE(TRIM(SUBSTITUTE(REPLACE(INDEX(zdrovojéúdaje!$A:$G,MATCH(ROW()+897,$A:$A,0),COLUMN()-1),1,4,""),".",","))),"")</f>
        <v/>
      </c>
      <c r="G921" s="12" t="str">
        <f>IFERROR(VALUE(TRIM(SUBSTITUTE(REPLACE(INDEX(zdrovojéúdaje!$A:$G,MATCH(ROW()+897,$A:$A,0),COLUMN()-1),1,4,""),".",","))),"")</f>
        <v/>
      </c>
      <c r="I921" s="36">
        <f>IFERROR(INDEX(zdrovojéúdaje!$A:$G,MATCH(ROW()+973,$A:$A,0),COLUMN()-8),"")</f>
        <v>1894</v>
      </c>
      <c r="J921" s="37">
        <f>IFERROR(INDEX(zdrovojéúdaje!$A:$G,MATCH(ROW()+973,$A:$A,0),COLUMN()-8),"")</f>
        <v>39787</v>
      </c>
      <c r="K921" s="38">
        <f>IFERROR(INDEX(zdrovojéúdaje!$A:$G,MATCH(ROW()+973,$A:$A,0),COLUMN()-8),"")</f>
        <v>0</v>
      </c>
      <c r="L921" s="39" t="str">
        <f>IFERROR(VALUE(TRIM(SUBSTITUTE(REPLACE(INDEX(zdrovojéúdaje!$A:$G,MATCH(ROW()+973,$A:$A,0),COLUMN()-8),1,4,""),".",",",1))),"")</f>
        <v/>
      </c>
      <c r="M921" s="39" t="str">
        <f>IFERROR(VALUE(TRIM(SUBSTITUTE(REPLACE(INDEX(zdrovojéúdaje!$A:$G,MATCH(ROW()+973,$A:$A,0),COLUMN()-8),1,4,""),".",","))),"")</f>
        <v/>
      </c>
      <c r="N921" s="40" t="str">
        <f>IFERROR(VALUE(TRIM(SUBSTITUTE(REPLACE(INDEX(zdrovojéúdaje!$A:$G,MATCH(ROW()+973,$A:$A,0),COLUMN()-8),1,4,""),".",","))),"")</f>
        <v/>
      </c>
    </row>
    <row r="922" spans="1:14" s="29" customFormat="1" ht="13.15" customHeight="1">
      <c r="A922" s="47">
        <f>IF((zdrovojéúdaje!B922&gt;=$C$3)*(zdrovojéúdaje!B922&lt;=$C$4),1+COUNTIF($A$1:$A921,"&gt;0"),0)</f>
        <v>922</v>
      </c>
      <c r="B922" s="28">
        <f>IFERROR(INDEX(zdrovojéúdaje!$A:$G,MATCH(ROW()+897,$A:$A,0),COLUMN()-1),"")</f>
        <v>1819</v>
      </c>
      <c r="C922" s="14">
        <f>IFERROR(INDEX(zdrovojéúdaje!$A:$G,MATCH(ROW()+897,$A:$A,0),COLUMN()-1),"")</f>
        <v>39787</v>
      </c>
      <c r="D922" s="15">
        <f>IFERROR(INDEX(zdrovojéúdaje!$A:$G,MATCH(ROW()+897,$A:$A,0),COLUMN()-1),"")</f>
        <v>0</v>
      </c>
      <c r="E922" s="13" t="str">
        <f>IFERROR(VALUE(TRIM(SUBSTITUTE(REPLACE(INDEX(zdrovojéúdaje!$A:$G,MATCH(ROW()+897,$A:$A,0),COLUMN()-1),1,4,""),".",",",1))),"")</f>
        <v/>
      </c>
      <c r="F922" s="13" t="str">
        <f>IFERROR(VALUE(TRIM(SUBSTITUTE(REPLACE(INDEX(zdrovojéúdaje!$A:$G,MATCH(ROW()+897,$A:$A,0),COLUMN()-1),1,4,""),".",","))),"")</f>
        <v/>
      </c>
      <c r="G922" s="12" t="str">
        <f>IFERROR(VALUE(TRIM(SUBSTITUTE(REPLACE(INDEX(zdrovojéúdaje!$A:$G,MATCH(ROW()+897,$A:$A,0),COLUMN()-1),1,4,""),".",","))),"")</f>
        <v/>
      </c>
      <c r="I922" s="36">
        <f>IFERROR(INDEX(zdrovojéúdaje!$A:$G,MATCH(ROW()+973,$A:$A,0),COLUMN()-8),"")</f>
        <v>1895</v>
      </c>
      <c r="J922" s="37">
        <f>IFERROR(INDEX(zdrovojéúdaje!$A:$G,MATCH(ROW()+973,$A:$A,0),COLUMN()-8),"")</f>
        <v>39787</v>
      </c>
      <c r="K922" s="38">
        <f>IFERROR(INDEX(zdrovojéúdaje!$A:$G,MATCH(ROW()+973,$A:$A,0),COLUMN()-8),"")</f>
        <v>0</v>
      </c>
      <c r="L922" s="39" t="str">
        <f>IFERROR(VALUE(TRIM(SUBSTITUTE(REPLACE(INDEX(zdrovojéúdaje!$A:$G,MATCH(ROW()+973,$A:$A,0),COLUMN()-8),1,4,""),".",",",1))),"")</f>
        <v/>
      </c>
      <c r="M922" s="39" t="str">
        <f>IFERROR(VALUE(TRIM(SUBSTITUTE(REPLACE(INDEX(zdrovojéúdaje!$A:$G,MATCH(ROW()+973,$A:$A,0),COLUMN()-8),1,4,""),".",","))),"")</f>
        <v/>
      </c>
      <c r="N922" s="40" t="str">
        <f>IFERROR(VALUE(TRIM(SUBSTITUTE(REPLACE(INDEX(zdrovojéúdaje!$A:$G,MATCH(ROW()+973,$A:$A,0),COLUMN()-8),1,4,""),".",","))),"")</f>
        <v/>
      </c>
    </row>
    <row r="923" spans="1:14" s="29" customFormat="1" ht="13.15" customHeight="1">
      <c r="A923" s="47">
        <f>IF((zdrovojéúdaje!B923&gt;=$C$3)*(zdrovojéúdaje!B923&lt;=$C$4),1+COUNTIF($A$1:$A922,"&gt;0"),0)</f>
        <v>923</v>
      </c>
      <c r="B923" s="28">
        <f>IFERROR(INDEX(zdrovojéúdaje!$A:$G,MATCH(ROW()+897,$A:$A,0),COLUMN()-1),"")</f>
        <v>1820</v>
      </c>
      <c r="C923" s="14">
        <f>IFERROR(INDEX(zdrovojéúdaje!$A:$G,MATCH(ROW()+897,$A:$A,0),COLUMN()-1),"")</f>
        <v>39787</v>
      </c>
      <c r="D923" s="15">
        <f>IFERROR(INDEX(zdrovojéúdaje!$A:$G,MATCH(ROW()+897,$A:$A,0),COLUMN()-1),"")</f>
        <v>0</v>
      </c>
      <c r="E923" s="13" t="str">
        <f>IFERROR(VALUE(TRIM(SUBSTITUTE(REPLACE(INDEX(zdrovojéúdaje!$A:$G,MATCH(ROW()+897,$A:$A,0),COLUMN()-1),1,4,""),".",",",1))),"")</f>
        <v/>
      </c>
      <c r="F923" s="13" t="str">
        <f>IFERROR(VALUE(TRIM(SUBSTITUTE(REPLACE(INDEX(zdrovojéúdaje!$A:$G,MATCH(ROW()+897,$A:$A,0),COLUMN()-1),1,4,""),".",","))),"")</f>
        <v/>
      </c>
      <c r="G923" s="12" t="str">
        <f>IFERROR(VALUE(TRIM(SUBSTITUTE(REPLACE(INDEX(zdrovojéúdaje!$A:$G,MATCH(ROW()+897,$A:$A,0),COLUMN()-1),1,4,""),".",","))),"")</f>
        <v/>
      </c>
      <c r="I923" s="36">
        <f>IFERROR(INDEX(zdrovojéúdaje!$A:$G,MATCH(ROW()+973,$A:$A,0),COLUMN()-8),"")</f>
        <v>1896</v>
      </c>
      <c r="J923" s="37">
        <f>IFERROR(INDEX(zdrovojéúdaje!$A:$G,MATCH(ROW()+973,$A:$A,0),COLUMN()-8),"")</f>
        <v>39787</v>
      </c>
      <c r="K923" s="38">
        <f>IFERROR(INDEX(zdrovojéúdaje!$A:$G,MATCH(ROW()+973,$A:$A,0),COLUMN()-8),"")</f>
        <v>0</v>
      </c>
      <c r="L923" s="39" t="str">
        <f>IFERROR(VALUE(TRIM(SUBSTITUTE(REPLACE(INDEX(zdrovojéúdaje!$A:$G,MATCH(ROW()+973,$A:$A,0),COLUMN()-8),1,4,""),".",",",1))),"")</f>
        <v/>
      </c>
      <c r="M923" s="39" t="str">
        <f>IFERROR(VALUE(TRIM(SUBSTITUTE(REPLACE(INDEX(zdrovojéúdaje!$A:$G,MATCH(ROW()+973,$A:$A,0),COLUMN()-8),1,4,""),".",","))),"")</f>
        <v/>
      </c>
      <c r="N923" s="40" t="str">
        <f>IFERROR(VALUE(TRIM(SUBSTITUTE(REPLACE(INDEX(zdrovojéúdaje!$A:$G,MATCH(ROW()+973,$A:$A,0),COLUMN()-8),1,4,""),".",","))),"")</f>
        <v/>
      </c>
    </row>
    <row r="924" spans="1:14" s="29" customFormat="1" ht="13.15" customHeight="1">
      <c r="A924" s="47">
        <f>IF((zdrovojéúdaje!B924&gt;=$C$3)*(zdrovojéúdaje!B924&lt;=$C$4),1+COUNTIF($A$1:$A923,"&gt;0"),0)</f>
        <v>924</v>
      </c>
      <c r="B924" s="28">
        <f>IFERROR(INDEX(zdrovojéúdaje!$A:$G,MATCH(ROW()+897,$A:$A,0),COLUMN()-1),"")</f>
        <v>1821</v>
      </c>
      <c r="C924" s="14">
        <f>IFERROR(INDEX(zdrovojéúdaje!$A:$G,MATCH(ROW()+897,$A:$A,0),COLUMN()-1),"")</f>
        <v>39787</v>
      </c>
      <c r="D924" s="15">
        <f>IFERROR(INDEX(zdrovojéúdaje!$A:$G,MATCH(ROW()+897,$A:$A,0),COLUMN()-1),"")</f>
        <v>0</v>
      </c>
      <c r="E924" s="13" t="str">
        <f>IFERROR(VALUE(TRIM(SUBSTITUTE(REPLACE(INDEX(zdrovojéúdaje!$A:$G,MATCH(ROW()+897,$A:$A,0),COLUMN()-1),1,4,""),".",",",1))),"")</f>
        <v/>
      </c>
      <c r="F924" s="13" t="str">
        <f>IFERROR(VALUE(TRIM(SUBSTITUTE(REPLACE(INDEX(zdrovojéúdaje!$A:$G,MATCH(ROW()+897,$A:$A,0),COLUMN()-1),1,4,""),".",","))),"")</f>
        <v/>
      </c>
      <c r="G924" s="12" t="str">
        <f>IFERROR(VALUE(TRIM(SUBSTITUTE(REPLACE(INDEX(zdrovojéúdaje!$A:$G,MATCH(ROW()+897,$A:$A,0),COLUMN()-1),1,4,""),".",","))),"")</f>
        <v/>
      </c>
      <c r="I924" s="36">
        <f>IFERROR(INDEX(zdrovojéúdaje!$A:$G,MATCH(ROW()+973,$A:$A,0),COLUMN()-8),"")</f>
        <v>1897</v>
      </c>
      <c r="J924" s="37">
        <f>IFERROR(INDEX(zdrovojéúdaje!$A:$G,MATCH(ROW()+973,$A:$A,0),COLUMN()-8),"")</f>
        <v>39787</v>
      </c>
      <c r="K924" s="38">
        <f>IFERROR(INDEX(zdrovojéúdaje!$A:$G,MATCH(ROW()+973,$A:$A,0),COLUMN()-8),"")</f>
        <v>0</v>
      </c>
      <c r="L924" s="39" t="str">
        <f>IFERROR(VALUE(TRIM(SUBSTITUTE(REPLACE(INDEX(zdrovojéúdaje!$A:$G,MATCH(ROW()+973,$A:$A,0),COLUMN()-8),1,4,""),".",",",1))),"")</f>
        <v/>
      </c>
      <c r="M924" s="39" t="str">
        <f>IFERROR(VALUE(TRIM(SUBSTITUTE(REPLACE(INDEX(zdrovojéúdaje!$A:$G,MATCH(ROW()+973,$A:$A,0),COLUMN()-8),1,4,""),".",","))),"")</f>
        <v/>
      </c>
      <c r="N924" s="40" t="str">
        <f>IFERROR(VALUE(TRIM(SUBSTITUTE(REPLACE(INDEX(zdrovojéúdaje!$A:$G,MATCH(ROW()+973,$A:$A,0),COLUMN()-8),1,4,""),".",","))),"")</f>
        <v/>
      </c>
    </row>
    <row r="925" spans="1:14" s="29" customFormat="1" ht="13.15" customHeight="1">
      <c r="A925" s="47">
        <f>IF((zdrovojéúdaje!B925&gt;=$C$3)*(zdrovojéúdaje!B925&lt;=$C$4),1+COUNTIF($A$1:$A924,"&gt;0"),0)</f>
        <v>925</v>
      </c>
      <c r="B925" s="28">
        <f>IFERROR(INDEX(zdrovojéúdaje!$A:$G,MATCH(ROW()+897,$A:$A,0),COLUMN()-1),"")</f>
        <v>1822</v>
      </c>
      <c r="C925" s="14">
        <f>IFERROR(INDEX(zdrovojéúdaje!$A:$G,MATCH(ROW()+897,$A:$A,0),COLUMN()-1),"")</f>
        <v>39787</v>
      </c>
      <c r="D925" s="15">
        <f>IFERROR(INDEX(zdrovojéúdaje!$A:$G,MATCH(ROW()+897,$A:$A,0),COLUMN()-1),"")</f>
        <v>0</v>
      </c>
      <c r="E925" s="13" t="str">
        <f>IFERROR(VALUE(TRIM(SUBSTITUTE(REPLACE(INDEX(zdrovojéúdaje!$A:$G,MATCH(ROW()+897,$A:$A,0),COLUMN()-1),1,4,""),".",",",1))),"")</f>
        <v/>
      </c>
      <c r="F925" s="13" t="str">
        <f>IFERROR(VALUE(TRIM(SUBSTITUTE(REPLACE(INDEX(zdrovojéúdaje!$A:$G,MATCH(ROW()+897,$A:$A,0),COLUMN()-1),1,4,""),".",","))),"")</f>
        <v/>
      </c>
      <c r="G925" s="12" t="str">
        <f>IFERROR(VALUE(TRIM(SUBSTITUTE(REPLACE(INDEX(zdrovojéúdaje!$A:$G,MATCH(ROW()+897,$A:$A,0),COLUMN()-1),1,4,""),".",","))),"")</f>
        <v/>
      </c>
      <c r="I925" s="36">
        <f>IFERROR(INDEX(zdrovojéúdaje!$A:$G,MATCH(ROW()+973,$A:$A,0),COLUMN()-8),"")</f>
        <v>1898</v>
      </c>
      <c r="J925" s="37">
        <f>IFERROR(INDEX(zdrovojéúdaje!$A:$G,MATCH(ROW()+973,$A:$A,0),COLUMN()-8),"")</f>
        <v>39787</v>
      </c>
      <c r="K925" s="38">
        <f>IFERROR(INDEX(zdrovojéúdaje!$A:$G,MATCH(ROW()+973,$A:$A,0),COLUMN()-8),"")</f>
        <v>0</v>
      </c>
      <c r="L925" s="39" t="str">
        <f>IFERROR(VALUE(TRIM(SUBSTITUTE(REPLACE(INDEX(zdrovojéúdaje!$A:$G,MATCH(ROW()+973,$A:$A,0),COLUMN()-8),1,4,""),".",",",1))),"")</f>
        <v/>
      </c>
      <c r="M925" s="39" t="str">
        <f>IFERROR(VALUE(TRIM(SUBSTITUTE(REPLACE(INDEX(zdrovojéúdaje!$A:$G,MATCH(ROW()+973,$A:$A,0),COLUMN()-8),1,4,""),".",","))),"")</f>
        <v/>
      </c>
      <c r="N925" s="40" t="str">
        <f>IFERROR(VALUE(TRIM(SUBSTITUTE(REPLACE(INDEX(zdrovojéúdaje!$A:$G,MATCH(ROW()+973,$A:$A,0),COLUMN()-8),1,4,""),".",","))),"")</f>
        <v/>
      </c>
    </row>
    <row r="926" spans="1:14" s="29" customFormat="1" ht="13.15" customHeight="1">
      <c r="A926" s="47">
        <f>IF((zdrovojéúdaje!B926&gt;=$C$3)*(zdrovojéúdaje!B926&lt;=$C$4),1+COUNTIF($A$1:$A925,"&gt;0"),0)</f>
        <v>926</v>
      </c>
      <c r="B926" s="28">
        <f>IFERROR(INDEX(zdrovojéúdaje!$A:$G,MATCH(ROW()+897,$A:$A,0),COLUMN()-1),"")</f>
        <v>1823</v>
      </c>
      <c r="C926" s="14">
        <f>IFERROR(INDEX(zdrovojéúdaje!$A:$G,MATCH(ROW()+897,$A:$A,0),COLUMN()-1),"")</f>
        <v>39787</v>
      </c>
      <c r="D926" s="15">
        <f>IFERROR(INDEX(zdrovojéúdaje!$A:$G,MATCH(ROW()+897,$A:$A,0),COLUMN()-1),"")</f>
        <v>0</v>
      </c>
      <c r="E926" s="13" t="str">
        <f>IFERROR(VALUE(TRIM(SUBSTITUTE(REPLACE(INDEX(zdrovojéúdaje!$A:$G,MATCH(ROW()+897,$A:$A,0),COLUMN()-1),1,4,""),".",",",1))),"")</f>
        <v/>
      </c>
      <c r="F926" s="13" t="str">
        <f>IFERROR(VALUE(TRIM(SUBSTITUTE(REPLACE(INDEX(zdrovojéúdaje!$A:$G,MATCH(ROW()+897,$A:$A,0),COLUMN()-1),1,4,""),".",","))),"")</f>
        <v/>
      </c>
      <c r="G926" s="12" t="str">
        <f>IFERROR(VALUE(TRIM(SUBSTITUTE(REPLACE(INDEX(zdrovojéúdaje!$A:$G,MATCH(ROW()+897,$A:$A,0),COLUMN()-1),1,4,""),".",","))),"")</f>
        <v/>
      </c>
      <c r="I926" s="36">
        <f>IFERROR(INDEX(zdrovojéúdaje!$A:$G,MATCH(ROW()+973,$A:$A,0),COLUMN()-8),"")</f>
        <v>1899</v>
      </c>
      <c r="J926" s="37">
        <f>IFERROR(INDEX(zdrovojéúdaje!$A:$G,MATCH(ROW()+973,$A:$A,0),COLUMN()-8),"")</f>
        <v>39787</v>
      </c>
      <c r="K926" s="38">
        <f>IFERROR(INDEX(zdrovojéúdaje!$A:$G,MATCH(ROW()+973,$A:$A,0),COLUMN()-8),"")</f>
        <v>0</v>
      </c>
      <c r="L926" s="39" t="str">
        <f>IFERROR(VALUE(TRIM(SUBSTITUTE(REPLACE(INDEX(zdrovojéúdaje!$A:$G,MATCH(ROW()+973,$A:$A,0),COLUMN()-8),1,4,""),".",",",1))),"")</f>
        <v/>
      </c>
      <c r="M926" s="39" t="str">
        <f>IFERROR(VALUE(TRIM(SUBSTITUTE(REPLACE(INDEX(zdrovojéúdaje!$A:$G,MATCH(ROW()+973,$A:$A,0),COLUMN()-8),1,4,""),".",","))),"")</f>
        <v/>
      </c>
      <c r="N926" s="40" t="str">
        <f>IFERROR(VALUE(TRIM(SUBSTITUTE(REPLACE(INDEX(zdrovojéúdaje!$A:$G,MATCH(ROW()+973,$A:$A,0),COLUMN()-8),1,4,""),".",","))),"")</f>
        <v/>
      </c>
    </row>
    <row r="927" spans="1:14" s="29" customFormat="1" ht="13.15" customHeight="1">
      <c r="A927" s="47">
        <f>IF((zdrovojéúdaje!B927&gt;=$C$3)*(zdrovojéúdaje!B927&lt;=$C$4),1+COUNTIF($A$1:$A926,"&gt;0"),0)</f>
        <v>927</v>
      </c>
      <c r="B927" s="28">
        <f>IFERROR(INDEX(zdrovojéúdaje!$A:$G,MATCH(ROW()+897,$A:$A,0),COLUMN()-1),"")</f>
        <v>1824</v>
      </c>
      <c r="C927" s="14">
        <f>IFERROR(INDEX(zdrovojéúdaje!$A:$G,MATCH(ROW()+897,$A:$A,0),COLUMN()-1),"")</f>
        <v>39787</v>
      </c>
      <c r="D927" s="15">
        <f>IFERROR(INDEX(zdrovojéúdaje!$A:$G,MATCH(ROW()+897,$A:$A,0),COLUMN()-1),"")</f>
        <v>0</v>
      </c>
      <c r="E927" s="13" t="str">
        <f>IFERROR(VALUE(TRIM(SUBSTITUTE(REPLACE(INDEX(zdrovojéúdaje!$A:$G,MATCH(ROW()+897,$A:$A,0),COLUMN()-1),1,4,""),".",",",1))),"")</f>
        <v/>
      </c>
      <c r="F927" s="13" t="str">
        <f>IFERROR(VALUE(TRIM(SUBSTITUTE(REPLACE(INDEX(zdrovojéúdaje!$A:$G,MATCH(ROW()+897,$A:$A,0),COLUMN()-1),1,4,""),".",","))),"")</f>
        <v/>
      </c>
      <c r="G927" s="12" t="str">
        <f>IFERROR(VALUE(TRIM(SUBSTITUTE(REPLACE(INDEX(zdrovojéúdaje!$A:$G,MATCH(ROW()+897,$A:$A,0),COLUMN()-1),1,4,""),".",","))),"")</f>
        <v/>
      </c>
      <c r="I927" s="36">
        <f>IFERROR(INDEX(zdrovojéúdaje!$A:$G,MATCH(ROW()+973,$A:$A,0),COLUMN()-8),"")</f>
        <v>1900</v>
      </c>
      <c r="J927" s="37">
        <f>IFERROR(INDEX(zdrovojéúdaje!$A:$G,MATCH(ROW()+973,$A:$A,0),COLUMN()-8),"")</f>
        <v>39787</v>
      </c>
      <c r="K927" s="38">
        <f>IFERROR(INDEX(zdrovojéúdaje!$A:$G,MATCH(ROW()+973,$A:$A,0),COLUMN()-8),"")</f>
        <v>0</v>
      </c>
      <c r="L927" s="39" t="str">
        <f>IFERROR(VALUE(TRIM(SUBSTITUTE(REPLACE(INDEX(zdrovojéúdaje!$A:$G,MATCH(ROW()+973,$A:$A,0),COLUMN()-8),1,4,""),".",",",1))),"")</f>
        <v/>
      </c>
      <c r="M927" s="39" t="str">
        <f>IFERROR(VALUE(TRIM(SUBSTITUTE(REPLACE(INDEX(zdrovojéúdaje!$A:$G,MATCH(ROW()+973,$A:$A,0),COLUMN()-8),1,4,""),".",","))),"")</f>
        <v/>
      </c>
      <c r="N927" s="40" t="str">
        <f>IFERROR(VALUE(TRIM(SUBSTITUTE(REPLACE(INDEX(zdrovojéúdaje!$A:$G,MATCH(ROW()+973,$A:$A,0),COLUMN()-8),1,4,""),".",","))),"")</f>
        <v/>
      </c>
    </row>
    <row r="928" spans="1:14" s="29" customFormat="1" ht="13.15" customHeight="1">
      <c r="A928" s="47">
        <f>IF((zdrovojéúdaje!B928&gt;=$C$3)*(zdrovojéúdaje!B928&lt;=$C$4),1+COUNTIF($A$1:$A927,"&gt;0"),0)</f>
        <v>928</v>
      </c>
      <c r="B928" s="28">
        <f>IFERROR(INDEX(zdrovojéúdaje!$A:$G,MATCH(ROW()+897,$A:$A,0),COLUMN()-1),"")</f>
        <v>1825</v>
      </c>
      <c r="C928" s="14">
        <f>IFERROR(INDEX(zdrovojéúdaje!$A:$G,MATCH(ROW()+897,$A:$A,0),COLUMN()-1),"")</f>
        <v>39787</v>
      </c>
      <c r="D928" s="15">
        <f>IFERROR(INDEX(zdrovojéúdaje!$A:$G,MATCH(ROW()+897,$A:$A,0),COLUMN()-1),"")</f>
        <v>0</v>
      </c>
      <c r="E928" s="13" t="str">
        <f>IFERROR(VALUE(TRIM(SUBSTITUTE(REPLACE(INDEX(zdrovojéúdaje!$A:$G,MATCH(ROW()+897,$A:$A,0),COLUMN()-1),1,4,""),".",",",1))),"")</f>
        <v/>
      </c>
      <c r="F928" s="13" t="str">
        <f>IFERROR(VALUE(TRIM(SUBSTITUTE(REPLACE(INDEX(zdrovojéúdaje!$A:$G,MATCH(ROW()+897,$A:$A,0),COLUMN()-1),1,4,""),".",","))),"")</f>
        <v/>
      </c>
      <c r="G928" s="12" t="str">
        <f>IFERROR(VALUE(TRIM(SUBSTITUTE(REPLACE(INDEX(zdrovojéúdaje!$A:$G,MATCH(ROW()+897,$A:$A,0),COLUMN()-1),1,4,""),".",","))),"")</f>
        <v/>
      </c>
      <c r="I928" s="36">
        <f>IFERROR(INDEX(zdrovojéúdaje!$A:$G,MATCH(ROW()+973,$A:$A,0),COLUMN()-8),"")</f>
        <v>1901</v>
      </c>
      <c r="J928" s="37">
        <f>IFERROR(INDEX(zdrovojéúdaje!$A:$G,MATCH(ROW()+973,$A:$A,0),COLUMN()-8),"")</f>
        <v>39787</v>
      </c>
      <c r="K928" s="38">
        <f>IFERROR(INDEX(zdrovojéúdaje!$A:$G,MATCH(ROW()+973,$A:$A,0),COLUMN()-8),"")</f>
        <v>0</v>
      </c>
      <c r="L928" s="39" t="str">
        <f>IFERROR(VALUE(TRIM(SUBSTITUTE(REPLACE(INDEX(zdrovojéúdaje!$A:$G,MATCH(ROW()+973,$A:$A,0),COLUMN()-8),1,4,""),".",",",1))),"")</f>
        <v/>
      </c>
      <c r="M928" s="39" t="str">
        <f>IFERROR(VALUE(TRIM(SUBSTITUTE(REPLACE(INDEX(zdrovojéúdaje!$A:$G,MATCH(ROW()+973,$A:$A,0),COLUMN()-8),1,4,""),".",","))),"")</f>
        <v/>
      </c>
      <c r="N928" s="40" t="str">
        <f>IFERROR(VALUE(TRIM(SUBSTITUTE(REPLACE(INDEX(zdrovojéúdaje!$A:$G,MATCH(ROW()+973,$A:$A,0),COLUMN()-8),1,4,""),".",","))),"")</f>
        <v/>
      </c>
    </row>
    <row r="929" spans="1:14" s="29" customFormat="1" ht="13.15" customHeight="1">
      <c r="A929" s="47">
        <f>IF((zdrovojéúdaje!B929&gt;=$C$3)*(zdrovojéúdaje!B929&lt;=$C$4),1+COUNTIF($A$1:$A928,"&gt;0"),0)</f>
        <v>929</v>
      </c>
      <c r="B929" s="28">
        <f>IFERROR(INDEX(zdrovojéúdaje!$A:$G,MATCH(ROW()+897,$A:$A,0),COLUMN()-1),"")</f>
        <v>1826</v>
      </c>
      <c r="C929" s="14">
        <f>IFERROR(INDEX(zdrovojéúdaje!$A:$G,MATCH(ROW()+897,$A:$A,0),COLUMN()-1),"")</f>
        <v>39787</v>
      </c>
      <c r="D929" s="15">
        <f>IFERROR(INDEX(zdrovojéúdaje!$A:$G,MATCH(ROW()+897,$A:$A,0),COLUMN()-1),"")</f>
        <v>0</v>
      </c>
      <c r="E929" s="13" t="str">
        <f>IFERROR(VALUE(TRIM(SUBSTITUTE(REPLACE(INDEX(zdrovojéúdaje!$A:$G,MATCH(ROW()+897,$A:$A,0),COLUMN()-1),1,4,""),".",",",1))),"")</f>
        <v/>
      </c>
      <c r="F929" s="13" t="str">
        <f>IFERROR(VALUE(TRIM(SUBSTITUTE(REPLACE(INDEX(zdrovojéúdaje!$A:$G,MATCH(ROW()+897,$A:$A,0),COLUMN()-1),1,4,""),".",","))),"")</f>
        <v/>
      </c>
      <c r="G929" s="12" t="str">
        <f>IFERROR(VALUE(TRIM(SUBSTITUTE(REPLACE(INDEX(zdrovojéúdaje!$A:$G,MATCH(ROW()+897,$A:$A,0),COLUMN()-1),1,4,""),".",","))),"")</f>
        <v/>
      </c>
      <c r="I929" s="36">
        <f>IFERROR(INDEX(zdrovojéúdaje!$A:$G,MATCH(ROW()+973,$A:$A,0),COLUMN()-8),"")</f>
        <v>1902</v>
      </c>
      <c r="J929" s="37">
        <f>IFERROR(INDEX(zdrovojéúdaje!$A:$G,MATCH(ROW()+973,$A:$A,0),COLUMN()-8),"")</f>
        <v>39787</v>
      </c>
      <c r="K929" s="38">
        <f>IFERROR(INDEX(zdrovojéúdaje!$A:$G,MATCH(ROW()+973,$A:$A,0),COLUMN()-8),"")</f>
        <v>0</v>
      </c>
      <c r="L929" s="39" t="str">
        <f>IFERROR(VALUE(TRIM(SUBSTITUTE(REPLACE(INDEX(zdrovojéúdaje!$A:$G,MATCH(ROW()+973,$A:$A,0),COLUMN()-8),1,4,""),".",",",1))),"")</f>
        <v/>
      </c>
      <c r="M929" s="39" t="str">
        <f>IFERROR(VALUE(TRIM(SUBSTITUTE(REPLACE(INDEX(zdrovojéúdaje!$A:$G,MATCH(ROW()+973,$A:$A,0),COLUMN()-8),1,4,""),".",","))),"")</f>
        <v/>
      </c>
      <c r="N929" s="40" t="str">
        <f>IFERROR(VALUE(TRIM(SUBSTITUTE(REPLACE(INDEX(zdrovojéúdaje!$A:$G,MATCH(ROW()+973,$A:$A,0),COLUMN()-8),1,4,""),".",","))),"")</f>
        <v/>
      </c>
    </row>
    <row r="930" spans="1:14" s="29" customFormat="1" ht="13.15" customHeight="1">
      <c r="A930" s="47">
        <f>IF((zdrovojéúdaje!B930&gt;=$C$3)*(zdrovojéúdaje!B930&lt;=$C$4),1+COUNTIF($A$1:$A929,"&gt;0"),0)</f>
        <v>930</v>
      </c>
      <c r="B930" s="28">
        <f>IFERROR(INDEX(zdrovojéúdaje!$A:$G,MATCH(ROW()+897,$A:$A,0),COLUMN()-1),"")</f>
        <v>1827</v>
      </c>
      <c r="C930" s="14">
        <f>IFERROR(INDEX(zdrovojéúdaje!$A:$G,MATCH(ROW()+897,$A:$A,0),COLUMN()-1),"")</f>
        <v>39787</v>
      </c>
      <c r="D930" s="15">
        <f>IFERROR(INDEX(zdrovojéúdaje!$A:$G,MATCH(ROW()+897,$A:$A,0),COLUMN()-1),"")</f>
        <v>0</v>
      </c>
      <c r="E930" s="13" t="str">
        <f>IFERROR(VALUE(TRIM(SUBSTITUTE(REPLACE(INDEX(zdrovojéúdaje!$A:$G,MATCH(ROW()+897,$A:$A,0),COLUMN()-1),1,4,""),".",",",1))),"")</f>
        <v/>
      </c>
      <c r="F930" s="13" t="str">
        <f>IFERROR(VALUE(TRIM(SUBSTITUTE(REPLACE(INDEX(zdrovojéúdaje!$A:$G,MATCH(ROW()+897,$A:$A,0),COLUMN()-1),1,4,""),".",","))),"")</f>
        <v/>
      </c>
      <c r="G930" s="12" t="str">
        <f>IFERROR(VALUE(TRIM(SUBSTITUTE(REPLACE(INDEX(zdrovojéúdaje!$A:$G,MATCH(ROW()+897,$A:$A,0),COLUMN()-1),1,4,""),".",","))),"")</f>
        <v/>
      </c>
      <c r="I930" s="36">
        <f>IFERROR(INDEX(zdrovojéúdaje!$A:$G,MATCH(ROW()+973,$A:$A,0),COLUMN()-8),"")</f>
        <v>1903</v>
      </c>
      <c r="J930" s="37">
        <f>IFERROR(INDEX(zdrovojéúdaje!$A:$G,MATCH(ROW()+973,$A:$A,0),COLUMN()-8),"")</f>
        <v>39787</v>
      </c>
      <c r="K930" s="38">
        <f>IFERROR(INDEX(zdrovojéúdaje!$A:$G,MATCH(ROW()+973,$A:$A,0),COLUMN()-8),"")</f>
        <v>0</v>
      </c>
      <c r="L930" s="39" t="str">
        <f>IFERROR(VALUE(TRIM(SUBSTITUTE(REPLACE(INDEX(zdrovojéúdaje!$A:$G,MATCH(ROW()+973,$A:$A,0),COLUMN()-8),1,4,""),".",",",1))),"")</f>
        <v/>
      </c>
      <c r="M930" s="39" t="str">
        <f>IFERROR(VALUE(TRIM(SUBSTITUTE(REPLACE(INDEX(zdrovojéúdaje!$A:$G,MATCH(ROW()+973,$A:$A,0),COLUMN()-8),1,4,""),".",","))),"")</f>
        <v/>
      </c>
      <c r="N930" s="40" t="str">
        <f>IFERROR(VALUE(TRIM(SUBSTITUTE(REPLACE(INDEX(zdrovojéúdaje!$A:$G,MATCH(ROW()+973,$A:$A,0),COLUMN()-8),1,4,""),".",","))),"")</f>
        <v/>
      </c>
    </row>
    <row r="931" spans="1:14" s="29" customFormat="1" ht="13.15" customHeight="1">
      <c r="A931" s="47">
        <f>IF((zdrovojéúdaje!B931&gt;=$C$3)*(zdrovojéúdaje!B931&lt;=$C$4),1+COUNTIF($A$1:$A930,"&gt;0"),0)</f>
        <v>931</v>
      </c>
      <c r="B931" s="28">
        <f>IFERROR(INDEX(zdrovojéúdaje!$A:$G,MATCH(ROW()+897,$A:$A,0),COLUMN()-1),"")</f>
        <v>1828</v>
      </c>
      <c r="C931" s="14">
        <f>IFERROR(INDEX(zdrovojéúdaje!$A:$G,MATCH(ROW()+897,$A:$A,0),COLUMN()-1),"")</f>
        <v>39787</v>
      </c>
      <c r="D931" s="15">
        <f>IFERROR(INDEX(zdrovojéúdaje!$A:$G,MATCH(ROW()+897,$A:$A,0),COLUMN()-1),"")</f>
        <v>0</v>
      </c>
      <c r="E931" s="13" t="str">
        <f>IFERROR(VALUE(TRIM(SUBSTITUTE(REPLACE(INDEX(zdrovojéúdaje!$A:$G,MATCH(ROW()+897,$A:$A,0),COLUMN()-1),1,4,""),".",",",1))),"")</f>
        <v/>
      </c>
      <c r="F931" s="13" t="str">
        <f>IFERROR(VALUE(TRIM(SUBSTITUTE(REPLACE(INDEX(zdrovojéúdaje!$A:$G,MATCH(ROW()+897,$A:$A,0),COLUMN()-1),1,4,""),".",","))),"")</f>
        <v/>
      </c>
      <c r="G931" s="12" t="str">
        <f>IFERROR(VALUE(TRIM(SUBSTITUTE(REPLACE(INDEX(zdrovojéúdaje!$A:$G,MATCH(ROW()+897,$A:$A,0),COLUMN()-1),1,4,""),".",","))),"")</f>
        <v/>
      </c>
      <c r="I931" s="36">
        <f>IFERROR(INDEX(zdrovojéúdaje!$A:$G,MATCH(ROW()+973,$A:$A,0),COLUMN()-8),"")</f>
        <v>1904</v>
      </c>
      <c r="J931" s="37">
        <f>IFERROR(INDEX(zdrovojéúdaje!$A:$G,MATCH(ROW()+973,$A:$A,0),COLUMN()-8),"")</f>
        <v>39787</v>
      </c>
      <c r="K931" s="38">
        <f>IFERROR(INDEX(zdrovojéúdaje!$A:$G,MATCH(ROW()+973,$A:$A,0),COLUMN()-8),"")</f>
        <v>0</v>
      </c>
      <c r="L931" s="39" t="str">
        <f>IFERROR(VALUE(TRIM(SUBSTITUTE(REPLACE(INDEX(zdrovojéúdaje!$A:$G,MATCH(ROW()+973,$A:$A,0),COLUMN()-8),1,4,""),".",",",1))),"")</f>
        <v/>
      </c>
      <c r="M931" s="39" t="str">
        <f>IFERROR(VALUE(TRIM(SUBSTITUTE(REPLACE(INDEX(zdrovojéúdaje!$A:$G,MATCH(ROW()+973,$A:$A,0),COLUMN()-8),1,4,""),".",","))),"")</f>
        <v/>
      </c>
      <c r="N931" s="40" t="str">
        <f>IFERROR(VALUE(TRIM(SUBSTITUTE(REPLACE(INDEX(zdrovojéúdaje!$A:$G,MATCH(ROW()+973,$A:$A,0),COLUMN()-8),1,4,""),".",","))),"")</f>
        <v/>
      </c>
    </row>
    <row r="932" spans="1:14" s="29" customFormat="1" ht="13.15" customHeight="1">
      <c r="A932" s="47">
        <f>IF((zdrovojéúdaje!B932&gt;=$C$3)*(zdrovojéúdaje!B932&lt;=$C$4),1+COUNTIF($A$1:$A931,"&gt;0"),0)</f>
        <v>932</v>
      </c>
      <c r="B932" s="28">
        <f>IFERROR(INDEX(zdrovojéúdaje!$A:$G,MATCH(ROW()+897,$A:$A,0),COLUMN()-1),"")</f>
        <v>1829</v>
      </c>
      <c r="C932" s="14">
        <f>IFERROR(INDEX(zdrovojéúdaje!$A:$G,MATCH(ROW()+897,$A:$A,0),COLUMN()-1),"")</f>
        <v>39787</v>
      </c>
      <c r="D932" s="15">
        <f>IFERROR(INDEX(zdrovojéúdaje!$A:$G,MATCH(ROW()+897,$A:$A,0),COLUMN()-1),"")</f>
        <v>0</v>
      </c>
      <c r="E932" s="13" t="str">
        <f>IFERROR(VALUE(TRIM(SUBSTITUTE(REPLACE(INDEX(zdrovojéúdaje!$A:$G,MATCH(ROW()+897,$A:$A,0),COLUMN()-1),1,4,""),".",",",1))),"")</f>
        <v/>
      </c>
      <c r="F932" s="13" t="str">
        <f>IFERROR(VALUE(TRIM(SUBSTITUTE(REPLACE(INDEX(zdrovojéúdaje!$A:$G,MATCH(ROW()+897,$A:$A,0),COLUMN()-1),1,4,""),".",","))),"")</f>
        <v/>
      </c>
      <c r="G932" s="12" t="str">
        <f>IFERROR(VALUE(TRIM(SUBSTITUTE(REPLACE(INDEX(zdrovojéúdaje!$A:$G,MATCH(ROW()+897,$A:$A,0),COLUMN()-1),1,4,""),".",","))),"")</f>
        <v/>
      </c>
      <c r="I932" s="36">
        <f>IFERROR(INDEX(zdrovojéúdaje!$A:$G,MATCH(ROW()+973,$A:$A,0),COLUMN()-8),"")</f>
        <v>1905</v>
      </c>
      <c r="J932" s="37">
        <f>IFERROR(INDEX(zdrovojéúdaje!$A:$G,MATCH(ROW()+973,$A:$A,0),COLUMN()-8),"")</f>
        <v>39787</v>
      </c>
      <c r="K932" s="38">
        <f>IFERROR(INDEX(zdrovojéúdaje!$A:$G,MATCH(ROW()+973,$A:$A,0),COLUMN()-8),"")</f>
        <v>0</v>
      </c>
      <c r="L932" s="39" t="str">
        <f>IFERROR(VALUE(TRIM(SUBSTITUTE(REPLACE(INDEX(zdrovojéúdaje!$A:$G,MATCH(ROW()+973,$A:$A,0),COLUMN()-8),1,4,""),".",",",1))),"")</f>
        <v/>
      </c>
      <c r="M932" s="39" t="str">
        <f>IFERROR(VALUE(TRIM(SUBSTITUTE(REPLACE(INDEX(zdrovojéúdaje!$A:$G,MATCH(ROW()+973,$A:$A,0),COLUMN()-8),1,4,""),".",","))),"")</f>
        <v/>
      </c>
      <c r="N932" s="40" t="str">
        <f>IFERROR(VALUE(TRIM(SUBSTITUTE(REPLACE(INDEX(zdrovojéúdaje!$A:$G,MATCH(ROW()+973,$A:$A,0),COLUMN()-8),1,4,""),".",","))),"")</f>
        <v/>
      </c>
    </row>
    <row r="933" spans="1:14" s="29" customFormat="1" ht="13.15" customHeight="1">
      <c r="A933" s="47">
        <f>IF((zdrovojéúdaje!B933&gt;=$C$3)*(zdrovojéúdaje!B933&lt;=$C$4),1+COUNTIF($A$1:$A932,"&gt;0"),0)</f>
        <v>933</v>
      </c>
      <c r="B933" s="28">
        <f>IFERROR(INDEX(zdrovojéúdaje!$A:$G,MATCH(ROW()+897,$A:$A,0),COLUMN()-1),"")</f>
        <v>1830</v>
      </c>
      <c r="C933" s="14">
        <f>IFERROR(INDEX(zdrovojéúdaje!$A:$G,MATCH(ROW()+897,$A:$A,0),COLUMN()-1),"")</f>
        <v>39787</v>
      </c>
      <c r="D933" s="15">
        <f>IFERROR(INDEX(zdrovojéúdaje!$A:$G,MATCH(ROW()+897,$A:$A,0),COLUMN()-1),"")</f>
        <v>0</v>
      </c>
      <c r="E933" s="13" t="str">
        <f>IFERROR(VALUE(TRIM(SUBSTITUTE(REPLACE(INDEX(zdrovojéúdaje!$A:$G,MATCH(ROW()+897,$A:$A,0),COLUMN()-1),1,4,""),".",",",1))),"")</f>
        <v/>
      </c>
      <c r="F933" s="13" t="str">
        <f>IFERROR(VALUE(TRIM(SUBSTITUTE(REPLACE(INDEX(zdrovojéúdaje!$A:$G,MATCH(ROW()+897,$A:$A,0),COLUMN()-1),1,4,""),".",","))),"")</f>
        <v/>
      </c>
      <c r="G933" s="12" t="str">
        <f>IFERROR(VALUE(TRIM(SUBSTITUTE(REPLACE(INDEX(zdrovojéúdaje!$A:$G,MATCH(ROW()+897,$A:$A,0),COLUMN()-1),1,4,""),".",","))),"")</f>
        <v/>
      </c>
      <c r="I933" s="36">
        <f>IFERROR(INDEX(zdrovojéúdaje!$A:$G,MATCH(ROW()+973,$A:$A,0),COLUMN()-8),"")</f>
        <v>1906</v>
      </c>
      <c r="J933" s="37">
        <f>IFERROR(INDEX(zdrovojéúdaje!$A:$G,MATCH(ROW()+973,$A:$A,0),COLUMN()-8),"")</f>
        <v>39787</v>
      </c>
      <c r="K933" s="38">
        <f>IFERROR(INDEX(zdrovojéúdaje!$A:$G,MATCH(ROW()+973,$A:$A,0),COLUMN()-8),"")</f>
        <v>0</v>
      </c>
      <c r="L933" s="39" t="str">
        <f>IFERROR(VALUE(TRIM(SUBSTITUTE(REPLACE(INDEX(zdrovojéúdaje!$A:$G,MATCH(ROW()+973,$A:$A,0),COLUMN()-8),1,4,""),".",",",1))),"")</f>
        <v/>
      </c>
      <c r="M933" s="39" t="str">
        <f>IFERROR(VALUE(TRIM(SUBSTITUTE(REPLACE(INDEX(zdrovojéúdaje!$A:$G,MATCH(ROW()+973,$A:$A,0),COLUMN()-8),1,4,""),".",","))),"")</f>
        <v/>
      </c>
      <c r="N933" s="40" t="str">
        <f>IFERROR(VALUE(TRIM(SUBSTITUTE(REPLACE(INDEX(zdrovojéúdaje!$A:$G,MATCH(ROW()+973,$A:$A,0),COLUMN()-8),1,4,""),".",","))),"")</f>
        <v/>
      </c>
    </row>
    <row r="934" spans="1:14" s="29" customFormat="1" ht="13.15" customHeight="1">
      <c r="A934" s="47">
        <f>IF((zdrovojéúdaje!B934&gt;=$C$3)*(zdrovojéúdaje!B934&lt;=$C$4),1+COUNTIF($A$1:$A933,"&gt;0"),0)</f>
        <v>934</v>
      </c>
      <c r="B934" s="28">
        <f>IFERROR(INDEX(zdrovojéúdaje!$A:$G,MATCH(ROW()+897,$A:$A,0),COLUMN()-1),"")</f>
        <v>1831</v>
      </c>
      <c r="C934" s="14">
        <f>IFERROR(INDEX(zdrovojéúdaje!$A:$G,MATCH(ROW()+897,$A:$A,0),COLUMN()-1),"")</f>
        <v>39787</v>
      </c>
      <c r="D934" s="15">
        <f>IFERROR(INDEX(zdrovojéúdaje!$A:$G,MATCH(ROW()+897,$A:$A,0),COLUMN()-1),"")</f>
        <v>0</v>
      </c>
      <c r="E934" s="13" t="str">
        <f>IFERROR(VALUE(TRIM(SUBSTITUTE(REPLACE(INDEX(zdrovojéúdaje!$A:$G,MATCH(ROW()+897,$A:$A,0),COLUMN()-1),1,4,""),".",",",1))),"")</f>
        <v/>
      </c>
      <c r="F934" s="13" t="str">
        <f>IFERROR(VALUE(TRIM(SUBSTITUTE(REPLACE(INDEX(zdrovojéúdaje!$A:$G,MATCH(ROW()+897,$A:$A,0),COLUMN()-1),1,4,""),".",","))),"")</f>
        <v/>
      </c>
      <c r="G934" s="12" t="str">
        <f>IFERROR(VALUE(TRIM(SUBSTITUTE(REPLACE(INDEX(zdrovojéúdaje!$A:$G,MATCH(ROW()+897,$A:$A,0),COLUMN()-1),1,4,""),".",","))),"")</f>
        <v/>
      </c>
      <c r="I934" s="36">
        <f>IFERROR(INDEX(zdrovojéúdaje!$A:$G,MATCH(ROW()+973,$A:$A,0),COLUMN()-8),"")</f>
        <v>1907</v>
      </c>
      <c r="J934" s="37">
        <f>IFERROR(INDEX(zdrovojéúdaje!$A:$G,MATCH(ROW()+973,$A:$A,0),COLUMN()-8),"")</f>
        <v>39787</v>
      </c>
      <c r="K934" s="38">
        <f>IFERROR(INDEX(zdrovojéúdaje!$A:$G,MATCH(ROW()+973,$A:$A,0),COLUMN()-8),"")</f>
        <v>0</v>
      </c>
      <c r="L934" s="39" t="str">
        <f>IFERROR(VALUE(TRIM(SUBSTITUTE(REPLACE(INDEX(zdrovojéúdaje!$A:$G,MATCH(ROW()+973,$A:$A,0),COLUMN()-8),1,4,""),".",",",1))),"")</f>
        <v/>
      </c>
      <c r="M934" s="39" t="str">
        <f>IFERROR(VALUE(TRIM(SUBSTITUTE(REPLACE(INDEX(zdrovojéúdaje!$A:$G,MATCH(ROW()+973,$A:$A,0),COLUMN()-8),1,4,""),".",","))),"")</f>
        <v/>
      </c>
      <c r="N934" s="40" t="str">
        <f>IFERROR(VALUE(TRIM(SUBSTITUTE(REPLACE(INDEX(zdrovojéúdaje!$A:$G,MATCH(ROW()+973,$A:$A,0),COLUMN()-8),1,4,""),".",","))),"")</f>
        <v/>
      </c>
    </row>
    <row r="935" spans="1:14" s="29" customFormat="1" ht="13.15" customHeight="1">
      <c r="A935" s="47">
        <f>IF((zdrovojéúdaje!B935&gt;=$C$3)*(zdrovojéúdaje!B935&lt;=$C$4),1+COUNTIF($A$1:$A934,"&gt;0"),0)</f>
        <v>935</v>
      </c>
      <c r="B935" s="28">
        <f>IFERROR(INDEX(zdrovojéúdaje!$A:$G,MATCH(ROW()+897,$A:$A,0),COLUMN()-1),"")</f>
        <v>1832</v>
      </c>
      <c r="C935" s="14">
        <f>IFERROR(INDEX(zdrovojéúdaje!$A:$G,MATCH(ROW()+897,$A:$A,0),COLUMN()-1),"")</f>
        <v>39787</v>
      </c>
      <c r="D935" s="15">
        <f>IFERROR(INDEX(zdrovojéúdaje!$A:$G,MATCH(ROW()+897,$A:$A,0),COLUMN()-1),"")</f>
        <v>0</v>
      </c>
      <c r="E935" s="13" t="str">
        <f>IFERROR(VALUE(TRIM(SUBSTITUTE(REPLACE(INDEX(zdrovojéúdaje!$A:$G,MATCH(ROW()+897,$A:$A,0),COLUMN()-1),1,4,""),".",",",1))),"")</f>
        <v/>
      </c>
      <c r="F935" s="13" t="str">
        <f>IFERROR(VALUE(TRIM(SUBSTITUTE(REPLACE(INDEX(zdrovojéúdaje!$A:$G,MATCH(ROW()+897,$A:$A,0),COLUMN()-1),1,4,""),".",","))),"")</f>
        <v/>
      </c>
      <c r="G935" s="12" t="str">
        <f>IFERROR(VALUE(TRIM(SUBSTITUTE(REPLACE(INDEX(zdrovojéúdaje!$A:$G,MATCH(ROW()+897,$A:$A,0),COLUMN()-1),1,4,""),".",","))),"")</f>
        <v/>
      </c>
      <c r="I935" s="36">
        <f>IFERROR(INDEX(zdrovojéúdaje!$A:$G,MATCH(ROW()+973,$A:$A,0),COLUMN()-8),"")</f>
        <v>1908</v>
      </c>
      <c r="J935" s="37">
        <f>IFERROR(INDEX(zdrovojéúdaje!$A:$G,MATCH(ROW()+973,$A:$A,0),COLUMN()-8),"")</f>
        <v>39787</v>
      </c>
      <c r="K935" s="38">
        <f>IFERROR(INDEX(zdrovojéúdaje!$A:$G,MATCH(ROW()+973,$A:$A,0),COLUMN()-8),"")</f>
        <v>0</v>
      </c>
      <c r="L935" s="39" t="str">
        <f>IFERROR(VALUE(TRIM(SUBSTITUTE(REPLACE(INDEX(zdrovojéúdaje!$A:$G,MATCH(ROW()+973,$A:$A,0),COLUMN()-8),1,4,""),".",",",1))),"")</f>
        <v/>
      </c>
      <c r="M935" s="39" t="str">
        <f>IFERROR(VALUE(TRIM(SUBSTITUTE(REPLACE(INDEX(zdrovojéúdaje!$A:$G,MATCH(ROW()+973,$A:$A,0),COLUMN()-8),1,4,""),".",","))),"")</f>
        <v/>
      </c>
      <c r="N935" s="40" t="str">
        <f>IFERROR(VALUE(TRIM(SUBSTITUTE(REPLACE(INDEX(zdrovojéúdaje!$A:$G,MATCH(ROW()+973,$A:$A,0),COLUMN()-8),1,4,""),".",","))),"")</f>
        <v/>
      </c>
    </row>
    <row r="936" spans="1:14" s="29" customFormat="1" ht="13.15" customHeight="1">
      <c r="A936" s="47">
        <f>IF((zdrovojéúdaje!B936&gt;=$C$3)*(zdrovojéúdaje!B936&lt;=$C$4),1+COUNTIF($A$1:$A935,"&gt;0"),0)</f>
        <v>936</v>
      </c>
      <c r="B936" s="28">
        <f>IFERROR(INDEX(zdrovojéúdaje!$A:$G,MATCH(ROW()+897,$A:$A,0),COLUMN()-1),"")</f>
        <v>1833</v>
      </c>
      <c r="C936" s="14">
        <f>IFERROR(INDEX(zdrovojéúdaje!$A:$G,MATCH(ROW()+897,$A:$A,0),COLUMN()-1),"")</f>
        <v>39787</v>
      </c>
      <c r="D936" s="15">
        <f>IFERROR(INDEX(zdrovojéúdaje!$A:$G,MATCH(ROW()+897,$A:$A,0),COLUMN()-1),"")</f>
        <v>0</v>
      </c>
      <c r="E936" s="13" t="str">
        <f>IFERROR(VALUE(TRIM(SUBSTITUTE(REPLACE(INDEX(zdrovojéúdaje!$A:$G,MATCH(ROW()+897,$A:$A,0),COLUMN()-1),1,4,""),".",",",1))),"")</f>
        <v/>
      </c>
      <c r="F936" s="13" t="str">
        <f>IFERROR(VALUE(TRIM(SUBSTITUTE(REPLACE(INDEX(zdrovojéúdaje!$A:$G,MATCH(ROW()+897,$A:$A,0),COLUMN()-1),1,4,""),".",","))),"")</f>
        <v/>
      </c>
      <c r="G936" s="12" t="str">
        <f>IFERROR(VALUE(TRIM(SUBSTITUTE(REPLACE(INDEX(zdrovojéúdaje!$A:$G,MATCH(ROW()+897,$A:$A,0),COLUMN()-1),1,4,""),".",","))),"")</f>
        <v/>
      </c>
      <c r="I936" s="36">
        <f>IFERROR(INDEX(zdrovojéúdaje!$A:$G,MATCH(ROW()+973,$A:$A,0),COLUMN()-8),"")</f>
        <v>1909</v>
      </c>
      <c r="J936" s="37">
        <f>IFERROR(INDEX(zdrovojéúdaje!$A:$G,MATCH(ROW()+973,$A:$A,0),COLUMN()-8),"")</f>
        <v>39787</v>
      </c>
      <c r="K936" s="38">
        <f>IFERROR(INDEX(zdrovojéúdaje!$A:$G,MATCH(ROW()+973,$A:$A,0),COLUMN()-8),"")</f>
        <v>0</v>
      </c>
      <c r="L936" s="39" t="str">
        <f>IFERROR(VALUE(TRIM(SUBSTITUTE(REPLACE(INDEX(zdrovojéúdaje!$A:$G,MATCH(ROW()+973,$A:$A,0),COLUMN()-8),1,4,""),".",",",1))),"")</f>
        <v/>
      </c>
      <c r="M936" s="39" t="str">
        <f>IFERROR(VALUE(TRIM(SUBSTITUTE(REPLACE(INDEX(zdrovojéúdaje!$A:$G,MATCH(ROW()+973,$A:$A,0),COLUMN()-8),1,4,""),".",","))),"")</f>
        <v/>
      </c>
      <c r="N936" s="40" t="str">
        <f>IFERROR(VALUE(TRIM(SUBSTITUTE(REPLACE(INDEX(zdrovojéúdaje!$A:$G,MATCH(ROW()+973,$A:$A,0),COLUMN()-8),1,4,""),".",","))),"")</f>
        <v/>
      </c>
    </row>
    <row r="937" spans="1:14" s="29" customFormat="1" ht="13.15" customHeight="1">
      <c r="A937" s="47">
        <f>IF((zdrovojéúdaje!B937&gt;=$C$3)*(zdrovojéúdaje!B937&lt;=$C$4),1+COUNTIF($A$1:$A936,"&gt;0"),0)</f>
        <v>937</v>
      </c>
      <c r="B937" s="28">
        <f>IFERROR(INDEX(zdrovojéúdaje!$A:$G,MATCH(ROW()+897,$A:$A,0),COLUMN()-1),"")</f>
        <v>1834</v>
      </c>
      <c r="C937" s="14">
        <f>IFERROR(INDEX(zdrovojéúdaje!$A:$G,MATCH(ROW()+897,$A:$A,0),COLUMN()-1),"")</f>
        <v>39787</v>
      </c>
      <c r="D937" s="15">
        <f>IFERROR(INDEX(zdrovojéúdaje!$A:$G,MATCH(ROW()+897,$A:$A,0),COLUMN()-1),"")</f>
        <v>0</v>
      </c>
      <c r="E937" s="13" t="str">
        <f>IFERROR(VALUE(TRIM(SUBSTITUTE(REPLACE(INDEX(zdrovojéúdaje!$A:$G,MATCH(ROW()+897,$A:$A,0),COLUMN()-1),1,4,""),".",",",1))),"")</f>
        <v/>
      </c>
      <c r="F937" s="13" t="str">
        <f>IFERROR(VALUE(TRIM(SUBSTITUTE(REPLACE(INDEX(zdrovojéúdaje!$A:$G,MATCH(ROW()+897,$A:$A,0),COLUMN()-1),1,4,""),".",","))),"")</f>
        <v/>
      </c>
      <c r="G937" s="12" t="str">
        <f>IFERROR(VALUE(TRIM(SUBSTITUTE(REPLACE(INDEX(zdrovojéúdaje!$A:$G,MATCH(ROW()+897,$A:$A,0),COLUMN()-1),1,4,""),".",","))),"")</f>
        <v/>
      </c>
      <c r="I937" s="36">
        <f>IFERROR(INDEX(zdrovojéúdaje!$A:$G,MATCH(ROW()+973,$A:$A,0),COLUMN()-8),"")</f>
        <v>1910</v>
      </c>
      <c r="J937" s="37">
        <f>IFERROR(INDEX(zdrovojéúdaje!$A:$G,MATCH(ROW()+973,$A:$A,0),COLUMN()-8),"")</f>
        <v>39787</v>
      </c>
      <c r="K937" s="38">
        <f>IFERROR(INDEX(zdrovojéúdaje!$A:$G,MATCH(ROW()+973,$A:$A,0),COLUMN()-8),"")</f>
        <v>0</v>
      </c>
      <c r="L937" s="39" t="str">
        <f>IFERROR(VALUE(TRIM(SUBSTITUTE(REPLACE(INDEX(zdrovojéúdaje!$A:$G,MATCH(ROW()+973,$A:$A,0),COLUMN()-8),1,4,""),".",",",1))),"")</f>
        <v/>
      </c>
      <c r="M937" s="39" t="str">
        <f>IFERROR(VALUE(TRIM(SUBSTITUTE(REPLACE(INDEX(zdrovojéúdaje!$A:$G,MATCH(ROW()+973,$A:$A,0),COLUMN()-8),1,4,""),".",","))),"")</f>
        <v/>
      </c>
      <c r="N937" s="40" t="str">
        <f>IFERROR(VALUE(TRIM(SUBSTITUTE(REPLACE(INDEX(zdrovojéúdaje!$A:$G,MATCH(ROW()+973,$A:$A,0),COLUMN()-8),1,4,""),".",","))),"")</f>
        <v/>
      </c>
    </row>
    <row r="938" spans="1:14" s="29" customFormat="1" ht="13.15" customHeight="1">
      <c r="A938" s="47">
        <f>IF((zdrovojéúdaje!B938&gt;=$C$3)*(zdrovojéúdaje!B938&lt;=$C$4),1+COUNTIF($A$1:$A937,"&gt;0"),0)</f>
        <v>938</v>
      </c>
      <c r="B938" s="28">
        <f>IFERROR(INDEX(zdrovojéúdaje!$A:$G,MATCH(ROW()+897,$A:$A,0),COLUMN()-1),"")</f>
        <v>1835</v>
      </c>
      <c r="C938" s="14">
        <f>IFERROR(INDEX(zdrovojéúdaje!$A:$G,MATCH(ROW()+897,$A:$A,0),COLUMN()-1),"")</f>
        <v>39787</v>
      </c>
      <c r="D938" s="15">
        <f>IFERROR(INDEX(zdrovojéúdaje!$A:$G,MATCH(ROW()+897,$A:$A,0),COLUMN()-1),"")</f>
        <v>0</v>
      </c>
      <c r="E938" s="13" t="str">
        <f>IFERROR(VALUE(TRIM(SUBSTITUTE(REPLACE(INDEX(zdrovojéúdaje!$A:$G,MATCH(ROW()+897,$A:$A,0),COLUMN()-1),1,4,""),".",",",1))),"")</f>
        <v/>
      </c>
      <c r="F938" s="13" t="str">
        <f>IFERROR(VALUE(TRIM(SUBSTITUTE(REPLACE(INDEX(zdrovojéúdaje!$A:$G,MATCH(ROW()+897,$A:$A,0),COLUMN()-1),1,4,""),".",","))),"")</f>
        <v/>
      </c>
      <c r="G938" s="12" t="str">
        <f>IFERROR(VALUE(TRIM(SUBSTITUTE(REPLACE(INDEX(zdrovojéúdaje!$A:$G,MATCH(ROW()+897,$A:$A,0),COLUMN()-1),1,4,""),".",","))),"")</f>
        <v/>
      </c>
      <c r="I938" s="36">
        <f>IFERROR(INDEX(zdrovojéúdaje!$A:$G,MATCH(ROW()+973,$A:$A,0),COLUMN()-8),"")</f>
        <v>1911</v>
      </c>
      <c r="J938" s="37">
        <f>IFERROR(INDEX(zdrovojéúdaje!$A:$G,MATCH(ROW()+973,$A:$A,0),COLUMN()-8),"")</f>
        <v>39787</v>
      </c>
      <c r="K938" s="38">
        <f>IFERROR(INDEX(zdrovojéúdaje!$A:$G,MATCH(ROW()+973,$A:$A,0),COLUMN()-8),"")</f>
        <v>0</v>
      </c>
      <c r="L938" s="39" t="str">
        <f>IFERROR(VALUE(TRIM(SUBSTITUTE(REPLACE(INDEX(zdrovojéúdaje!$A:$G,MATCH(ROW()+973,$A:$A,0),COLUMN()-8),1,4,""),".",",",1))),"")</f>
        <v/>
      </c>
      <c r="M938" s="39" t="str">
        <f>IFERROR(VALUE(TRIM(SUBSTITUTE(REPLACE(INDEX(zdrovojéúdaje!$A:$G,MATCH(ROW()+973,$A:$A,0),COLUMN()-8),1,4,""),".",","))),"")</f>
        <v/>
      </c>
      <c r="N938" s="40" t="str">
        <f>IFERROR(VALUE(TRIM(SUBSTITUTE(REPLACE(INDEX(zdrovojéúdaje!$A:$G,MATCH(ROW()+973,$A:$A,0),COLUMN()-8),1,4,""),".",","))),"")</f>
        <v/>
      </c>
    </row>
    <row r="939" spans="1:14" s="29" customFormat="1" ht="13.15" customHeight="1">
      <c r="A939" s="47">
        <f>IF((zdrovojéúdaje!B939&gt;=$C$3)*(zdrovojéúdaje!B939&lt;=$C$4),1+COUNTIF($A$1:$A938,"&gt;0"),0)</f>
        <v>939</v>
      </c>
      <c r="B939" s="28">
        <f>IFERROR(INDEX(zdrovojéúdaje!$A:$G,MATCH(ROW()+897,$A:$A,0),COLUMN()-1),"")</f>
        <v>1836</v>
      </c>
      <c r="C939" s="14">
        <f>IFERROR(INDEX(zdrovojéúdaje!$A:$G,MATCH(ROW()+897,$A:$A,0),COLUMN()-1),"")</f>
        <v>39787</v>
      </c>
      <c r="D939" s="15">
        <f>IFERROR(INDEX(zdrovojéúdaje!$A:$G,MATCH(ROW()+897,$A:$A,0),COLUMN()-1),"")</f>
        <v>0</v>
      </c>
      <c r="E939" s="13" t="str">
        <f>IFERROR(VALUE(TRIM(SUBSTITUTE(REPLACE(INDEX(zdrovojéúdaje!$A:$G,MATCH(ROW()+897,$A:$A,0),COLUMN()-1),1,4,""),".",",",1))),"")</f>
        <v/>
      </c>
      <c r="F939" s="13" t="str">
        <f>IFERROR(VALUE(TRIM(SUBSTITUTE(REPLACE(INDEX(zdrovojéúdaje!$A:$G,MATCH(ROW()+897,$A:$A,0),COLUMN()-1),1,4,""),".",","))),"")</f>
        <v/>
      </c>
      <c r="G939" s="12" t="str">
        <f>IFERROR(VALUE(TRIM(SUBSTITUTE(REPLACE(INDEX(zdrovojéúdaje!$A:$G,MATCH(ROW()+897,$A:$A,0),COLUMN()-1),1,4,""),".",","))),"")</f>
        <v/>
      </c>
      <c r="I939" s="36">
        <f>IFERROR(INDEX(zdrovojéúdaje!$A:$G,MATCH(ROW()+973,$A:$A,0),COLUMN()-8),"")</f>
        <v>1912</v>
      </c>
      <c r="J939" s="37">
        <f>IFERROR(INDEX(zdrovojéúdaje!$A:$G,MATCH(ROW()+973,$A:$A,0),COLUMN()-8),"")</f>
        <v>39787</v>
      </c>
      <c r="K939" s="38">
        <f>IFERROR(INDEX(zdrovojéúdaje!$A:$G,MATCH(ROW()+973,$A:$A,0),COLUMN()-8),"")</f>
        <v>0</v>
      </c>
      <c r="L939" s="39" t="str">
        <f>IFERROR(VALUE(TRIM(SUBSTITUTE(REPLACE(INDEX(zdrovojéúdaje!$A:$G,MATCH(ROW()+973,$A:$A,0),COLUMN()-8),1,4,""),".",",",1))),"")</f>
        <v/>
      </c>
      <c r="M939" s="39" t="str">
        <f>IFERROR(VALUE(TRIM(SUBSTITUTE(REPLACE(INDEX(zdrovojéúdaje!$A:$G,MATCH(ROW()+973,$A:$A,0),COLUMN()-8),1,4,""),".",","))),"")</f>
        <v/>
      </c>
      <c r="N939" s="40" t="str">
        <f>IFERROR(VALUE(TRIM(SUBSTITUTE(REPLACE(INDEX(zdrovojéúdaje!$A:$G,MATCH(ROW()+973,$A:$A,0),COLUMN()-8),1,4,""),".",","))),"")</f>
        <v/>
      </c>
    </row>
    <row r="940" spans="1:14" s="29" customFormat="1" ht="13.15" customHeight="1">
      <c r="A940" s="47">
        <f>IF((zdrovojéúdaje!B940&gt;=$C$3)*(zdrovojéúdaje!B940&lt;=$C$4),1+COUNTIF($A$1:$A939,"&gt;0"),0)</f>
        <v>940</v>
      </c>
      <c r="B940" s="28">
        <f>IFERROR(INDEX(zdrovojéúdaje!$A:$G,MATCH(ROW()+897,$A:$A,0),COLUMN()-1),"")</f>
        <v>1837</v>
      </c>
      <c r="C940" s="14">
        <f>IFERROR(INDEX(zdrovojéúdaje!$A:$G,MATCH(ROW()+897,$A:$A,0),COLUMN()-1),"")</f>
        <v>39787</v>
      </c>
      <c r="D940" s="15">
        <f>IFERROR(INDEX(zdrovojéúdaje!$A:$G,MATCH(ROW()+897,$A:$A,0),COLUMN()-1),"")</f>
        <v>0</v>
      </c>
      <c r="E940" s="13" t="str">
        <f>IFERROR(VALUE(TRIM(SUBSTITUTE(REPLACE(INDEX(zdrovojéúdaje!$A:$G,MATCH(ROW()+897,$A:$A,0),COLUMN()-1),1,4,""),".",",",1))),"")</f>
        <v/>
      </c>
      <c r="F940" s="13" t="str">
        <f>IFERROR(VALUE(TRIM(SUBSTITUTE(REPLACE(INDEX(zdrovojéúdaje!$A:$G,MATCH(ROW()+897,$A:$A,0),COLUMN()-1),1,4,""),".",","))),"")</f>
        <v/>
      </c>
      <c r="G940" s="12" t="str">
        <f>IFERROR(VALUE(TRIM(SUBSTITUTE(REPLACE(INDEX(zdrovojéúdaje!$A:$G,MATCH(ROW()+897,$A:$A,0),COLUMN()-1),1,4,""),".",","))),"")</f>
        <v/>
      </c>
      <c r="I940" s="36">
        <f>IFERROR(INDEX(zdrovojéúdaje!$A:$G,MATCH(ROW()+973,$A:$A,0),COLUMN()-8),"")</f>
        <v>1913</v>
      </c>
      <c r="J940" s="37">
        <f>IFERROR(INDEX(zdrovojéúdaje!$A:$G,MATCH(ROW()+973,$A:$A,0),COLUMN()-8),"")</f>
        <v>39787</v>
      </c>
      <c r="K940" s="38">
        <f>IFERROR(INDEX(zdrovojéúdaje!$A:$G,MATCH(ROW()+973,$A:$A,0),COLUMN()-8),"")</f>
        <v>0</v>
      </c>
      <c r="L940" s="39" t="str">
        <f>IFERROR(VALUE(TRIM(SUBSTITUTE(REPLACE(INDEX(zdrovojéúdaje!$A:$G,MATCH(ROW()+973,$A:$A,0),COLUMN()-8),1,4,""),".",",",1))),"")</f>
        <v/>
      </c>
      <c r="M940" s="39" t="str">
        <f>IFERROR(VALUE(TRIM(SUBSTITUTE(REPLACE(INDEX(zdrovojéúdaje!$A:$G,MATCH(ROW()+973,$A:$A,0),COLUMN()-8),1,4,""),".",","))),"")</f>
        <v/>
      </c>
      <c r="N940" s="40" t="str">
        <f>IFERROR(VALUE(TRIM(SUBSTITUTE(REPLACE(INDEX(zdrovojéúdaje!$A:$G,MATCH(ROW()+973,$A:$A,0),COLUMN()-8),1,4,""),".",","))),"")</f>
        <v/>
      </c>
    </row>
    <row r="941" spans="1:14" s="29" customFormat="1" ht="13.15" customHeight="1">
      <c r="A941" s="47">
        <f>IF((zdrovojéúdaje!B941&gt;=$C$3)*(zdrovojéúdaje!B941&lt;=$C$4),1+COUNTIF($A$1:$A940,"&gt;0"),0)</f>
        <v>941</v>
      </c>
      <c r="B941" s="28">
        <f>IFERROR(INDEX(zdrovojéúdaje!$A:$G,MATCH(ROW()+897,$A:$A,0),COLUMN()-1),"")</f>
        <v>1838</v>
      </c>
      <c r="C941" s="14">
        <f>IFERROR(INDEX(zdrovojéúdaje!$A:$G,MATCH(ROW()+897,$A:$A,0),COLUMN()-1),"")</f>
        <v>39787</v>
      </c>
      <c r="D941" s="15">
        <f>IFERROR(INDEX(zdrovojéúdaje!$A:$G,MATCH(ROW()+897,$A:$A,0),COLUMN()-1),"")</f>
        <v>0</v>
      </c>
      <c r="E941" s="13" t="str">
        <f>IFERROR(VALUE(TRIM(SUBSTITUTE(REPLACE(INDEX(zdrovojéúdaje!$A:$G,MATCH(ROW()+897,$A:$A,0),COLUMN()-1),1,4,""),".",",",1))),"")</f>
        <v/>
      </c>
      <c r="F941" s="13" t="str">
        <f>IFERROR(VALUE(TRIM(SUBSTITUTE(REPLACE(INDEX(zdrovojéúdaje!$A:$G,MATCH(ROW()+897,$A:$A,0),COLUMN()-1),1,4,""),".",","))),"")</f>
        <v/>
      </c>
      <c r="G941" s="12" t="str">
        <f>IFERROR(VALUE(TRIM(SUBSTITUTE(REPLACE(INDEX(zdrovojéúdaje!$A:$G,MATCH(ROW()+897,$A:$A,0),COLUMN()-1),1,4,""),".",","))),"")</f>
        <v/>
      </c>
      <c r="I941" s="36">
        <f>IFERROR(INDEX(zdrovojéúdaje!$A:$G,MATCH(ROW()+973,$A:$A,0),COLUMN()-8),"")</f>
        <v>1914</v>
      </c>
      <c r="J941" s="37">
        <f>IFERROR(INDEX(zdrovojéúdaje!$A:$G,MATCH(ROW()+973,$A:$A,0),COLUMN()-8),"")</f>
        <v>39787</v>
      </c>
      <c r="K941" s="38">
        <f>IFERROR(INDEX(zdrovojéúdaje!$A:$G,MATCH(ROW()+973,$A:$A,0),COLUMN()-8),"")</f>
        <v>0</v>
      </c>
      <c r="L941" s="39" t="str">
        <f>IFERROR(VALUE(TRIM(SUBSTITUTE(REPLACE(INDEX(zdrovojéúdaje!$A:$G,MATCH(ROW()+973,$A:$A,0),COLUMN()-8),1,4,""),".",",",1))),"")</f>
        <v/>
      </c>
      <c r="M941" s="39" t="str">
        <f>IFERROR(VALUE(TRIM(SUBSTITUTE(REPLACE(INDEX(zdrovojéúdaje!$A:$G,MATCH(ROW()+973,$A:$A,0),COLUMN()-8),1,4,""),".",","))),"")</f>
        <v/>
      </c>
      <c r="N941" s="40" t="str">
        <f>IFERROR(VALUE(TRIM(SUBSTITUTE(REPLACE(INDEX(zdrovojéúdaje!$A:$G,MATCH(ROW()+973,$A:$A,0),COLUMN()-8),1,4,""),".",","))),"")</f>
        <v/>
      </c>
    </row>
    <row r="942" spans="1:14" s="29" customFormat="1" ht="13.15" customHeight="1">
      <c r="A942" s="47">
        <f>IF((zdrovojéúdaje!B942&gt;=$C$3)*(zdrovojéúdaje!B942&lt;=$C$4),1+COUNTIF($A$1:$A941,"&gt;0"),0)</f>
        <v>942</v>
      </c>
      <c r="B942" s="28">
        <f>IFERROR(INDEX(zdrovojéúdaje!$A:$G,MATCH(ROW()+897,$A:$A,0),COLUMN()-1),"")</f>
        <v>1839</v>
      </c>
      <c r="C942" s="14">
        <f>IFERROR(INDEX(zdrovojéúdaje!$A:$G,MATCH(ROW()+897,$A:$A,0),COLUMN()-1),"")</f>
        <v>39787</v>
      </c>
      <c r="D942" s="15">
        <f>IFERROR(INDEX(zdrovojéúdaje!$A:$G,MATCH(ROW()+897,$A:$A,0),COLUMN()-1),"")</f>
        <v>0</v>
      </c>
      <c r="E942" s="13" t="str">
        <f>IFERROR(VALUE(TRIM(SUBSTITUTE(REPLACE(INDEX(zdrovojéúdaje!$A:$G,MATCH(ROW()+897,$A:$A,0),COLUMN()-1),1,4,""),".",",",1))),"")</f>
        <v/>
      </c>
      <c r="F942" s="13" t="str">
        <f>IFERROR(VALUE(TRIM(SUBSTITUTE(REPLACE(INDEX(zdrovojéúdaje!$A:$G,MATCH(ROW()+897,$A:$A,0),COLUMN()-1),1,4,""),".",","))),"")</f>
        <v/>
      </c>
      <c r="G942" s="12" t="str">
        <f>IFERROR(VALUE(TRIM(SUBSTITUTE(REPLACE(INDEX(zdrovojéúdaje!$A:$G,MATCH(ROW()+897,$A:$A,0),COLUMN()-1),1,4,""),".",","))),"")</f>
        <v/>
      </c>
      <c r="I942" s="36">
        <f>IFERROR(INDEX(zdrovojéúdaje!$A:$G,MATCH(ROW()+973,$A:$A,0),COLUMN()-8),"")</f>
        <v>1915</v>
      </c>
      <c r="J942" s="37">
        <f>IFERROR(INDEX(zdrovojéúdaje!$A:$G,MATCH(ROW()+973,$A:$A,0),COLUMN()-8),"")</f>
        <v>39787</v>
      </c>
      <c r="K942" s="38">
        <f>IFERROR(INDEX(zdrovojéúdaje!$A:$G,MATCH(ROW()+973,$A:$A,0),COLUMN()-8),"")</f>
        <v>0</v>
      </c>
      <c r="L942" s="39" t="str">
        <f>IFERROR(VALUE(TRIM(SUBSTITUTE(REPLACE(INDEX(zdrovojéúdaje!$A:$G,MATCH(ROW()+973,$A:$A,0),COLUMN()-8),1,4,""),".",",",1))),"")</f>
        <v/>
      </c>
      <c r="M942" s="39" t="str">
        <f>IFERROR(VALUE(TRIM(SUBSTITUTE(REPLACE(INDEX(zdrovojéúdaje!$A:$G,MATCH(ROW()+973,$A:$A,0),COLUMN()-8),1,4,""),".",","))),"")</f>
        <v/>
      </c>
      <c r="N942" s="40" t="str">
        <f>IFERROR(VALUE(TRIM(SUBSTITUTE(REPLACE(INDEX(zdrovojéúdaje!$A:$G,MATCH(ROW()+973,$A:$A,0),COLUMN()-8),1,4,""),".",","))),"")</f>
        <v/>
      </c>
    </row>
    <row r="943" spans="1:14" s="29" customFormat="1" ht="13.15" customHeight="1">
      <c r="A943" s="47">
        <f>IF((zdrovojéúdaje!B943&gt;=$C$3)*(zdrovojéúdaje!B943&lt;=$C$4),1+COUNTIF($A$1:$A942,"&gt;0"),0)</f>
        <v>943</v>
      </c>
      <c r="B943" s="28">
        <f>IFERROR(INDEX(zdrovojéúdaje!$A:$G,MATCH(ROW()+897,$A:$A,0),COLUMN()-1),"")</f>
        <v>1840</v>
      </c>
      <c r="C943" s="14">
        <f>IFERROR(INDEX(zdrovojéúdaje!$A:$G,MATCH(ROW()+897,$A:$A,0),COLUMN()-1),"")</f>
        <v>39787</v>
      </c>
      <c r="D943" s="15">
        <f>IFERROR(INDEX(zdrovojéúdaje!$A:$G,MATCH(ROW()+897,$A:$A,0),COLUMN()-1),"")</f>
        <v>0</v>
      </c>
      <c r="E943" s="13" t="str">
        <f>IFERROR(VALUE(TRIM(SUBSTITUTE(REPLACE(INDEX(zdrovojéúdaje!$A:$G,MATCH(ROW()+897,$A:$A,0),COLUMN()-1),1,4,""),".",",",1))),"")</f>
        <v/>
      </c>
      <c r="F943" s="13" t="str">
        <f>IFERROR(VALUE(TRIM(SUBSTITUTE(REPLACE(INDEX(zdrovojéúdaje!$A:$G,MATCH(ROW()+897,$A:$A,0),COLUMN()-1),1,4,""),".",","))),"")</f>
        <v/>
      </c>
      <c r="G943" s="12" t="str">
        <f>IFERROR(VALUE(TRIM(SUBSTITUTE(REPLACE(INDEX(zdrovojéúdaje!$A:$G,MATCH(ROW()+897,$A:$A,0),COLUMN()-1),1,4,""),".",","))),"")</f>
        <v/>
      </c>
      <c r="I943" s="36">
        <f>IFERROR(INDEX(zdrovojéúdaje!$A:$G,MATCH(ROW()+973,$A:$A,0),COLUMN()-8),"")</f>
        <v>1916</v>
      </c>
      <c r="J943" s="37">
        <f>IFERROR(INDEX(zdrovojéúdaje!$A:$G,MATCH(ROW()+973,$A:$A,0),COLUMN()-8),"")</f>
        <v>39787</v>
      </c>
      <c r="K943" s="38">
        <f>IFERROR(INDEX(zdrovojéúdaje!$A:$G,MATCH(ROW()+973,$A:$A,0),COLUMN()-8),"")</f>
        <v>0</v>
      </c>
      <c r="L943" s="39" t="str">
        <f>IFERROR(VALUE(TRIM(SUBSTITUTE(REPLACE(INDEX(zdrovojéúdaje!$A:$G,MATCH(ROW()+973,$A:$A,0),COLUMN()-8),1,4,""),".",",",1))),"")</f>
        <v/>
      </c>
      <c r="M943" s="39" t="str">
        <f>IFERROR(VALUE(TRIM(SUBSTITUTE(REPLACE(INDEX(zdrovojéúdaje!$A:$G,MATCH(ROW()+973,$A:$A,0),COLUMN()-8),1,4,""),".",","))),"")</f>
        <v/>
      </c>
      <c r="N943" s="40" t="str">
        <f>IFERROR(VALUE(TRIM(SUBSTITUTE(REPLACE(INDEX(zdrovojéúdaje!$A:$G,MATCH(ROW()+973,$A:$A,0),COLUMN()-8),1,4,""),".",","))),"")</f>
        <v/>
      </c>
    </row>
    <row r="944" spans="1:14" s="29" customFormat="1" ht="13.15" customHeight="1">
      <c r="A944" s="47">
        <f>IF((zdrovojéúdaje!B944&gt;=$C$3)*(zdrovojéúdaje!B944&lt;=$C$4),1+COUNTIF($A$1:$A943,"&gt;0"),0)</f>
        <v>944</v>
      </c>
      <c r="B944" s="28">
        <f>IFERROR(INDEX(zdrovojéúdaje!$A:$G,MATCH(ROW()+897,$A:$A,0),COLUMN()-1),"")</f>
        <v>1841</v>
      </c>
      <c r="C944" s="14">
        <f>IFERROR(INDEX(zdrovojéúdaje!$A:$G,MATCH(ROW()+897,$A:$A,0),COLUMN()-1),"")</f>
        <v>39787</v>
      </c>
      <c r="D944" s="15">
        <f>IFERROR(INDEX(zdrovojéúdaje!$A:$G,MATCH(ROW()+897,$A:$A,0),COLUMN()-1),"")</f>
        <v>0</v>
      </c>
      <c r="E944" s="13" t="str">
        <f>IFERROR(VALUE(TRIM(SUBSTITUTE(REPLACE(INDEX(zdrovojéúdaje!$A:$G,MATCH(ROW()+897,$A:$A,0),COLUMN()-1),1,4,""),".",",",1))),"")</f>
        <v/>
      </c>
      <c r="F944" s="13" t="str">
        <f>IFERROR(VALUE(TRIM(SUBSTITUTE(REPLACE(INDEX(zdrovojéúdaje!$A:$G,MATCH(ROW()+897,$A:$A,0),COLUMN()-1),1,4,""),".",","))),"")</f>
        <v/>
      </c>
      <c r="G944" s="12" t="str">
        <f>IFERROR(VALUE(TRIM(SUBSTITUTE(REPLACE(INDEX(zdrovojéúdaje!$A:$G,MATCH(ROW()+897,$A:$A,0),COLUMN()-1),1,4,""),".",","))),"")</f>
        <v/>
      </c>
      <c r="I944" s="36">
        <f>IFERROR(INDEX(zdrovojéúdaje!$A:$G,MATCH(ROW()+973,$A:$A,0),COLUMN()-8),"")</f>
        <v>1917</v>
      </c>
      <c r="J944" s="37">
        <f>IFERROR(INDEX(zdrovojéúdaje!$A:$G,MATCH(ROW()+973,$A:$A,0),COLUMN()-8),"")</f>
        <v>39787</v>
      </c>
      <c r="K944" s="38">
        <f>IFERROR(INDEX(zdrovojéúdaje!$A:$G,MATCH(ROW()+973,$A:$A,0),COLUMN()-8),"")</f>
        <v>0</v>
      </c>
      <c r="L944" s="39" t="str">
        <f>IFERROR(VALUE(TRIM(SUBSTITUTE(REPLACE(INDEX(zdrovojéúdaje!$A:$G,MATCH(ROW()+973,$A:$A,0),COLUMN()-8),1,4,""),".",",",1))),"")</f>
        <v/>
      </c>
      <c r="M944" s="39" t="str">
        <f>IFERROR(VALUE(TRIM(SUBSTITUTE(REPLACE(INDEX(zdrovojéúdaje!$A:$G,MATCH(ROW()+973,$A:$A,0),COLUMN()-8),1,4,""),".",","))),"")</f>
        <v/>
      </c>
      <c r="N944" s="40" t="str">
        <f>IFERROR(VALUE(TRIM(SUBSTITUTE(REPLACE(INDEX(zdrovojéúdaje!$A:$G,MATCH(ROW()+973,$A:$A,0),COLUMN()-8),1,4,""),".",","))),"")</f>
        <v/>
      </c>
    </row>
    <row r="945" spans="1:14" s="29" customFormat="1" ht="13.15" customHeight="1">
      <c r="A945" s="47">
        <f>IF((zdrovojéúdaje!B945&gt;=$C$3)*(zdrovojéúdaje!B945&lt;=$C$4),1+COUNTIF($A$1:$A944,"&gt;0"),0)</f>
        <v>945</v>
      </c>
      <c r="B945" s="28">
        <f>IFERROR(INDEX(zdrovojéúdaje!$A:$G,MATCH(ROW()+897,$A:$A,0),COLUMN()-1),"")</f>
        <v>1842</v>
      </c>
      <c r="C945" s="14">
        <f>IFERROR(INDEX(zdrovojéúdaje!$A:$G,MATCH(ROW()+897,$A:$A,0),COLUMN()-1),"")</f>
        <v>39787</v>
      </c>
      <c r="D945" s="15">
        <f>IFERROR(INDEX(zdrovojéúdaje!$A:$G,MATCH(ROW()+897,$A:$A,0),COLUMN()-1),"")</f>
        <v>0</v>
      </c>
      <c r="E945" s="13" t="str">
        <f>IFERROR(VALUE(TRIM(SUBSTITUTE(REPLACE(INDEX(zdrovojéúdaje!$A:$G,MATCH(ROW()+897,$A:$A,0),COLUMN()-1),1,4,""),".",",",1))),"")</f>
        <v/>
      </c>
      <c r="F945" s="13" t="str">
        <f>IFERROR(VALUE(TRIM(SUBSTITUTE(REPLACE(INDEX(zdrovojéúdaje!$A:$G,MATCH(ROW()+897,$A:$A,0),COLUMN()-1),1,4,""),".",","))),"")</f>
        <v/>
      </c>
      <c r="G945" s="12" t="str">
        <f>IFERROR(VALUE(TRIM(SUBSTITUTE(REPLACE(INDEX(zdrovojéúdaje!$A:$G,MATCH(ROW()+897,$A:$A,0),COLUMN()-1),1,4,""),".",","))),"")</f>
        <v/>
      </c>
      <c r="I945" s="36">
        <f>IFERROR(INDEX(zdrovojéúdaje!$A:$G,MATCH(ROW()+973,$A:$A,0),COLUMN()-8),"")</f>
        <v>1918</v>
      </c>
      <c r="J945" s="37">
        <f>IFERROR(INDEX(zdrovojéúdaje!$A:$G,MATCH(ROW()+973,$A:$A,0),COLUMN()-8),"")</f>
        <v>39787</v>
      </c>
      <c r="K945" s="38">
        <f>IFERROR(INDEX(zdrovojéúdaje!$A:$G,MATCH(ROW()+973,$A:$A,0),COLUMN()-8),"")</f>
        <v>0</v>
      </c>
      <c r="L945" s="39" t="str">
        <f>IFERROR(VALUE(TRIM(SUBSTITUTE(REPLACE(INDEX(zdrovojéúdaje!$A:$G,MATCH(ROW()+973,$A:$A,0),COLUMN()-8),1,4,""),".",",",1))),"")</f>
        <v/>
      </c>
      <c r="M945" s="39" t="str">
        <f>IFERROR(VALUE(TRIM(SUBSTITUTE(REPLACE(INDEX(zdrovojéúdaje!$A:$G,MATCH(ROW()+973,$A:$A,0),COLUMN()-8),1,4,""),".",","))),"")</f>
        <v/>
      </c>
      <c r="N945" s="40" t="str">
        <f>IFERROR(VALUE(TRIM(SUBSTITUTE(REPLACE(INDEX(zdrovojéúdaje!$A:$G,MATCH(ROW()+973,$A:$A,0),COLUMN()-8),1,4,""),".",","))),"")</f>
        <v/>
      </c>
    </row>
    <row r="946" spans="1:14" s="29" customFormat="1" ht="13.15" customHeight="1">
      <c r="A946" s="47">
        <f>IF((zdrovojéúdaje!B946&gt;=$C$3)*(zdrovojéúdaje!B946&lt;=$C$4),1+COUNTIF($A$1:$A945,"&gt;0"),0)</f>
        <v>946</v>
      </c>
      <c r="B946" s="28">
        <f>IFERROR(INDEX(zdrovojéúdaje!$A:$G,MATCH(ROW()+897,$A:$A,0),COLUMN()-1),"")</f>
        <v>1843</v>
      </c>
      <c r="C946" s="14">
        <f>IFERROR(INDEX(zdrovojéúdaje!$A:$G,MATCH(ROW()+897,$A:$A,0),COLUMN()-1),"")</f>
        <v>39787</v>
      </c>
      <c r="D946" s="15">
        <f>IFERROR(INDEX(zdrovojéúdaje!$A:$G,MATCH(ROW()+897,$A:$A,0),COLUMN()-1),"")</f>
        <v>0</v>
      </c>
      <c r="E946" s="13" t="str">
        <f>IFERROR(VALUE(TRIM(SUBSTITUTE(REPLACE(INDEX(zdrovojéúdaje!$A:$G,MATCH(ROW()+897,$A:$A,0),COLUMN()-1),1,4,""),".",",",1))),"")</f>
        <v/>
      </c>
      <c r="F946" s="13" t="str">
        <f>IFERROR(VALUE(TRIM(SUBSTITUTE(REPLACE(INDEX(zdrovojéúdaje!$A:$G,MATCH(ROW()+897,$A:$A,0),COLUMN()-1),1,4,""),".",","))),"")</f>
        <v/>
      </c>
      <c r="G946" s="12" t="str">
        <f>IFERROR(VALUE(TRIM(SUBSTITUTE(REPLACE(INDEX(zdrovojéúdaje!$A:$G,MATCH(ROW()+897,$A:$A,0),COLUMN()-1),1,4,""),".",","))),"")</f>
        <v/>
      </c>
      <c r="I946" s="36">
        <f>IFERROR(INDEX(zdrovojéúdaje!$A:$G,MATCH(ROW()+973,$A:$A,0),COLUMN()-8),"")</f>
        <v>1919</v>
      </c>
      <c r="J946" s="37">
        <f>IFERROR(INDEX(zdrovojéúdaje!$A:$G,MATCH(ROW()+973,$A:$A,0),COLUMN()-8),"")</f>
        <v>39787</v>
      </c>
      <c r="K946" s="38">
        <f>IFERROR(INDEX(zdrovojéúdaje!$A:$G,MATCH(ROW()+973,$A:$A,0),COLUMN()-8),"")</f>
        <v>0</v>
      </c>
      <c r="L946" s="39" t="str">
        <f>IFERROR(VALUE(TRIM(SUBSTITUTE(REPLACE(INDEX(zdrovojéúdaje!$A:$G,MATCH(ROW()+973,$A:$A,0),COLUMN()-8),1,4,""),".",",",1))),"")</f>
        <v/>
      </c>
      <c r="M946" s="39" t="str">
        <f>IFERROR(VALUE(TRIM(SUBSTITUTE(REPLACE(INDEX(zdrovojéúdaje!$A:$G,MATCH(ROW()+973,$A:$A,0),COLUMN()-8),1,4,""),".",","))),"")</f>
        <v/>
      </c>
      <c r="N946" s="40" t="str">
        <f>IFERROR(VALUE(TRIM(SUBSTITUTE(REPLACE(INDEX(zdrovojéúdaje!$A:$G,MATCH(ROW()+973,$A:$A,0),COLUMN()-8),1,4,""),".",","))),"")</f>
        <v/>
      </c>
    </row>
    <row r="947" spans="1:14" s="29" customFormat="1" ht="13.15" customHeight="1">
      <c r="A947" s="47">
        <f>IF((zdrovojéúdaje!B947&gt;=$C$3)*(zdrovojéúdaje!B947&lt;=$C$4),1+COUNTIF($A$1:$A946,"&gt;0"),0)</f>
        <v>947</v>
      </c>
      <c r="B947" s="28">
        <f>IFERROR(INDEX(zdrovojéúdaje!$A:$G,MATCH(ROW()+897,$A:$A,0),COLUMN()-1),"")</f>
        <v>1844</v>
      </c>
      <c r="C947" s="14">
        <f>IFERROR(INDEX(zdrovojéúdaje!$A:$G,MATCH(ROW()+897,$A:$A,0),COLUMN()-1),"")</f>
        <v>39787</v>
      </c>
      <c r="D947" s="15">
        <f>IFERROR(INDEX(zdrovojéúdaje!$A:$G,MATCH(ROW()+897,$A:$A,0),COLUMN()-1),"")</f>
        <v>0</v>
      </c>
      <c r="E947" s="13" t="str">
        <f>IFERROR(VALUE(TRIM(SUBSTITUTE(REPLACE(INDEX(zdrovojéúdaje!$A:$G,MATCH(ROW()+897,$A:$A,0),COLUMN()-1),1,4,""),".",",",1))),"")</f>
        <v/>
      </c>
      <c r="F947" s="13" t="str">
        <f>IFERROR(VALUE(TRIM(SUBSTITUTE(REPLACE(INDEX(zdrovojéúdaje!$A:$G,MATCH(ROW()+897,$A:$A,0),COLUMN()-1),1,4,""),".",","))),"")</f>
        <v/>
      </c>
      <c r="G947" s="12" t="str">
        <f>IFERROR(VALUE(TRIM(SUBSTITUTE(REPLACE(INDEX(zdrovojéúdaje!$A:$G,MATCH(ROW()+897,$A:$A,0),COLUMN()-1),1,4,""),".",","))),"")</f>
        <v/>
      </c>
      <c r="I947" s="36">
        <f>IFERROR(INDEX(zdrovojéúdaje!$A:$G,MATCH(ROW()+973,$A:$A,0),COLUMN()-8),"")</f>
        <v>1920</v>
      </c>
      <c r="J947" s="37">
        <f>IFERROR(INDEX(zdrovojéúdaje!$A:$G,MATCH(ROW()+973,$A:$A,0),COLUMN()-8),"")</f>
        <v>39787</v>
      </c>
      <c r="K947" s="38">
        <f>IFERROR(INDEX(zdrovojéúdaje!$A:$G,MATCH(ROW()+973,$A:$A,0),COLUMN()-8),"")</f>
        <v>0</v>
      </c>
      <c r="L947" s="39" t="str">
        <f>IFERROR(VALUE(TRIM(SUBSTITUTE(REPLACE(INDEX(zdrovojéúdaje!$A:$G,MATCH(ROW()+973,$A:$A,0),COLUMN()-8),1,4,""),".",",",1))),"")</f>
        <v/>
      </c>
      <c r="M947" s="39" t="str">
        <f>IFERROR(VALUE(TRIM(SUBSTITUTE(REPLACE(INDEX(zdrovojéúdaje!$A:$G,MATCH(ROW()+973,$A:$A,0),COLUMN()-8),1,4,""),".",","))),"")</f>
        <v/>
      </c>
      <c r="N947" s="40" t="str">
        <f>IFERROR(VALUE(TRIM(SUBSTITUTE(REPLACE(INDEX(zdrovojéúdaje!$A:$G,MATCH(ROW()+973,$A:$A,0),COLUMN()-8),1,4,""),".",","))),"")</f>
        <v/>
      </c>
    </row>
    <row r="948" spans="1:14" s="29" customFormat="1" ht="13.15" customHeight="1">
      <c r="A948" s="47">
        <f>IF((zdrovojéúdaje!B948&gt;=$C$3)*(zdrovojéúdaje!B948&lt;=$C$4),1+COUNTIF($A$1:$A947,"&gt;0"),0)</f>
        <v>948</v>
      </c>
      <c r="B948" s="28">
        <f>IFERROR(INDEX(zdrovojéúdaje!$A:$G,MATCH(ROW()+897,$A:$A,0),COLUMN()-1),"")</f>
        <v>1845</v>
      </c>
      <c r="C948" s="14">
        <f>IFERROR(INDEX(zdrovojéúdaje!$A:$G,MATCH(ROW()+897,$A:$A,0),COLUMN()-1),"")</f>
        <v>39787</v>
      </c>
      <c r="D948" s="15">
        <f>IFERROR(INDEX(zdrovojéúdaje!$A:$G,MATCH(ROW()+897,$A:$A,0),COLUMN()-1),"")</f>
        <v>0</v>
      </c>
      <c r="E948" s="13" t="str">
        <f>IFERROR(VALUE(TRIM(SUBSTITUTE(REPLACE(INDEX(zdrovojéúdaje!$A:$G,MATCH(ROW()+897,$A:$A,0),COLUMN()-1),1,4,""),".",",",1))),"")</f>
        <v/>
      </c>
      <c r="F948" s="13" t="str">
        <f>IFERROR(VALUE(TRIM(SUBSTITUTE(REPLACE(INDEX(zdrovojéúdaje!$A:$G,MATCH(ROW()+897,$A:$A,0),COLUMN()-1),1,4,""),".",","))),"")</f>
        <v/>
      </c>
      <c r="G948" s="12" t="str">
        <f>IFERROR(VALUE(TRIM(SUBSTITUTE(REPLACE(INDEX(zdrovojéúdaje!$A:$G,MATCH(ROW()+897,$A:$A,0),COLUMN()-1),1,4,""),".",","))),"")</f>
        <v/>
      </c>
      <c r="I948" s="36">
        <f>IFERROR(INDEX(zdrovojéúdaje!$A:$G,MATCH(ROW()+973,$A:$A,0),COLUMN()-8),"")</f>
        <v>1921</v>
      </c>
      <c r="J948" s="37">
        <f>IFERROR(INDEX(zdrovojéúdaje!$A:$G,MATCH(ROW()+973,$A:$A,0),COLUMN()-8),"")</f>
        <v>39787</v>
      </c>
      <c r="K948" s="38">
        <f>IFERROR(INDEX(zdrovojéúdaje!$A:$G,MATCH(ROW()+973,$A:$A,0),COLUMN()-8),"")</f>
        <v>0</v>
      </c>
      <c r="L948" s="39" t="str">
        <f>IFERROR(VALUE(TRIM(SUBSTITUTE(REPLACE(INDEX(zdrovojéúdaje!$A:$G,MATCH(ROW()+973,$A:$A,0),COLUMN()-8),1,4,""),".",",",1))),"")</f>
        <v/>
      </c>
      <c r="M948" s="39" t="str">
        <f>IFERROR(VALUE(TRIM(SUBSTITUTE(REPLACE(INDEX(zdrovojéúdaje!$A:$G,MATCH(ROW()+973,$A:$A,0),COLUMN()-8),1,4,""),".",","))),"")</f>
        <v/>
      </c>
      <c r="N948" s="40" t="str">
        <f>IFERROR(VALUE(TRIM(SUBSTITUTE(REPLACE(INDEX(zdrovojéúdaje!$A:$G,MATCH(ROW()+973,$A:$A,0),COLUMN()-8),1,4,""),".",","))),"")</f>
        <v/>
      </c>
    </row>
    <row r="949" spans="1:14" s="29" customFormat="1" ht="13.15" customHeight="1">
      <c r="A949" s="47">
        <f>IF((zdrovojéúdaje!B949&gt;=$C$3)*(zdrovojéúdaje!B949&lt;=$C$4),1+COUNTIF($A$1:$A948,"&gt;0"),0)</f>
        <v>949</v>
      </c>
      <c r="B949" s="28">
        <f>IFERROR(INDEX(zdrovojéúdaje!$A:$G,MATCH(ROW()+897,$A:$A,0),COLUMN()-1),"")</f>
        <v>1846</v>
      </c>
      <c r="C949" s="14">
        <f>IFERROR(INDEX(zdrovojéúdaje!$A:$G,MATCH(ROW()+897,$A:$A,0),COLUMN()-1),"")</f>
        <v>39787</v>
      </c>
      <c r="D949" s="15">
        <f>IFERROR(INDEX(zdrovojéúdaje!$A:$G,MATCH(ROW()+897,$A:$A,0),COLUMN()-1),"")</f>
        <v>0</v>
      </c>
      <c r="E949" s="13" t="str">
        <f>IFERROR(VALUE(TRIM(SUBSTITUTE(REPLACE(INDEX(zdrovojéúdaje!$A:$G,MATCH(ROW()+897,$A:$A,0),COLUMN()-1),1,4,""),".",",",1))),"")</f>
        <v/>
      </c>
      <c r="F949" s="13" t="str">
        <f>IFERROR(VALUE(TRIM(SUBSTITUTE(REPLACE(INDEX(zdrovojéúdaje!$A:$G,MATCH(ROW()+897,$A:$A,0),COLUMN()-1),1,4,""),".",","))),"")</f>
        <v/>
      </c>
      <c r="G949" s="12" t="str">
        <f>IFERROR(VALUE(TRIM(SUBSTITUTE(REPLACE(INDEX(zdrovojéúdaje!$A:$G,MATCH(ROW()+897,$A:$A,0),COLUMN()-1),1,4,""),".",","))),"")</f>
        <v/>
      </c>
      <c r="I949" s="36">
        <f>IFERROR(INDEX(zdrovojéúdaje!$A:$G,MATCH(ROW()+973,$A:$A,0),COLUMN()-8),"")</f>
        <v>1922</v>
      </c>
      <c r="J949" s="37">
        <f>IFERROR(INDEX(zdrovojéúdaje!$A:$G,MATCH(ROW()+973,$A:$A,0),COLUMN()-8),"")</f>
        <v>39787</v>
      </c>
      <c r="K949" s="38">
        <f>IFERROR(INDEX(zdrovojéúdaje!$A:$G,MATCH(ROW()+973,$A:$A,0),COLUMN()-8),"")</f>
        <v>0</v>
      </c>
      <c r="L949" s="39" t="str">
        <f>IFERROR(VALUE(TRIM(SUBSTITUTE(REPLACE(INDEX(zdrovojéúdaje!$A:$G,MATCH(ROW()+973,$A:$A,0),COLUMN()-8),1,4,""),".",",",1))),"")</f>
        <v/>
      </c>
      <c r="M949" s="39" t="str">
        <f>IFERROR(VALUE(TRIM(SUBSTITUTE(REPLACE(INDEX(zdrovojéúdaje!$A:$G,MATCH(ROW()+973,$A:$A,0),COLUMN()-8),1,4,""),".",","))),"")</f>
        <v/>
      </c>
      <c r="N949" s="40" t="str">
        <f>IFERROR(VALUE(TRIM(SUBSTITUTE(REPLACE(INDEX(zdrovojéúdaje!$A:$G,MATCH(ROW()+973,$A:$A,0),COLUMN()-8),1,4,""),".",","))),"")</f>
        <v/>
      </c>
    </row>
    <row r="950" spans="1:14" s="29" customFormat="1" ht="13.15" customHeight="1">
      <c r="A950" s="47">
        <f>IF((zdrovojéúdaje!B950&gt;=$C$3)*(zdrovojéúdaje!B950&lt;=$C$4),1+COUNTIF($A$1:$A949,"&gt;0"),0)</f>
        <v>950</v>
      </c>
      <c r="B950" s="28">
        <f>IFERROR(INDEX(zdrovojéúdaje!$A:$G,MATCH(ROW()+897,$A:$A,0),COLUMN()-1),"")</f>
        <v>1847</v>
      </c>
      <c r="C950" s="14">
        <f>IFERROR(INDEX(zdrovojéúdaje!$A:$G,MATCH(ROW()+897,$A:$A,0),COLUMN()-1),"")</f>
        <v>39787</v>
      </c>
      <c r="D950" s="15">
        <f>IFERROR(INDEX(zdrovojéúdaje!$A:$G,MATCH(ROW()+897,$A:$A,0),COLUMN()-1),"")</f>
        <v>0</v>
      </c>
      <c r="E950" s="13" t="str">
        <f>IFERROR(VALUE(TRIM(SUBSTITUTE(REPLACE(INDEX(zdrovojéúdaje!$A:$G,MATCH(ROW()+897,$A:$A,0),COLUMN()-1),1,4,""),".",",",1))),"")</f>
        <v/>
      </c>
      <c r="F950" s="13" t="str">
        <f>IFERROR(VALUE(TRIM(SUBSTITUTE(REPLACE(INDEX(zdrovojéúdaje!$A:$G,MATCH(ROW()+897,$A:$A,0),COLUMN()-1),1,4,""),".",","))),"")</f>
        <v/>
      </c>
      <c r="G950" s="12" t="str">
        <f>IFERROR(VALUE(TRIM(SUBSTITUTE(REPLACE(INDEX(zdrovojéúdaje!$A:$G,MATCH(ROW()+897,$A:$A,0),COLUMN()-1),1,4,""),".",","))),"")</f>
        <v/>
      </c>
      <c r="I950" s="36">
        <f>IFERROR(INDEX(zdrovojéúdaje!$A:$G,MATCH(ROW()+973,$A:$A,0),COLUMN()-8),"")</f>
        <v>1923</v>
      </c>
      <c r="J950" s="37">
        <f>IFERROR(INDEX(zdrovojéúdaje!$A:$G,MATCH(ROW()+973,$A:$A,0),COLUMN()-8),"")</f>
        <v>39787</v>
      </c>
      <c r="K950" s="38">
        <f>IFERROR(INDEX(zdrovojéúdaje!$A:$G,MATCH(ROW()+973,$A:$A,0),COLUMN()-8),"")</f>
        <v>0</v>
      </c>
      <c r="L950" s="39" t="str">
        <f>IFERROR(VALUE(TRIM(SUBSTITUTE(REPLACE(INDEX(zdrovojéúdaje!$A:$G,MATCH(ROW()+973,$A:$A,0),COLUMN()-8),1,4,""),".",",",1))),"")</f>
        <v/>
      </c>
      <c r="M950" s="39" t="str">
        <f>IFERROR(VALUE(TRIM(SUBSTITUTE(REPLACE(INDEX(zdrovojéúdaje!$A:$G,MATCH(ROW()+973,$A:$A,0),COLUMN()-8),1,4,""),".",","))),"")</f>
        <v/>
      </c>
      <c r="N950" s="40" t="str">
        <f>IFERROR(VALUE(TRIM(SUBSTITUTE(REPLACE(INDEX(zdrovojéúdaje!$A:$G,MATCH(ROW()+973,$A:$A,0),COLUMN()-8),1,4,""),".",","))),"")</f>
        <v/>
      </c>
    </row>
    <row r="951" spans="1:14" s="29" customFormat="1" ht="13.15" customHeight="1">
      <c r="A951" s="47">
        <f>IF((zdrovojéúdaje!B951&gt;=$C$3)*(zdrovojéúdaje!B951&lt;=$C$4),1+COUNTIF($A$1:$A950,"&gt;0"),0)</f>
        <v>951</v>
      </c>
      <c r="B951" s="28">
        <f>IFERROR(INDEX(zdrovojéúdaje!$A:$G,MATCH(ROW()+897,$A:$A,0),COLUMN()-1),"")</f>
        <v>1848</v>
      </c>
      <c r="C951" s="14">
        <f>IFERROR(INDEX(zdrovojéúdaje!$A:$G,MATCH(ROW()+897,$A:$A,0),COLUMN()-1),"")</f>
        <v>39787</v>
      </c>
      <c r="D951" s="15">
        <f>IFERROR(INDEX(zdrovojéúdaje!$A:$G,MATCH(ROW()+897,$A:$A,0),COLUMN()-1),"")</f>
        <v>0</v>
      </c>
      <c r="E951" s="13" t="str">
        <f>IFERROR(VALUE(TRIM(SUBSTITUTE(REPLACE(INDEX(zdrovojéúdaje!$A:$G,MATCH(ROW()+897,$A:$A,0),COLUMN()-1),1,4,""),".",",",1))),"")</f>
        <v/>
      </c>
      <c r="F951" s="13" t="str">
        <f>IFERROR(VALUE(TRIM(SUBSTITUTE(REPLACE(INDEX(zdrovojéúdaje!$A:$G,MATCH(ROW()+897,$A:$A,0),COLUMN()-1),1,4,""),".",","))),"")</f>
        <v/>
      </c>
      <c r="G951" s="12" t="str">
        <f>IFERROR(VALUE(TRIM(SUBSTITUTE(REPLACE(INDEX(zdrovojéúdaje!$A:$G,MATCH(ROW()+897,$A:$A,0),COLUMN()-1),1,4,""),".",","))),"")</f>
        <v/>
      </c>
      <c r="I951" s="36">
        <f>IFERROR(INDEX(zdrovojéúdaje!$A:$G,MATCH(ROW()+973,$A:$A,0),COLUMN()-8),"")</f>
        <v>1924</v>
      </c>
      <c r="J951" s="37">
        <f>IFERROR(INDEX(zdrovojéúdaje!$A:$G,MATCH(ROW()+973,$A:$A,0),COLUMN()-8),"")</f>
        <v>39787</v>
      </c>
      <c r="K951" s="38">
        <f>IFERROR(INDEX(zdrovojéúdaje!$A:$G,MATCH(ROW()+973,$A:$A,0),COLUMN()-8),"")</f>
        <v>0</v>
      </c>
      <c r="L951" s="39" t="str">
        <f>IFERROR(VALUE(TRIM(SUBSTITUTE(REPLACE(INDEX(zdrovojéúdaje!$A:$G,MATCH(ROW()+973,$A:$A,0),COLUMN()-8),1,4,""),".",",",1))),"")</f>
        <v/>
      </c>
      <c r="M951" s="39" t="str">
        <f>IFERROR(VALUE(TRIM(SUBSTITUTE(REPLACE(INDEX(zdrovojéúdaje!$A:$G,MATCH(ROW()+973,$A:$A,0),COLUMN()-8),1,4,""),".",","))),"")</f>
        <v/>
      </c>
      <c r="N951" s="40" t="str">
        <f>IFERROR(VALUE(TRIM(SUBSTITUTE(REPLACE(INDEX(zdrovojéúdaje!$A:$G,MATCH(ROW()+973,$A:$A,0),COLUMN()-8),1,4,""),".",","))),"")</f>
        <v/>
      </c>
    </row>
    <row r="952" spans="1:14" s="29" customFormat="1" ht="13.15" customHeight="1">
      <c r="A952" s="47">
        <f>IF((zdrovojéúdaje!B952&gt;=$C$3)*(zdrovojéúdaje!B952&lt;=$C$4),1+COUNTIF($A$1:$A951,"&gt;0"),0)</f>
        <v>952</v>
      </c>
      <c r="B952" s="28">
        <f>IFERROR(INDEX(zdrovojéúdaje!$A:$G,MATCH(ROW()+897,$A:$A,0),COLUMN()-1),"")</f>
        <v>1849</v>
      </c>
      <c r="C952" s="14">
        <f>IFERROR(INDEX(zdrovojéúdaje!$A:$G,MATCH(ROW()+897,$A:$A,0),COLUMN()-1),"")</f>
        <v>39787</v>
      </c>
      <c r="D952" s="15">
        <f>IFERROR(INDEX(zdrovojéúdaje!$A:$G,MATCH(ROW()+897,$A:$A,0),COLUMN()-1),"")</f>
        <v>0</v>
      </c>
      <c r="E952" s="13" t="str">
        <f>IFERROR(VALUE(TRIM(SUBSTITUTE(REPLACE(INDEX(zdrovojéúdaje!$A:$G,MATCH(ROW()+897,$A:$A,0),COLUMN()-1),1,4,""),".",",",1))),"")</f>
        <v/>
      </c>
      <c r="F952" s="13" t="str">
        <f>IFERROR(VALUE(TRIM(SUBSTITUTE(REPLACE(INDEX(zdrovojéúdaje!$A:$G,MATCH(ROW()+897,$A:$A,0),COLUMN()-1),1,4,""),".",","))),"")</f>
        <v/>
      </c>
      <c r="G952" s="12" t="str">
        <f>IFERROR(VALUE(TRIM(SUBSTITUTE(REPLACE(INDEX(zdrovojéúdaje!$A:$G,MATCH(ROW()+897,$A:$A,0),COLUMN()-1),1,4,""),".",","))),"")</f>
        <v/>
      </c>
      <c r="I952" s="36">
        <f>IFERROR(INDEX(zdrovojéúdaje!$A:$G,MATCH(ROW()+973,$A:$A,0),COLUMN()-8),"")</f>
        <v>1925</v>
      </c>
      <c r="J952" s="37">
        <f>IFERROR(INDEX(zdrovojéúdaje!$A:$G,MATCH(ROW()+973,$A:$A,0),COLUMN()-8),"")</f>
        <v>39787</v>
      </c>
      <c r="K952" s="38">
        <f>IFERROR(INDEX(zdrovojéúdaje!$A:$G,MATCH(ROW()+973,$A:$A,0),COLUMN()-8),"")</f>
        <v>0</v>
      </c>
      <c r="L952" s="39" t="str">
        <f>IFERROR(VALUE(TRIM(SUBSTITUTE(REPLACE(INDEX(zdrovojéúdaje!$A:$G,MATCH(ROW()+973,$A:$A,0),COLUMN()-8),1,4,""),".",",",1))),"")</f>
        <v/>
      </c>
      <c r="M952" s="39" t="str">
        <f>IFERROR(VALUE(TRIM(SUBSTITUTE(REPLACE(INDEX(zdrovojéúdaje!$A:$G,MATCH(ROW()+973,$A:$A,0),COLUMN()-8),1,4,""),".",","))),"")</f>
        <v/>
      </c>
      <c r="N952" s="40" t="str">
        <f>IFERROR(VALUE(TRIM(SUBSTITUTE(REPLACE(INDEX(zdrovojéúdaje!$A:$G,MATCH(ROW()+973,$A:$A,0),COLUMN()-8),1,4,""),".",","))),"")</f>
        <v/>
      </c>
    </row>
    <row r="953" spans="1:14" s="29" customFormat="1" ht="13.15" customHeight="1">
      <c r="A953" s="47">
        <f>IF((zdrovojéúdaje!B953&gt;=$C$3)*(zdrovojéúdaje!B953&lt;=$C$4),1+COUNTIF($A$1:$A952,"&gt;0"),0)</f>
        <v>953</v>
      </c>
      <c r="B953" s="28">
        <f>IFERROR(INDEX(zdrovojéúdaje!$A:$G,MATCH(ROW()+897,$A:$A,0),COLUMN()-1),"")</f>
        <v>1850</v>
      </c>
      <c r="C953" s="14">
        <f>IFERROR(INDEX(zdrovojéúdaje!$A:$G,MATCH(ROW()+897,$A:$A,0),COLUMN()-1),"")</f>
        <v>39787</v>
      </c>
      <c r="D953" s="15">
        <f>IFERROR(INDEX(zdrovojéúdaje!$A:$G,MATCH(ROW()+897,$A:$A,0),COLUMN()-1),"")</f>
        <v>0</v>
      </c>
      <c r="E953" s="13" t="str">
        <f>IFERROR(VALUE(TRIM(SUBSTITUTE(REPLACE(INDEX(zdrovojéúdaje!$A:$G,MATCH(ROW()+897,$A:$A,0),COLUMN()-1),1,4,""),".",",",1))),"")</f>
        <v/>
      </c>
      <c r="F953" s="13" t="str">
        <f>IFERROR(VALUE(TRIM(SUBSTITUTE(REPLACE(INDEX(zdrovojéúdaje!$A:$G,MATCH(ROW()+897,$A:$A,0),COLUMN()-1),1,4,""),".",","))),"")</f>
        <v/>
      </c>
      <c r="G953" s="12" t="str">
        <f>IFERROR(VALUE(TRIM(SUBSTITUTE(REPLACE(INDEX(zdrovojéúdaje!$A:$G,MATCH(ROW()+897,$A:$A,0),COLUMN()-1),1,4,""),".",","))),"")</f>
        <v/>
      </c>
      <c r="I953" s="36">
        <f>IFERROR(INDEX(zdrovojéúdaje!$A:$G,MATCH(ROW()+973,$A:$A,0),COLUMN()-8),"")</f>
        <v>1926</v>
      </c>
      <c r="J953" s="37">
        <f>IFERROR(INDEX(zdrovojéúdaje!$A:$G,MATCH(ROW()+973,$A:$A,0),COLUMN()-8),"")</f>
        <v>39787</v>
      </c>
      <c r="K953" s="38">
        <f>IFERROR(INDEX(zdrovojéúdaje!$A:$G,MATCH(ROW()+973,$A:$A,0),COLUMN()-8),"")</f>
        <v>0</v>
      </c>
      <c r="L953" s="39" t="str">
        <f>IFERROR(VALUE(TRIM(SUBSTITUTE(REPLACE(INDEX(zdrovojéúdaje!$A:$G,MATCH(ROW()+973,$A:$A,0),COLUMN()-8),1,4,""),".",",",1))),"")</f>
        <v/>
      </c>
      <c r="M953" s="39" t="str">
        <f>IFERROR(VALUE(TRIM(SUBSTITUTE(REPLACE(INDEX(zdrovojéúdaje!$A:$G,MATCH(ROW()+973,$A:$A,0),COLUMN()-8),1,4,""),".",","))),"")</f>
        <v/>
      </c>
      <c r="N953" s="40" t="str">
        <f>IFERROR(VALUE(TRIM(SUBSTITUTE(REPLACE(INDEX(zdrovojéúdaje!$A:$G,MATCH(ROW()+973,$A:$A,0),COLUMN()-8),1,4,""),".",","))),"")</f>
        <v/>
      </c>
    </row>
    <row r="954" spans="1:14" s="29" customFormat="1" ht="13.15" customHeight="1">
      <c r="A954" s="47">
        <f>IF((zdrovojéúdaje!B954&gt;=$C$3)*(zdrovojéúdaje!B954&lt;=$C$4),1+COUNTIF($A$1:$A953,"&gt;0"),0)</f>
        <v>954</v>
      </c>
      <c r="B954" s="28">
        <f>IFERROR(INDEX(zdrovojéúdaje!$A:$G,MATCH(ROW()+897,$A:$A,0),COLUMN()-1),"")</f>
        <v>1851</v>
      </c>
      <c r="C954" s="14">
        <f>IFERROR(INDEX(zdrovojéúdaje!$A:$G,MATCH(ROW()+897,$A:$A,0),COLUMN()-1),"")</f>
        <v>39787</v>
      </c>
      <c r="D954" s="15">
        <f>IFERROR(INDEX(zdrovojéúdaje!$A:$G,MATCH(ROW()+897,$A:$A,0),COLUMN()-1),"")</f>
        <v>0</v>
      </c>
      <c r="E954" s="13" t="str">
        <f>IFERROR(VALUE(TRIM(SUBSTITUTE(REPLACE(INDEX(zdrovojéúdaje!$A:$G,MATCH(ROW()+897,$A:$A,0),COLUMN()-1),1,4,""),".",",",1))),"")</f>
        <v/>
      </c>
      <c r="F954" s="13" t="str">
        <f>IFERROR(VALUE(TRIM(SUBSTITUTE(REPLACE(INDEX(zdrovojéúdaje!$A:$G,MATCH(ROW()+897,$A:$A,0),COLUMN()-1),1,4,""),".",","))),"")</f>
        <v/>
      </c>
      <c r="G954" s="12" t="str">
        <f>IFERROR(VALUE(TRIM(SUBSTITUTE(REPLACE(INDEX(zdrovojéúdaje!$A:$G,MATCH(ROW()+897,$A:$A,0),COLUMN()-1),1,4,""),".",","))),"")</f>
        <v/>
      </c>
      <c r="I954" s="36">
        <f>IFERROR(INDEX(zdrovojéúdaje!$A:$G,MATCH(ROW()+973,$A:$A,0),COLUMN()-8),"")</f>
        <v>1927</v>
      </c>
      <c r="J954" s="37">
        <f>IFERROR(INDEX(zdrovojéúdaje!$A:$G,MATCH(ROW()+973,$A:$A,0),COLUMN()-8),"")</f>
        <v>39787</v>
      </c>
      <c r="K954" s="38">
        <f>IFERROR(INDEX(zdrovojéúdaje!$A:$G,MATCH(ROW()+973,$A:$A,0),COLUMN()-8),"")</f>
        <v>0</v>
      </c>
      <c r="L954" s="39" t="str">
        <f>IFERROR(VALUE(TRIM(SUBSTITUTE(REPLACE(INDEX(zdrovojéúdaje!$A:$G,MATCH(ROW()+973,$A:$A,0),COLUMN()-8),1,4,""),".",",",1))),"")</f>
        <v/>
      </c>
      <c r="M954" s="39" t="str">
        <f>IFERROR(VALUE(TRIM(SUBSTITUTE(REPLACE(INDEX(zdrovojéúdaje!$A:$G,MATCH(ROW()+973,$A:$A,0),COLUMN()-8),1,4,""),".",","))),"")</f>
        <v/>
      </c>
      <c r="N954" s="40" t="str">
        <f>IFERROR(VALUE(TRIM(SUBSTITUTE(REPLACE(INDEX(zdrovojéúdaje!$A:$G,MATCH(ROW()+973,$A:$A,0),COLUMN()-8),1,4,""),".",","))),"")</f>
        <v/>
      </c>
    </row>
    <row r="955" spans="1:14" s="29" customFormat="1" ht="13.15" customHeight="1">
      <c r="A955" s="47">
        <f>IF((zdrovojéúdaje!B955&gt;=$C$3)*(zdrovojéúdaje!B955&lt;=$C$4),1+COUNTIF($A$1:$A954,"&gt;0"),0)</f>
        <v>955</v>
      </c>
      <c r="B955" s="28">
        <f>IFERROR(INDEX(zdrovojéúdaje!$A:$G,MATCH(ROW()+897,$A:$A,0),COLUMN()-1),"")</f>
        <v>1852</v>
      </c>
      <c r="C955" s="14">
        <f>IFERROR(INDEX(zdrovojéúdaje!$A:$G,MATCH(ROW()+897,$A:$A,0),COLUMN()-1),"")</f>
        <v>39787</v>
      </c>
      <c r="D955" s="15">
        <f>IFERROR(INDEX(zdrovojéúdaje!$A:$G,MATCH(ROW()+897,$A:$A,0),COLUMN()-1),"")</f>
        <v>0</v>
      </c>
      <c r="E955" s="13" t="str">
        <f>IFERROR(VALUE(TRIM(SUBSTITUTE(REPLACE(INDEX(zdrovojéúdaje!$A:$G,MATCH(ROW()+897,$A:$A,0),COLUMN()-1),1,4,""),".",",",1))),"")</f>
        <v/>
      </c>
      <c r="F955" s="13" t="str">
        <f>IFERROR(VALUE(TRIM(SUBSTITUTE(REPLACE(INDEX(zdrovojéúdaje!$A:$G,MATCH(ROW()+897,$A:$A,0),COLUMN()-1),1,4,""),".",","))),"")</f>
        <v/>
      </c>
      <c r="G955" s="12" t="str">
        <f>IFERROR(VALUE(TRIM(SUBSTITUTE(REPLACE(INDEX(zdrovojéúdaje!$A:$G,MATCH(ROW()+897,$A:$A,0),COLUMN()-1),1,4,""),".",","))),"")</f>
        <v/>
      </c>
      <c r="I955" s="36">
        <f>IFERROR(INDEX(zdrovojéúdaje!$A:$G,MATCH(ROW()+973,$A:$A,0),COLUMN()-8),"")</f>
        <v>1928</v>
      </c>
      <c r="J955" s="37">
        <f>IFERROR(INDEX(zdrovojéúdaje!$A:$G,MATCH(ROW()+973,$A:$A,0),COLUMN()-8),"")</f>
        <v>39787</v>
      </c>
      <c r="K955" s="38">
        <f>IFERROR(INDEX(zdrovojéúdaje!$A:$G,MATCH(ROW()+973,$A:$A,0),COLUMN()-8),"")</f>
        <v>0</v>
      </c>
      <c r="L955" s="39" t="str">
        <f>IFERROR(VALUE(TRIM(SUBSTITUTE(REPLACE(INDEX(zdrovojéúdaje!$A:$G,MATCH(ROW()+973,$A:$A,0),COLUMN()-8),1,4,""),".",",",1))),"")</f>
        <v/>
      </c>
      <c r="M955" s="39" t="str">
        <f>IFERROR(VALUE(TRIM(SUBSTITUTE(REPLACE(INDEX(zdrovojéúdaje!$A:$G,MATCH(ROW()+973,$A:$A,0),COLUMN()-8),1,4,""),".",","))),"")</f>
        <v/>
      </c>
      <c r="N955" s="40" t="str">
        <f>IFERROR(VALUE(TRIM(SUBSTITUTE(REPLACE(INDEX(zdrovojéúdaje!$A:$G,MATCH(ROW()+973,$A:$A,0),COLUMN()-8),1,4,""),".",","))),"")</f>
        <v/>
      </c>
    </row>
    <row r="956" spans="1:14" s="29" customFormat="1" ht="13.15" customHeight="1">
      <c r="A956" s="47">
        <f>IF((zdrovojéúdaje!B956&gt;=$C$3)*(zdrovojéúdaje!B956&lt;=$C$4),1+COUNTIF($A$1:$A955,"&gt;0"),0)</f>
        <v>956</v>
      </c>
      <c r="B956" s="28">
        <f>IFERROR(INDEX(zdrovojéúdaje!$A:$G,MATCH(ROW()+897,$A:$A,0),COLUMN()-1),"")</f>
        <v>1853</v>
      </c>
      <c r="C956" s="14">
        <f>IFERROR(INDEX(zdrovojéúdaje!$A:$G,MATCH(ROW()+897,$A:$A,0),COLUMN()-1),"")</f>
        <v>39787</v>
      </c>
      <c r="D956" s="15">
        <f>IFERROR(INDEX(zdrovojéúdaje!$A:$G,MATCH(ROW()+897,$A:$A,0),COLUMN()-1),"")</f>
        <v>0</v>
      </c>
      <c r="E956" s="13" t="str">
        <f>IFERROR(VALUE(TRIM(SUBSTITUTE(REPLACE(INDEX(zdrovojéúdaje!$A:$G,MATCH(ROW()+897,$A:$A,0),COLUMN()-1),1,4,""),".",",",1))),"")</f>
        <v/>
      </c>
      <c r="F956" s="13" t="str">
        <f>IFERROR(VALUE(TRIM(SUBSTITUTE(REPLACE(INDEX(zdrovojéúdaje!$A:$G,MATCH(ROW()+897,$A:$A,0),COLUMN()-1),1,4,""),".",","))),"")</f>
        <v/>
      </c>
      <c r="G956" s="12" t="str">
        <f>IFERROR(VALUE(TRIM(SUBSTITUTE(REPLACE(INDEX(zdrovojéúdaje!$A:$G,MATCH(ROW()+897,$A:$A,0),COLUMN()-1),1,4,""),".",","))),"")</f>
        <v/>
      </c>
      <c r="I956" s="36">
        <f>IFERROR(INDEX(zdrovojéúdaje!$A:$G,MATCH(ROW()+973,$A:$A,0),COLUMN()-8),"")</f>
        <v>1929</v>
      </c>
      <c r="J956" s="37">
        <f>IFERROR(INDEX(zdrovojéúdaje!$A:$G,MATCH(ROW()+973,$A:$A,0),COLUMN()-8),"")</f>
        <v>39787</v>
      </c>
      <c r="K956" s="38">
        <f>IFERROR(INDEX(zdrovojéúdaje!$A:$G,MATCH(ROW()+973,$A:$A,0),COLUMN()-8),"")</f>
        <v>0</v>
      </c>
      <c r="L956" s="39" t="str">
        <f>IFERROR(VALUE(TRIM(SUBSTITUTE(REPLACE(INDEX(zdrovojéúdaje!$A:$G,MATCH(ROW()+973,$A:$A,0),COLUMN()-8),1,4,""),".",",",1))),"")</f>
        <v/>
      </c>
      <c r="M956" s="39" t="str">
        <f>IFERROR(VALUE(TRIM(SUBSTITUTE(REPLACE(INDEX(zdrovojéúdaje!$A:$G,MATCH(ROW()+973,$A:$A,0),COLUMN()-8),1,4,""),".",","))),"")</f>
        <v/>
      </c>
      <c r="N956" s="40" t="str">
        <f>IFERROR(VALUE(TRIM(SUBSTITUTE(REPLACE(INDEX(zdrovojéúdaje!$A:$G,MATCH(ROW()+973,$A:$A,0),COLUMN()-8),1,4,""),".",","))),"")</f>
        <v/>
      </c>
    </row>
    <row r="957" spans="1:14" s="29" customFormat="1" ht="13.15" customHeight="1">
      <c r="A957" s="47">
        <f>IF((zdrovojéúdaje!B957&gt;=$C$3)*(zdrovojéúdaje!B957&lt;=$C$4),1+COUNTIF($A$1:$A956,"&gt;0"),0)</f>
        <v>957</v>
      </c>
      <c r="B957" s="28">
        <f>IFERROR(INDEX(zdrovojéúdaje!$A:$G,MATCH(ROW()+897,$A:$A,0),COLUMN()-1),"")</f>
        <v>1854</v>
      </c>
      <c r="C957" s="14">
        <f>IFERROR(INDEX(zdrovojéúdaje!$A:$G,MATCH(ROW()+897,$A:$A,0),COLUMN()-1),"")</f>
        <v>39787</v>
      </c>
      <c r="D957" s="15">
        <f>IFERROR(INDEX(zdrovojéúdaje!$A:$G,MATCH(ROW()+897,$A:$A,0),COLUMN()-1),"")</f>
        <v>0</v>
      </c>
      <c r="E957" s="13" t="str">
        <f>IFERROR(VALUE(TRIM(SUBSTITUTE(REPLACE(INDEX(zdrovojéúdaje!$A:$G,MATCH(ROW()+897,$A:$A,0),COLUMN()-1),1,4,""),".",",",1))),"")</f>
        <v/>
      </c>
      <c r="F957" s="13" t="str">
        <f>IFERROR(VALUE(TRIM(SUBSTITUTE(REPLACE(INDEX(zdrovojéúdaje!$A:$G,MATCH(ROW()+897,$A:$A,0),COLUMN()-1),1,4,""),".",","))),"")</f>
        <v/>
      </c>
      <c r="G957" s="12" t="str">
        <f>IFERROR(VALUE(TRIM(SUBSTITUTE(REPLACE(INDEX(zdrovojéúdaje!$A:$G,MATCH(ROW()+897,$A:$A,0),COLUMN()-1),1,4,""),".",","))),"")</f>
        <v/>
      </c>
      <c r="I957" s="36">
        <f>IFERROR(INDEX(zdrovojéúdaje!$A:$G,MATCH(ROW()+973,$A:$A,0),COLUMN()-8),"")</f>
        <v>1930</v>
      </c>
      <c r="J957" s="37">
        <f>IFERROR(INDEX(zdrovojéúdaje!$A:$G,MATCH(ROW()+973,$A:$A,0),COLUMN()-8),"")</f>
        <v>39787</v>
      </c>
      <c r="K957" s="38">
        <f>IFERROR(INDEX(zdrovojéúdaje!$A:$G,MATCH(ROW()+973,$A:$A,0),COLUMN()-8),"")</f>
        <v>0</v>
      </c>
      <c r="L957" s="39" t="str">
        <f>IFERROR(VALUE(TRIM(SUBSTITUTE(REPLACE(INDEX(zdrovojéúdaje!$A:$G,MATCH(ROW()+973,$A:$A,0),COLUMN()-8),1,4,""),".",",",1))),"")</f>
        <v/>
      </c>
      <c r="M957" s="39" t="str">
        <f>IFERROR(VALUE(TRIM(SUBSTITUTE(REPLACE(INDEX(zdrovojéúdaje!$A:$G,MATCH(ROW()+973,$A:$A,0),COLUMN()-8),1,4,""),".",","))),"")</f>
        <v/>
      </c>
      <c r="N957" s="40" t="str">
        <f>IFERROR(VALUE(TRIM(SUBSTITUTE(REPLACE(INDEX(zdrovojéúdaje!$A:$G,MATCH(ROW()+973,$A:$A,0),COLUMN()-8),1,4,""),".",","))),"")</f>
        <v/>
      </c>
    </row>
    <row r="958" spans="1:14" s="29" customFormat="1" ht="13.15" customHeight="1">
      <c r="A958" s="47">
        <f>IF((zdrovojéúdaje!B958&gt;=$C$3)*(zdrovojéúdaje!B958&lt;=$C$4),1+COUNTIF($A$1:$A957,"&gt;0"),0)</f>
        <v>958</v>
      </c>
      <c r="B958" s="28">
        <f>IFERROR(INDEX(zdrovojéúdaje!$A:$G,MATCH(ROW()+897,$A:$A,0),COLUMN()-1),"")</f>
        <v>1855</v>
      </c>
      <c r="C958" s="14">
        <f>IFERROR(INDEX(zdrovojéúdaje!$A:$G,MATCH(ROW()+897,$A:$A,0),COLUMN()-1),"")</f>
        <v>39787</v>
      </c>
      <c r="D958" s="15">
        <f>IFERROR(INDEX(zdrovojéúdaje!$A:$G,MATCH(ROW()+897,$A:$A,0),COLUMN()-1),"")</f>
        <v>0</v>
      </c>
      <c r="E958" s="13" t="str">
        <f>IFERROR(VALUE(TRIM(SUBSTITUTE(REPLACE(INDEX(zdrovojéúdaje!$A:$G,MATCH(ROW()+897,$A:$A,0),COLUMN()-1),1,4,""),".",",",1))),"")</f>
        <v/>
      </c>
      <c r="F958" s="13" t="str">
        <f>IFERROR(VALUE(TRIM(SUBSTITUTE(REPLACE(INDEX(zdrovojéúdaje!$A:$G,MATCH(ROW()+897,$A:$A,0),COLUMN()-1),1,4,""),".",","))),"")</f>
        <v/>
      </c>
      <c r="G958" s="12" t="str">
        <f>IFERROR(VALUE(TRIM(SUBSTITUTE(REPLACE(INDEX(zdrovojéúdaje!$A:$G,MATCH(ROW()+897,$A:$A,0),COLUMN()-1),1,4,""),".",","))),"")</f>
        <v/>
      </c>
      <c r="I958" s="36">
        <f>IFERROR(INDEX(zdrovojéúdaje!$A:$G,MATCH(ROW()+973,$A:$A,0),COLUMN()-8),"")</f>
        <v>1931</v>
      </c>
      <c r="J958" s="37">
        <f>IFERROR(INDEX(zdrovojéúdaje!$A:$G,MATCH(ROW()+973,$A:$A,0),COLUMN()-8),"")</f>
        <v>39787</v>
      </c>
      <c r="K958" s="38">
        <f>IFERROR(INDEX(zdrovojéúdaje!$A:$G,MATCH(ROW()+973,$A:$A,0),COLUMN()-8),"")</f>
        <v>0</v>
      </c>
      <c r="L958" s="39" t="str">
        <f>IFERROR(VALUE(TRIM(SUBSTITUTE(REPLACE(INDEX(zdrovojéúdaje!$A:$G,MATCH(ROW()+973,$A:$A,0),COLUMN()-8),1,4,""),".",",",1))),"")</f>
        <v/>
      </c>
      <c r="M958" s="39" t="str">
        <f>IFERROR(VALUE(TRIM(SUBSTITUTE(REPLACE(INDEX(zdrovojéúdaje!$A:$G,MATCH(ROW()+973,$A:$A,0),COLUMN()-8),1,4,""),".",","))),"")</f>
        <v/>
      </c>
      <c r="N958" s="40" t="str">
        <f>IFERROR(VALUE(TRIM(SUBSTITUTE(REPLACE(INDEX(zdrovojéúdaje!$A:$G,MATCH(ROW()+973,$A:$A,0),COLUMN()-8),1,4,""),".",","))),"")</f>
        <v/>
      </c>
    </row>
    <row r="959" spans="1:14" s="29" customFormat="1" ht="13.15" customHeight="1">
      <c r="A959" s="47">
        <f>IF((zdrovojéúdaje!B959&gt;=$C$3)*(zdrovojéúdaje!B959&lt;=$C$4),1+COUNTIF($A$1:$A958,"&gt;0"),0)</f>
        <v>959</v>
      </c>
      <c r="B959" s="28">
        <f>IFERROR(INDEX(zdrovojéúdaje!$A:$G,MATCH(ROW()+897,$A:$A,0),COLUMN()-1),"")</f>
        <v>1856</v>
      </c>
      <c r="C959" s="14">
        <f>IFERROR(INDEX(zdrovojéúdaje!$A:$G,MATCH(ROW()+897,$A:$A,0),COLUMN()-1),"")</f>
        <v>39787</v>
      </c>
      <c r="D959" s="15">
        <f>IFERROR(INDEX(zdrovojéúdaje!$A:$G,MATCH(ROW()+897,$A:$A,0),COLUMN()-1),"")</f>
        <v>0</v>
      </c>
      <c r="E959" s="13" t="str">
        <f>IFERROR(VALUE(TRIM(SUBSTITUTE(REPLACE(INDEX(zdrovojéúdaje!$A:$G,MATCH(ROW()+897,$A:$A,0),COLUMN()-1),1,4,""),".",",",1))),"")</f>
        <v/>
      </c>
      <c r="F959" s="13" t="str">
        <f>IFERROR(VALUE(TRIM(SUBSTITUTE(REPLACE(INDEX(zdrovojéúdaje!$A:$G,MATCH(ROW()+897,$A:$A,0),COLUMN()-1),1,4,""),".",","))),"")</f>
        <v/>
      </c>
      <c r="G959" s="12" t="str">
        <f>IFERROR(VALUE(TRIM(SUBSTITUTE(REPLACE(INDEX(zdrovojéúdaje!$A:$G,MATCH(ROW()+897,$A:$A,0),COLUMN()-1),1,4,""),".",","))),"")</f>
        <v/>
      </c>
      <c r="I959" s="36">
        <f>IFERROR(INDEX(zdrovojéúdaje!$A:$G,MATCH(ROW()+973,$A:$A,0),COLUMN()-8),"")</f>
        <v>1932</v>
      </c>
      <c r="J959" s="37">
        <f>IFERROR(INDEX(zdrovojéúdaje!$A:$G,MATCH(ROW()+973,$A:$A,0),COLUMN()-8),"")</f>
        <v>39787</v>
      </c>
      <c r="K959" s="38">
        <f>IFERROR(INDEX(zdrovojéúdaje!$A:$G,MATCH(ROW()+973,$A:$A,0),COLUMN()-8),"")</f>
        <v>0</v>
      </c>
      <c r="L959" s="39" t="str">
        <f>IFERROR(VALUE(TRIM(SUBSTITUTE(REPLACE(INDEX(zdrovojéúdaje!$A:$G,MATCH(ROW()+973,$A:$A,0),COLUMN()-8),1,4,""),".",",",1))),"")</f>
        <v/>
      </c>
      <c r="M959" s="39" t="str">
        <f>IFERROR(VALUE(TRIM(SUBSTITUTE(REPLACE(INDEX(zdrovojéúdaje!$A:$G,MATCH(ROW()+973,$A:$A,0),COLUMN()-8),1,4,""),".",","))),"")</f>
        <v/>
      </c>
      <c r="N959" s="40" t="str">
        <f>IFERROR(VALUE(TRIM(SUBSTITUTE(REPLACE(INDEX(zdrovojéúdaje!$A:$G,MATCH(ROW()+973,$A:$A,0),COLUMN()-8),1,4,""),".",","))),"")</f>
        <v/>
      </c>
    </row>
    <row r="960" spans="1:14" s="29" customFormat="1" ht="13.15" customHeight="1">
      <c r="A960" s="47">
        <f>IF((zdrovojéúdaje!B960&gt;=$C$3)*(zdrovojéúdaje!B960&lt;=$C$4),1+COUNTIF($A$1:$A959,"&gt;0"),0)</f>
        <v>960</v>
      </c>
      <c r="B960" s="28">
        <f>IFERROR(INDEX(zdrovojéúdaje!$A:$G,MATCH(ROW()+897,$A:$A,0),COLUMN()-1),"")</f>
        <v>1857</v>
      </c>
      <c r="C960" s="14">
        <f>IFERROR(INDEX(zdrovojéúdaje!$A:$G,MATCH(ROW()+897,$A:$A,0),COLUMN()-1),"")</f>
        <v>39787</v>
      </c>
      <c r="D960" s="15">
        <f>IFERROR(INDEX(zdrovojéúdaje!$A:$G,MATCH(ROW()+897,$A:$A,0),COLUMN()-1),"")</f>
        <v>0</v>
      </c>
      <c r="E960" s="13" t="str">
        <f>IFERROR(VALUE(TRIM(SUBSTITUTE(REPLACE(INDEX(zdrovojéúdaje!$A:$G,MATCH(ROW()+897,$A:$A,0),COLUMN()-1),1,4,""),".",",",1))),"")</f>
        <v/>
      </c>
      <c r="F960" s="13" t="str">
        <f>IFERROR(VALUE(TRIM(SUBSTITUTE(REPLACE(INDEX(zdrovojéúdaje!$A:$G,MATCH(ROW()+897,$A:$A,0),COLUMN()-1),1,4,""),".",","))),"")</f>
        <v/>
      </c>
      <c r="G960" s="12" t="str">
        <f>IFERROR(VALUE(TRIM(SUBSTITUTE(REPLACE(INDEX(zdrovojéúdaje!$A:$G,MATCH(ROW()+897,$A:$A,0),COLUMN()-1),1,4,""),".",","))),"")</f>
        <v/>
      </c>
      <c r="I960" s="36">
        <f>IFERROR(INDEX(zdrovojéúdaje!$A:$G,MATCH(ROW()+973,$A:$A,0),COLUMN()-8),"")</f>
        <v>1933</v>
      </c>
      <c r="J960" s="37">
        <f>IFERROR(INDEX(zdrovojéúdaje!$A:$G,MATCH(ROW()+973,$A:$A,0),COLUMN()-8),"")</f>
        <v>39787</v>
      </c>
      <c r="K960" s="38">
        <f>IFERROR(INDEX(zdrovojéúdaje!$A:$G,MATCH(ROW()+973,$A:$A,0),COLUMN()-8),"")</f>
        <v>0</v>
      </c>
      <c r="L960" s="39" t="str">
        <f>IFERROR(VALUE(TRIM(SUBSTITUTE(REPLACE(INDEX(zdrovojéúdaje!$A:$G,MATCH(ROW()+973,$A:$A,0),COLUMN()-8),1,4,""),".",",",1))),"")</f>
        <v/>
      </c>
      <c r="M960" s="39" t="str">
        <f>IFERROR(VALUE(TRIM(SUBSTITUTE(REPLACE(INDEX(zdrovojéúdaje!$A:$G,MATCH(ROW()+973,$A:$A,0),COLUMN()-8),1,4,""),".",","))),"")</f>
        <v/>
      </c>
      <c r="N960" s="40" t="str">
        <f>IFERROR(VALUE(TRIM(SUBSTITUTE(REPLACE(INDEX(zdrovojéúdaje!$A:$G,MATCH(ROW()+973,$A:$A,0),COLUMN()-8),1,4,""),".",","))),"")</f>
        <v/>
      </c>
    </row>
    <row r="961" spans="1:14" s="29" customFormat="1" ht="13.15" customHeight="1">
      <c r="A961" s="47">
        <f>IF((zdrovojéúdaje!B961&gt;=$C$3)*(zdrovojéúdaje!B961&lt;=$C$4),1+COUNTIF($A$1:$A960,"&gt;0"),0)</f>
        <v>961</v>
      </c>
      <c r="B961" s="28">
        <f>IFERROR(INDEX(zdrovojéúdaje!$A:$G,MATCH(ROW()+897,$A:$A,0),COLUMN()-1),"")</f>
        <v>1858</v>
      </c>
      <c r="C961" s="14">
        <f>IFERROR(INDEX(zdrovojéúdaje!$A:$G,MATCH(ROW()+897,$A:$A,0),COLUMN()-1),"")</f>
        <v>39787</v>
      </c>
      <c r="D961" s="15">
        <f>IFERROR(INDEX(zdrovojéúdaje!$A:$G,MATCH(ROW()+897,$A:$A,0),COLUMN()-1),"")</f>
        <v>0</v>
      </c>
      <c r="E961" s="13" t="str">
        <f>IFERROR(VALUE(TRIM(SUBSTITUTE(REPLACE(INDEX(zdrovojéúdaje!$A:$G,MATCH(ROW()+897,$A:$A,0),COLUMN()-1),1,4,""),".",",",1))),"")</f>
        <v/>
      </c>
      <c r="F961" s="13" t="str">
        <f>IFERROR(VALUE(TRIM(SUBSTITUTE(REPLACE(INDEX(zdrovojéúdaje!$A:$G,MATCH(ROW()+897,$A:$A,0),COLUMN()-1),1,4,""),".",","))),"")</f>
        <v/>
      </c>
      <c r="G961" s="12" t="str">
        <f>IFERROR(VALUE(TRIM(SUBSTITUTE(REPLACE(INDEX(zdrovojéúdaje!$A:$G,MATCH(ROW()+897,$A:$A,0),COLUMN()-1),1,4,""),".",","))),"")</f>
        <v/>
      </c>
      <c r="I961" s="36">
        <f>IFERROR(INDEX(zdrovojéúdaje!$A:$G,MATCH(ROW()+973,$A:$A,0),COLUMN()-8),"")</f>
        <v>1934</v>
      </c>
      <c r="J961" s="37">
        <f>IFERROR(INDEX(zdrovojéúdaje!$A:$G,MATCH(ROW()+973,$A:$A,0),COLUMN()-8),"")</f>
        <v>39787</v>
      </c>
      <c r="K961" s="38">
        <f>IFERROR(INDEX(zdrovojéúdaje!$A:$G,MATCH(ROW()+973,$A:$A,0),COLUMN()-8),"")</f>
        <v>0</v>
      </c>
      <c r="L961" s="39" t="str">
        <f>IFERROR(VALUE(TRIM(SUBSTITUTE(REPLACE(INDEX(zdrovojéúdaje!$A:$G,MATCH(ROW()+973,$A:$A,0),COLUMN()-8),1,4,""),".",",",1))),"")</f>
        <v/>
      </c>
      <c r="M961" s="39" t="str">
        <f>IFERROR(VALUE(TRIM(SUBSTITUTE(REPLACE(INDEX(zdrovojéúdaje!$A:$G,MATCH(ROW()+973,$A:$A,0),COLUMN()-8),1,4,""),".",","))),"")</f>
        <v/>
      </c>
      <c r="N961" s="40" t="str">
        <f>IFERROR(VALUE(TRIM(SUBSTITUTE(REPLACE(INDEX(zdrovojéúdaje!$A:$G,MATCH(ROW()+973,$A:$A,0),COLUMN()-8),1,4,""),".",","))),"")</f>
        <v/>
      </c>
    </row>
    <row r="962" spans="1:14" s="29" customFormat="1" ht="13.15" customHeight="1">
      <c r="A962" s="47">
        <f>IF((zdrovojéúdaje!B962&gt;=$C$3)*(zdrovojéúdaje!B962&lt;=$C$4),1+COUNTIF($A$1:$A961,"&gt;0"),0)</f>
        <v>962</v>
      </c>
      <c r="B962" s="28">
        <f>IFERROR(INDEX(zdrovojéúdaje!$A:$G,MATCH(ROW()+897,$A:$A,0),COLUMN()-1),"")</f>
        <v>1859</v>
      </c>
      <c r="C962" s="14">
        <f>IFERROR(INDEX(zdrovojéúdaje!$A:$G,MATCH(ROW()+897,$A:$A,0),COLUMN()-1),"")</f>
        <v>39787</v>
      </c>
      <c r="D962" s="15">
        <f>IFERROR(INDEX(zdrovojéúdaje!$A:$G,MATCH(ROW()+897,$A:$A,0),COLUMN()-1),"")</f>
        <v>0</v>
      </c>
      <c r="E962" s="13" t="str">
        <f>IFERROR(VALUE(TRIM(SUBSTITUTE(REPLACE(INDEX(zdrovojéúdaje!$A:$G,MATCH(ROW()+897,$A:$A,0),COLUMN()-1),1,4,""),".",",",1))),"")</f>
        <v/>
      </c>
      <c r="F962" s="13" t="str">
        <f>IFERROR(VALUE(TRIM(SUBSTITUTE(REPLACE(INDEX(zdrovojéúdaje!$A:$G,MATCH(ROW()+897,$A:$A,0),COLUMN()-1),1,4,""),".",","))),"")</f>
        <v/>
      </c>
      <c r="G962" s="12" t="str">
        <f>IFERROR(VALUE(TRIM(SUBSTITUTE(REPLACE(INDEX(zdrovojéúdaje!$A:$G,MATCH(ROW()+897,$A:$A,0),COLUMN()-1),1,4,""),".",","))),"")</f>
        <v/>
      </c>
      <c r="I962" s="36">
        <f>IFERROR(INDEX(zdrovojéúdaje!$A:$G,MATCH(ROW()+973,$A:$A,0),COLUMN()-8),"")</f>
        <v>1935</v>
      </c>
      <c r="J962" s="37">
        <f>IFERROR(INDEX(zdrovojéúdaje!$A:$G,MATCH(ROW()+973,$A:$A,0),COLUMN()-8),"")</f>
        <v>39787</v>
      </c>
      <c r="K962" s="38">
        <f>IFERROR(INDEX(zdrovojéúdaje!$A:$G,MATCH(ROW()+973,$A:$A,0),COLUMN()-8),"")</f>
        <v>0</v>
      </c>
      <c r="L962" s="39" t="str">
        <f>IFERROR(VALUE(TRIM(SUBSTITUTE(REPLACE(INDEX(zdrovojéúdaje!$A:$G,MATCH(ROW()+973,$A:$A,0),COLUMN()-8),1,4,""),".",",",1))),"")</f>
        <v/>
      </c>
      <c r="M962" s="39" t="str">
        <f>IFERROR(VALUE(TRIM(SUBSTITUTE(REPLACE(INDEX(zdrovojéúdaje!$A:$G,MATCH(ROW()+973,$A:$A,0),COLUMN()-8),1,4,""),".",","))),"")</f>
        <v/>
      </c>
      <c r="N962" s="40" t="str">
        <f>IFERROR(VALUE(TRIM(SUBSTITUTE(REPLACE(INDEX(zdrovojéúdaje!$A:$G,MATCH(ROW()+973,$A:$A,0),COLUMN()-8),1,4,""),".",","))),"")</f>
        <v/>
      </c>
    </row>
    <row r="963" spans="1:14" s="29" customFormat="1" ht="13.15" customHeight="1">
      <c r="A963" s="47">
        <f>IF((zdrovojéúdaje!B963&gt;=$C$3)*(zdrovojéúdaje!B963&lt;=$C$4),1+COUNTIF($A$1:$A962,"&gt;0"),0)</f>
        <v>963</v>
      </c>
      <c r="B963" s="28">
        <f>IFERROR(INDEX(zdrovojéúdaje!$A:$G,MATCH(ROW()+897,$A:$A,0),COLUMN()-1),"")</f>
        <v>1860</v>
      </c>
      <c r="C963" s="14">
        <f>IFERROR(INDEX(zdrovojéúdaje!$A:$G,MATCH(ROW()+897,$A:$A,0),COLUMN()-1),"")</f>
        <v>39787</v>
      </c>
      <c r="D963" s="15">
        <f>IFERROR(INDEX(zdrovojéúdaje!$A:$G,MATCH(ROW()+897,$A:$A,0),COLUMN()-1),"")</f>
        <v>0</v>
      </c>
      <c r="E963" s="13" t="str">
        <f>IFERROR(VALUE(TRIM(SUBSTITUTE(REPLACE(INDEX(zdrovojéúdaje!$A:$G,MATCH(ROW()+897,$A:$A,0),COLUMN()-1),1,4,""),".",",",1))),"")</f>
        <v/>
      </c>
      <c r="F963" s="13" t="str">
        <f>IFERROR(VALUE(TRIM(SUBSTITUTE(REPLACE(INDEX(zdrovojéúdaje!$A:$G,MATCH(ROW()+897,$A:$A,0),COLUMN()-1),1,4,""),".",","))),"")</f>
        <v/>
      </c>
      <c r="G963" s="12" t="str">
        <f>IFERROR(VALUE(TRIM(SUBSTITUTE(REPLACE(INDEX(zdrovojéúdaje!$A:$G,MATCH(ROW()+897,$A:$A,0),COLUMN()-1),1,4,""),".",","))),"")</f>
        <v/>
      </c>
      <c r="I963" s="36">
        <f>IFERROR(INDEX(zdrovojéúdaje!$A:$G,MATCH(ROW()+973,$A:$A,0),COLUMN()-8),"")</f>
        <v>1936</v>
      </c>
      <c r="J963" s="37">
        <f>IFERROR(INDEX(zdrovojéúdaje!$A:$G,MATCH(ROW()+973,$A:$A,0),COLUMN()-8),"")</f>
        <v>39787</v>
      </c>
      <c r="K963" s="38">
        <f>IFERROR(INDEX(zdrovojéúdaje!$A:$G,MATCH(ROW()+973,$A:$A,0),COLUMN()-8),"")</f>
        <v>0</v>
      </c>
      <c r="L963" s="39" t="str">
        <f>IFERROR(VALUE(TRIM(SUBSTITUTE(REPLACE(INDEX(zdrovojéúdaje!$A:$G,MATCH(ROW()+973,$A:$A,0),COLUMN()-8),1,4,""),".",",",1))),"")</f>
        <v/>
      </c>
      <c r="M963" s="39" t="str">
        <f>IFERROR(VALUE(TRIM(SUBSTITUTE(REPLACE(INDEX(zdrovojéúdaje!$A:$G,MATCH(ROW()+973,$A:$A,0),COLUMN()-8),1,4,""),".",","))),"")</f>
        <v/>
      </c>
      <c r="N963" s="40" t="str">
        <f>IFERROR(VALUE(TRIM(SUBSTITUTE(REPLACE(INDEX(zdrovojéúdaje!$A:$G,MATCH(ROW()+973,$A:$A,0),COLUMN()-8),1,4,""),".",","))),"")</f>
        <v/>
      </c>
    </row>
    <row r="964" spans="1:14" s="29" customFormat="1" ht="13.15" customHeight="1">
      <c r="A964" s="47">
        <f>IF((zdrovojéúdaje!B964&gt;=$C$3)*(zdrovojéúdaje!B964&lt;=$C$4),1+COUNTIF($A$1:$A963,"&gt;0"),0)</f>
        <v>964</v>
      </c>
      <c r="B964" s="28">
        <f>IFERROR(INDEX(zdrovojéúdaje!$A:$G,MATCH(ROW()+897,$A:$A,0),COLUMN()-1),"")</f>
        <v>1861</v>
      </c>
      <c r="C964" s="14">
        <f>IFERROR(INDEX(zdrovojéúdaje!$A:$G,MATCH(ROW()+897,$A:$A,0),COLUMN()-1),"")</f>
        <v>39787</v>
      </c>
      <c r="D964" s="15">
        <f>IFERROR(INDEX(zdrovojéúdaje!$A:$G,MATCH(ROW()+897,$A:$A,0),COLUMN()-1),"")</f>
        <v>0</v>
      </c>
      <c r="E964" s="13" t="str">
        <f>IFERROR(VALUE(TRIM(SUBSTITUTE(REPLACE(INDEX(zdrovojéúdaje!$A:$G,MATCH(ROW()+897,$A:$A,0),COLUMN()-1),1,4,""),".",",",1))),"")</f>
        <v/>
      </c>
      <c r="F964" s="13" t="str">
        <f>IFERROR(VALUE(TRIM(SUBSTITUTE(REPLACE(INDEX(zdrovojéúdaje!$A:$G,MATCH(ROW()+897,$A:$A,0),COLUMN()-1),1,4,""),".",","))),"")</f>
        <v/>
      </c>
      <c r="G964" s="12" t="str">
        <f>IFERROR(VALUE(TRIM(SUBSTITUTE(REPLACE(INDEX(zdrovojéúdaje!$A:$G,MATCH(ROW()+897,$A:$A,0),COLUMN()-1),1,4,""),".",","))),"")</f>
        <v/>
      </c>
      <c r="I964" s="36">
        <f>IFERROR(INDEX(zdrovojéúdaje!$A:$G,MATCH(ROW()+973,$A:$A,0),COLUMN()-8),"")</f>
        <v>1937</v>
      </c>
      <c r="J964" s="37">
        <f>IFERROR(INDEX(zdrovojéúdaje!$A:$G,MATCH(ROW()+973,$A:$A,0),COLUMN()-8),"")</f>
        <v>39787</v>
      </c>
      <c r="K964" s="38">
        <f>IFERROR(INDEX(zdrovojéúdaje!$A:$G,MATCH(ROW()+973,$A:$A,0),COLUMN()-8),"")</f>
        <v>0</v>
      </c>
      <c r="L964" s="39" t="str">
        <f>IFERROR(VALUE(TRIM(SUBSTITUTE(REPLACE(INDEX(zdrovojéúdaje!$A:$G,MATCH(ROW()+973,$A:$A,0),COLUMN()-8),1,4,""),".",",",1))),"")</f>
        <v/>
      </c>
      <c r="M964" s="39" t="str">
        <f>IFERROR(VALUE(TRIM(SUBSTITUTE(REPLACE(INDEX(zdrovojéúdaje!$A:$G,MATCH(ROW()+973,$A:$A,0),COLUMN()-8),1,4,""),".",","))),"")</f>
        <v/>
      </c>
      <c r="N964" s="40" t="str">
        <f>IFERROR(VALUE(TRIM(SUBSTITUTE(REPLACE(INDEX(zdrovojéúdaje!$A:$G,MATCH(ROW()+973,$A:$A,0),COLUMN()-8),1,4,""),".",","))),"")</f>
        <v/>
      </c>
    </row>
    <row r="965" spans="1:14" s="29" customFormat="1" ht="13.15" customHeight="1">
      <c r="A965" s="47">
        <f>IF((zdrovojéúdaje!B965&gt;=$C$3)*(zdrovojéúdaje!B965&lt;=$C$4),1+COUNTIF($A$1:$A964,"&gt;0"),0)</f>
        <v>965</v>
      </c>
      <c r="B965" s="28">
        <f>IFERROR(INDEX(zdrovojéúdaje!$A:$G,MATCH(ROW()+897,$A:$A,0),COLUMN()-1),"")</f>
        <v>1862</v>
      </c>
      <c r="C965" s="14">
        <f>IFERROR(INDEX(zdrovojéúdaje!$A:$G,MATCH(ROW()+897,$A:$A,0),COLUMN()-1),"")</f>
        <v>39787</v>
      </c>
      <c r="D965" s="15">
        <f>IFERROR(INDEX(zdrovojéúdaje!$A:$G,MATCH(ROW()+897,$A:$A,0),COLUMN()-1),"")</f>
        <v>0</v>
      </c>
      <c r="E965" s="13" t="str">
        <f>IFERROR(VALUE(TRIM(SUBSTITUTE(REPLACE(INDEX(zdrovojéúdaje!$A:$G,MATCH(ROW()+897,$A:$A,0),COLUMN()-1),1,4,""),".",",",1))),"")</f>
        <v/>
      </c>
      <c r="F965" s="13" t="str">
        <f>IFERROR(VALUE(TRIM(SUBSTITUTE(REPLACE(INDEX(zdrovojéúdaje!$A:$G,MATCH(ROW()+897,$A:$A,0),COLUMN()-1),1,4,""),".",","))),"")</f>
        <v/>
      </c>
      <c r="G965" s="12" t="str">
        <f>IFERROR(VALUE(TRIM(SUBSTITUTE(REPLACE(INDEX(zdrovojéúdaje!$A:$G,MATCH(ROW()+897,$A:$A,0),COLUMN()-1),1,4,""),".",","))),"")</f>
        <v/>
      </c>
      <c r="I965" s="36">
        <f>IFERROR(INDEX(zdrovojéúdaje!$A:$G,MATCH(ROW()+973,$A:$A,0),COLUMN()-8),"")</f>
        <v>1938</v>
      </c>
      <c r="J965" s="37">
        <f>IFERROR(INDEX(zdrovojéúdaje!$A:$G,MATCH(ROW()+973,$A:$A,0),COLUMN()-8),"")</f>
        <v>39787</v>
      </c>
      <c r="K965" s="38">
        <f>IFERROR(INDEX(zdrovojéúdaje!$A:$G,MATCH(ROW()+973,$A:$A,0),COLUMN()-8),"")</f>
        <v>0</v>
      </c>
      <c r="L965" s="39" t="str">
        <f>IFERROR(VALUE(TRIM(SUBSTITUTE(REPLACE(INDEX(zdrovojéúdaje!$A:$G,MATCH(ROW()+973,$A:$A,0),COLUMN()-8),1,4,""),".",",",1))),"")</f>
        <v/>
      </c>
      <c r="M965" s="39" t="str">
        <f>IFERROR(VALUE(TRIM(SUBSTITUTE(REPLACE(INDEX(zdrovojéúdaje!$A:$G,MATCH(ROW()+973,$A:$A,0),COLUMN()-8),1,4,""),".",","))),"")</f>
        <v/>
      </c>
      <c r="N965" s="40" t="str">
        <f>IFERROR(VALUE(TRIM(SUBSTITUTE(REPLACE(INDEX(zdrovojéúdaje!$A:$G,MATCH(ROW()+973,$A:$A,0),COLUMN()-8),1,4,""),".",","))),"")</f>
        <v/>
      </c>
    </row>
    <row r="966" spans="1:14" s="29" customFormat="1" ht="13.15" customHeight="1">
      <c r="A966" s="47">
        <f>IF((zdrovojéúdaje!B966&gt;=$C$3)*(zdrovojéúdaje!B966&lt;=$C$4),1+COUNTIF($A$1:$A965,"&gt;0"),0)</f>
        <v>966</v>
      </c>
      <c r="B966" s="28">
        <f>IFERROR(INDEX(zdrovojéúdaje!$A:$G,MATCH(ROW()+897,$A:$A,0),COLUMN()-1),"")</f>
        <v>1863</v>
      </c>
      <c r="C966" s="14">
        <f>IFERROR(INDEX(zdrovojéúdaje!$A:$G,MATCH(ROW()+897,$A:$A,0),COLUMN()-1),"")</f>
        <v>39787</v>
      </c>
      <c r="D966" s="15">
        <f>IFERROR(INDEX(zdrovojéúdaje!$A:$G,MATCH(ROW()+897,$A:$A,0),COLUMN()-1),"")</f>
        <v>0</v>
      </c>
      <c r="E966" s="13" t="str">
        <f>IFERROR(VALUE(TRIM(SUBSTITUTE(REPLACE(INDEX(zdrovojéúdaje!$A:$G,MATCH(ROW()+897,$A:$A,0),COLUMN()-1),1,4,""),".",",",1))),"")</f>
        <v/>
      </c>
      <c r="F966" s="13" t="str">
        <f>IFERROR(VALUE(TRIM(SUBSTITUTE(REPLACE(INDEX(zdrovojéúdaje!$A:$G,MATCH(ROW()+897,$A:$A,0),COLUMN()-1),1,4,""),".",","))),"")</f>
        <v/>
      </c>
      <c r="G966" s="12" t="str">
        <f>IFERROR(VALUE(TRIM(SUBSTITUTE(REPLACE(INDEX(zdrovojéúdaje!$A:$G,MATCH(ROW()+897,$A:$A,0),COLUMN()-1),1,4,""),".",","))),"")</f>
        <v/>
      </c>
      <c r="I966" s="36">
        <f>IFERROR(INDEX(zdrovojéúdaje!$A:$G,MATCH(ROW()+973,$A:$A,0),COLUMN()-8),"")</f>
        <v>1939</v>
      </c>
      <c r="J966" s="37">
        <f>IFERROR(INDEX(zdrovojéúdaje!$A:$G,MATCH(ROW()+973,$A:$A,0),COLUMN()-8),"")</f>
        <v>39787</v>
      </c>
      <c r="K966" s="38">
        <f>IFERROR(INDEX(zdrovojéúdaje!$A:$G,MATCH(ROW()+973,$A:$A,0),COLUMN()-8),"")</f>
        <v>0</v>
      </c>
      <c r="L966" s="39" t="str">
        <f>IFERROR(VALUE(TRIM(SUBSTITUTE(REPLACE(INDEX(zdrovojéúdaje!$A:$G,MATCH(ROW()+973,$A:$A,0),COLUMN()-8),1,4,""),".",",",1))),"")</f>
        <v/>
      </c>
      <c r="M966" s="39" t="str">
        <f>IFERROR(VALUE(TRIM(SUBSTITUTE(REPLACE(INDEX(zdrovojéúdaje!$A:$G,MATCH(ROW()+973,$A:$A,0),COLUMN()-8),1,4,""),".",","))),"")</f>
        <v/>
      </c>
      <c r="N966" s="40" t="str">
        <f>IFERROR(VALUE(TRIM(SUBSTITUTE(REPLACE(INDEX(zdrovojéúdaje!$A:$G,MATCH(ROW()+973,$A:$A,0),COLUMN()-8),1,4,""),".",","))),"")</f>
        <v/>
      </c>
    </row>
    <row r="967" spans="1:14" s="29" customFormat="1" ht="13.15" customHeight="1">
      <c r="A967" s="47">
        <f>IF((zdrovojéúdaje!B967&gt;=$C$3)*(zdrovojéúdaje!B967&lt;=$C$4),1+COUNTIF($A$1:$A966,"&gt;0"),0)</f>
        <v>967</v>
      </c>
      <c r="B967" s="28">
        <f>IFERROR(INDEX(zdrovojéúdaje!$A:$G,MATCH(ROW()+897,$A:$A,0),COLUMN()-1),"")</f>
        <v>1864</v>
      </c>
      <c r="C967" s="14">
        <f>IFERROR(INDEX(zdrovojéúdaje!$A:$G,MATCH(ROW()+897,$A:$A,0),COLUMN()-1),"")</f>
        <v>39787</v>
      </c>
      <c r="D967" s="15">
        <f>IFERROR(INDEX(zdrovojéúdaje!$A:$G,MATCH(ROW()+897,$A:$A,0),COLUMN()-1),"")</f>
        <v>0</v>
      </c>
      <c r="E967" s="13" t="str">
        <f>IFERROR(VALUE(TRIM(SUBSTITUTE(REPLACE(INDEX(zdrovojéúdaje!$A:$G,MATCH(ROW()+897,$A:$A,0),COLUMN()-1),1,4,""),".",",",1))),"")</f>
        <v/>
      </c>
      <c r="F967" s="13" t="str">
        <f>IFERROR(VALUE(TRIM(SUBSTITUTE(REPLACE(INDEX(zdrovojéúdaje!$A:$G,MATCH(ROW()+897,$A:$A,0),COLUMN()-1),1,4,""),".",","))),"")</f>
        <v/>
      </c>
      <c r="G967" s="12" t="str">
        <f>IFERROR(VALUE(TRIM(SUBSTITUTE(REPLACE(INDEX(zdrovojéúdaje!$A:$G,MATCH(ROW()+897,$A:$A,0),COLUMN()-1),1,4,""),".",","))),"")</f>
        <v/>
      </c>
      <c r="I967" s="36">
        <f>IFERROR(INDEX(zdrovojéúdaje!$A:$G,MATCH(ROW()+973,$A:$A,0),COLUMN()-8),"")</f>
        <v>1940</v>
      </c>
      <c r="J967" s="37">
        <f>IFERROR(INDEX(zdrovojéúdaje!$A:$G,MATCH(ROW()+973,$A:$A,0),COLUMN()-8),"")</f>
        <v>39787</v>
      </c>
      <c r="K967" s="38">
        <f>IFERROR(INDEX(zdrovojéúdaje!$A:$G,MATCH(ROW()+973,$A:$A,0),COLUMN()-8),"")</f>
        <v>0</v>
      </c>
      <c r="L967" s="39" t="str">
        <f>IFERROR(VALUE(TRIM(SUBSTITUTE(REPLACE(INDEX(zdrovojéúdaje!$A:$G,MATCH(ROW()+973,$A:$A,0),COLUMN()-8),1,4,""),".",",",1))),"")</f>
        <v/>
      </c>
      <c r="M967" s="39" t="str">
        <f>IFERROR(VALUE(TRIM(SUBSTITUTE(REPLACE(INDEX(zdrovojéúdaje!$A:$G,MATCH(ROW()+973,$A:$A,0),COLUMN()-8),1,4,""),".",","))),"")</f>
        <v/>
      </c>
      <c r="N967" s="40" t="str">
        <f>IFERROR(VALUE(TRIM(SUBSTITUTE(REPLACE(INDEX(zdrovojéúdaje!$A:$G,MATCH(ROW()+973,$A:$A,0),COLUMN()-8),1,4,""),".",","))),"")</f>
        <v/>
      </c>
    </row>
    <row r="968" spans="1:14" s="29" customFormat="1" ht="13.15" customHeight="1">
      <c r="A968" s="47">
        <f>IF((zdrovojéúdaje!B968&gt;=$C$3)*(zdrovojéúdaje!B968&lt;=$C$4),1+COUNTIF($A$1:$A967,"&gt;0"),0)</f>
        <v>968</v>
      </c>
      <c r="B968" s="28">
        <f>IFERROR(INDEX(zdrovojéúdaje!$A:$G,MATCH(ROW()+897,$A:$A,0),COLUMN()-1),"")</f>
        <v>1865</v>
      </c>
      <c r="C968" s="14">
        <f>IFERROR(INDEX(zdrovojéúdaje!$A:$G,MATCH(ROW()+897,$A:$A,0),COLUMN()-1),"")</f>
        <v>39787</v>
      </c>
      <c r="D968" s="15">
        <f>IFERROR(INDEX(zdrovojéúdaje!$A:$G,MATCH(ROW()+897,$A:$A,0),COLUMN()-1),"")</f>
        <v>0</v>
      </c>
      <c r="E968" s="13" t="str">
        <f>IFERROR(VALUE(TRIM(SUBSTITUTE(REPLACE(INDEX(zdrovojéúdaje!$A:$G,MATCH(ROW()+897,$A:$A,0),COLUMN()-1),1,4,""),".",",",1))),"")</f>
        <v/>
      </c>
      <c r="F968" s="13" t="str">
        <f>IFERROR(VALUE(TRIM(SUBSTITUTE(REPLACE(INDEX(zdrovojéúdaje!$A:$G,MATCH(ROW()+897,$A:$A,0),COLUMN()-1),1,4,""),".",","))),"")</f>
        <v/>
      </c>
      <c r="G968" s="12" t="str">
        <f>IFERROR(VALUE(TRIM(SUBSTITUTE(REPLACE(INDEX(zdrovojéúdaje!$A:$G,MATCH(ROW()+897,$A:$A,0),COLUMN()-1),1,4,""),".",","))),"")</f>
        <v/>
      </c>
      <c r="I968" s="36">
        <f>IFERROR(INDEX(zdrovojéúdaje!$A:$G,MATCH(ROW()+973,$A:$A,0),COLUMN()-8),"")</f>
        <v>1941</v>
      </c>
      <c r="J968" s="37">
        <f>IFERROR(INDEX(zdrovojéúdaje!$A:$G,MATCH(ROW()+973,$A:$A,0),COLUMN()-8),"")</f>
        <v>39787</v>
      </c>
      <c r="K968" s="38">
        <f>IFERROR(INDEX(zdrovojéúdaje!$A:$G,MATCH(ROW()+973,$A:$A,0),COLUMN()-8),"")</f>
        <v>0</v>
      </c>
      <c r="L968" s="39" t="str">
        <f>IFERROR(VALUE(TRIM(SUBSTITUTE(REPLACE(INDEX(zdrovojéúdaje!$A:$G,MATCH(ROW()+973,$A:$A,0),COLUMN()-8),1,4,""),".",",",1))),"")</f>
        <v/>
      </c>
      <c r="M968" s="39" t="str">
        <f>IFERROR(VALUE(TRIM(SUBSTITUTE(REPLACE(INDEX(zdrovojéúdaje!$A:$G,MATCH(ROW()+973,$A:$A,0),COLUMN()-8),1,4,""),".",","))),"")</f>
        <v/>
      </c>
      <c r="N968" s="40" t="str">
        <f>IFERROR(VALUE(TRIM(SUBSTITUTE(REPLACE(INDEX(zdrovojéúdaje!$A:$G,MATCH(ROW()+973,$A:$A,0),COLUMN()-8),1,4,""),".",","))),"")</f>
        <v/>
      </c>
    </row>
    <row r="969" spans="1:14" s="29" customFormat="1" ht="13.15" customHeight="1">
      <c r="A969" s="47">
        <f>IF((zdrovojéúdaje!B969&gt;=$C$3)*(zdrovojéúdaje!B969&lt;=$C$4),1+COUNTIF($A$1:$A968,"&gt;0"),0)</f>
        <v>969</v>
      </c>
      <c r="B969" s="28">
        <f>IFERROR(INDEX(zdrovojéúdaje!$A:$G,MATCH(ROW()+897,$A:$A,0),COLUMN()-1),"")</f>
        <v>1866</v>
      </c>
      <c r="C969" s="14">
        <f>IFERROR(INDEX(zdrovojéúdaje!$A:$G,MATCH(ROW()+897,$A:$A,0),COLUMN()-1),"")</f>
        <v>39787</v>
      </c>
      <c r="D969" s="15">
        <f>IFERROR(INDEX(zdrovojéúdaje!$A:$G,MATCH(ROW()+897,$A:$A,0),COLUMN()-1),"")</f>
        <v>0</v>
      </c>
      <c r="E969" s="13" t="str">
        <f>IFERROR(VALUE(TRIM(SUBSTITUTE(REPLACE(INDEX(zdrovojéúdaje!$A:$G,MATCH(ROW()+897,$A:$A,0),COLUMN()-1),1,4,""),".",",",1))),"")</f>
        <v/>
      </c>
      <c r="F969" s="13" t="str">
        <f>IFERROR(VALUE(TRIM(SUBSTITUTE(REPLACE(INDEX(zdrovojéúdaje!$A:$G,MATCH(ROW()+897,$A:$A,0),COLUMN()-1),1,4,""),".",","))),"")</f>
        <v/>
      </c>
      <c r="G969" s="12" t="str">
        <f>IFERROR(VALUE(TRIM(SUBSTITUTE(REPLACE(INDEX(zdrovojéúdaje!$A:$G,MATCH(ROW()+897,$A:$A,0),COLUMN()-1),1,4,""),".",","))),"")</f>
        <v/>
      </c>
      <c r="I969" s="36">
        <f>IFERROR(INDEX(zdrovojéúdaje!$A:$G,MATCH(ROW()+973,$A:$A,0),COLUMN()-8),"")</f>
        <v>1942</v>
      </c>
      <c r="J969" s="37">
        <f>IFERROR(INDEX(zdrovojéúdaje!$A:$G,MATCH(ROW()+973,$A:$A,0),COLUMN()-8),"")</f>
        <v>39787</v>
      </c>
      <c r="K969" s="38">
        <f>IFERROR(INDEX(zdrovojéúdaje!$A:$G,MATCH(ROW()+973,$A:$A,0),COLUMN()-8),"")</f>
        <v>0</v>
      </c>
      <c r="L969" s="39" t="str">
        <f>IFERROR(VALUE(TRIM(SUBSTITUTE(REPLACE(INDEX(zdrovojéúdaje!$A:$G,MATCH(ROW()+973,$A:$A,0),COLUMN()-8),1,4,""),".",",",1))),"")</f>
        <v/>
      </c>
      <c r="M969" s="39" t="str">
        <f>IFERROR(VALUE(TRIM(SUBSTITUTE(REPLACE(INDEX(zdrovojéúdaje!$A:$G,MATCH(ROW()+973,$A:$A,0),COLUMN()-8),1,4,""),".",","))),"")</f>
        <v/>
      </c>
      <c r="N969" s="40" t="str">
        <f>IFERROR(VALUE(TRIM(SUBSTITUTE(REPLACE(INDEX(zdrovojéúdaje!$A:$G,MATCH(ROW()+973,$A:$A,0),COLUMN()-8),1,4,""),".",","))),"")</f>
        <v/>
      </c>
    </row>
    <row r="970" spans="1:14" s="29" customFormat="1" ht="13.15" customHeight="1">
      <c r="A970" s="47">
        <f>IF((zdrovojéúdaje!B970&gt;=$C$3)*(zdrovojéúdaje!B970&lt;=$C$4),1+COUNTIF($A$1:$A969,"&gt;0"),0)</f>
        <v>970</v>
      </c>
      <c r="B970" s="28">
        <f>IFERROR(INDEX(zdrovojéúdaje!$A:$G,MATCH(ROW()+897,$A:$A,0),COLUMN()-1),"")</f>
        <v>1867</v>
      </c>
      <c r="C970" s="14">
        <f>IFERROR(INDEX(zdrovojéúdaje!$A:$G,MATCH(ROW()+897,$A:$A,0),COLUMN()-1),"")</f>
        <v>39787</v>
      </c>
      <c r="D970" s="15">
        <f>IFERROR(INDEX(zdrovojéúdaje!$A:$G,MATCH(ROW()+897,$A:$A,0),COLUMN()-1),"")</f>
        <v>0</v>
      </c>
      <c r="E970" s="13" t="str">
        <f>IFERROR(VALUE(TRIM(SUBSTITUTE(REPLACE(INDEX(zdrovojéúdaje!$A:$G,MATCH(ROW()+897,$A:$A,0),COLUMN()-1),1,4,""),".",",",1))),"")</f>
        <v/>
      </c>
      <c r="F970" s="13" t="str">
        <f>IFERROR(VALUE(TRIM(SUBSTITUTE(REPLACE(INDEX(zdrovojéúdaje!$A:$G,MATCH(ROW()+897,$A:$A,0),COLUMN()-1),1,4,""),".",","))),"")</f>
        <v/>
      </c>
      <c r="G970" s="12" t="str">
        <f>IFERROR(VALUE(TRIM(SUBSTITUTE(REPLACE(INDEX(zdrovojéúdaje!$A:$G,MATCH(ROW()+897,$A:$A,0),COLUMN()-1),1,4,""),".",","))),"")</f>
        <v/>
      </c>
      <c r="I970" s="36">
        <f>IFERROR(INDEX(zdrovojéúdaje!$A:$G,MATCH(ROW()+973,$A:$A,0),COLUMN()-8),"")</f>
        <v>1943</v>
      </c>
      <c r="J970" s="37">
        <f>IFERROR(INDEX(zdrovojéúdaje!$A:$G,MATCH(ROW()+973,$A:$A,0),COLUMN()-8),"")</f>
        <v>39787</v>
      </c>
      <c r="K970" s="38">
        <f>IFERROR(INDEX(zdrovojéúdaje!$A:$G,MATCH(ROW()+973,$A:$A,0),COLUMN()-8),"")</f>
        <v>0</v>
      </c>
      <c r="L970" s="39" t="str">
        <f>IFERROR(VALUE(TRIM(SUBSTITUTE(REPLACE(INDEX(zdrovojéúdaje!$A:$G,MATCH(ROW()+973,$A:$A,0),COLUMN()-8),1,4,""),".",",",1))),"")</f>
        <v/>
      </c>
      <c r="M970" s="39" t="str">
        <f>IFERROR(VALUE(TRIM(SUBSTITUTE(REPLACE(INDEX(zdrovojéúdaje!$A:$G,MATCH(ROW()+973,$A:$A,0),COLUMN()-8),1,4,""),".",","))),"")</f>
        <v/>
      </c>
      <c r="N970" s="40" t="str">
        <f>IFERROR(VALUE(TRIM(SUBSTITUTE(REPLACE(INDEX(zdrovojéúdaje!$A:$G,MATCH(ROW()+973,$A:$A,0),COLUMN()-8),1,4,""),".",","))),"")</f>
        <v/>
      </c>
    </row>
    <row r="971" spans="1:14" s="29" customFormat="1" ht="13.15" customHeight="1">
      <c r="A971" s="47">
        <f>IF((zdrovojéúdaje!B971&gt;=$C$3)*(zdrovojéúdaje!B971&lt;=$C$4),1+COUNTIF($A$1:$A970,"&gt;0"),0)</f>
        <v>971</v>
      </c>
      <c r="B971" s="28">
        <f>IFERROR(INDEX(zdrovojéúdaje!$A:$G,MATCH(ROW()+897,$A:$A,0),COLUMN()-1),"")</f>
        <v>1868</v>
      </c>
      <c r="C971" s="14">
        <f>IFERROR(INDEX(zdrovojéúdaje!$A:$G,MATCH(ROW()+897,$A:$A,0),COLUMN()-1),"")</f>
        <v>39787</v>
      </c>
      <c r="D971" s="15">
        <f>IFERROR(INDEX(zdrovojéúdaje!$A:$G,MATCH(ROW()+897,$A:$A,0),COLUMN()-1),"")</f>
        <v>0</v>
      </c>
      <c r="E971" s="13" t="str">
        <f>IFERROR(VALUE(TRIM(SUBSTITUTE(REPLACE(INDEX(zdrovojéúdaje!$A:$G,MATCH(ROW()+897,$A:$A,0),COLUMN()-1),1,4,""),".",",",1))),"")</f>
        <v/>
      </c>
      <c r="F971" s="13" t="str">
        <f>IFERROR(VALUE(TRIM(SUBSTITUTE(REPLACE(INDEX(zdrovojéúdaje!$A:$G,MATCH(ROW()+897,$A:$A,0),COLUMN()-1),1,4,""),".",","))),"")</f>
        <v/>
      </c>
      <c r="G971" s="12" t="str">
        <f>IFERROR(VALUE(TRIM(SUBSTITUTE(REPLACE(INDEX(zdrovojéúdaje!$A:$G,MATCH(ROW()+897,$A:$A,0),COLUMN()-1),1,4,""),".",","))),"")</f>
        <v/>
      </c>
      <c r="I971" s="36">
        <f>IFERROR(INDEX(zdrovojéúdaje!$A:$G,MATCH(ROW()+973,$A:$A,0),COLUMN()-8),"")</f>
        <v>1944</v>
      </c>
      <c r="J971" s="37">
        <f>IFERROR(INDEX(zdrovojéúdaje!$A:$G,MATCH(ROW()+973,$A:$A,0),COLUMN()-8),"")</f>
        <v>39787</v>
      </c>
      <c r="K971" s="38">
        <f>IFERROR(INDEX(zdrovojéúdaje!$A:$G,MATCH(ROW()+973,$A:$A,0),COLUMN()-8),"")</f>
        <v>0</v>
      </c>
      <c r="L971" s="39" t="str">
        <f>IFERROR(VALUE(TRIM(SUBSTITUTE(REPLACE(INDEX(zdrovojéúdaje!$A:$G,MATCH(ROW()+973,$A:$A,0),COLUMN()-8),1,4,""),".",",",1))),"")</f>
        <v/>
      </c>
      <c r="M971" s="39" t="str">
        <f>IFERROR(VALUE(TRIM(SUBSTITUTE(REPLACE(INDEX(zdrovojéúdaje!$A:$G,MATCH(ROW()+973,$A:$A,0),COLUMN()-8),1,4,""),".",","))),"")</f>
        <v/>
      </c>
      <c r="N971" s="40" t="str">
        <f>IFERROR(VALUE(TRIM(SUBSTITUTE(REPLACE(INDEX(zdrovojéúdaje!$A:$G,MATCH(ROW()+973,$A:$A,0),COLUMN()-8),1,4,""),".",","))),"")</f>
        <v/>
      </c>
    </row>
    <row r="972" spans="1:14" s="29" customFormat="1" ht="13.15" customHeight="1">
      <c r="A972" s="47">
        <f>IF((zdrovojéúdaje!B972&gt;=$C$3)*(zdrovojéúdaje!B972&lt;=$C$4),1+COUNTIF($A$1:$A971,"&gt;0"),0)</f>
        <v>972</v>
      </c>
      <c r="B972" s="28">
        <f>IFERROR(INDEX(zdrovojéúdaje!$A:$G,MATCH(ROW()+897,$A:$A,0),COLUMN()-1),"")</f>
        <v>1869</v>
      </c>
      <c r="C972" s="14">
        <f>IFERROR(INDEX(zdrovojéúdaje!$A:$G,MATCH(ROW()+897,$A:$A,0),COLUMN()-1),"")</f>
        <v>39787</v>
      </c>
      <c r="D972" s="15">
        <f>IFERROR(INDEX(zdrovojéúdaje!$A:$G,MATCH(ROW()+897,$A:$A,0),COLUMN()-1),"")</f>
        <v>0</v>
      </c>
      <c r="E972" s="13" t="str">
        <f>IFERROR(VALUE(TRIM(SUBSTITUTE(REPLACE(INDEX(zdrovojéúdaje!$A:$G,MATCH(ROW()+897,$A:$A,0),COLUMN()-1),1,4,""),".",",",1))),"")</f>
        <v/>
      </c>
      <c r="F972" s="13" t="str">
        <f>IFERROR(VALUE(TRIM(SUBSTITUTE(REPLACE(INDEX(zdrovojéúdaje!$A:$G,MATCH(ROW()+897,$A:$A,0),COLUMN()-1),1,4,""),".",","))),"")</f>
        <v/>
      </c>
      <c r="G972" s="12" t="str">
        <f>IFERROR(VALUE(TRIM(SUBSTITUTE(REPLACE(INDEX(zdrovojéúdaje!$A:$G,MATCH(ROW()+897,$A:$A,0),COLUMN()-1),1,4,""),".",","))),"")</f>
        <v/>
      </c>
      <c r="I972" s="36">
        <f>IFERROR(INDEX(zdrovojéúdaje!$A:$G,MATCH(ROW()+973,$A:$A,0),COLUMN()-8),"")</f>
        <v>1945</v>
      </c>
      <c r="J972" s="37">
        <f>IFERROR(INDEX(zdrovojéúdaje!$A:$G,MATCH(ROW()+973,$A:$A,0),COLUMN()-8),"")</f>
        <v>39787</v>
      </c>
      <c r="K972" s="38">
        <f>IFERROR(INDEX(zdrovojéúdaje!$A:$G,MATCH(ROW()+973,$A:$A,0),COLUMN()-8),"")</f>
        <v>0</v>
      </c>
      <c r="L972" s="39" t="str">
        <f>IFERROR(VALUE(TRIM(SUBSTITUTE(REPLACE(INDEX(zdrovojéúdaje!$A:$G,MATCH(ROW()+973,$A:$A,0),COLUMN()-8),1,4,""),".",",",1))),"")</f>
        <v/>
      </c>
      <c r="M972" s="39" t="str">
        <f>IFERROR(VALUE(TRIM(SUBSTITUTE(REPLACE(INDEX(zdrovojéúdaje!$A:$G,MATCH(ROW()+973,$A:$A,0),COLUMN()-8),1,4,""),".",","))),"")</f>
        <v/>
      </c>
      <c r="N972" s="40" t="str">
        <f>IFERROR(VALUE(TRIM(SUBSTITUTE(REPLACE(INDEX(zdrovojéúdaje!$A:$G,MATCH(ROW()+973,$A:$A,0),COLUMN()-8),1,4,""),".",","))),"")</f>
        <v/>
      </c>
    </row>
    <row r="973" spans="1:14" s="29" customFormat="1" ht="13.15" customHeight="1">
      <c r="A973" s="47">
        <f>IF((zdrovojéúdaje!B973&gt;=$C$3)*(zdrovojéúdaje!B973&lt;=$C$4),1+COUNTIF($A$1:$A972,"&gt;0"),0)</f>
        <v>973</v>
      </c>
      <c r="B973" s="28">
        <f>IFERROR(INDEX(zdrovojéúdaje!$A:$G,MATCH(ROW()+897,$A:$A,0),COLUMN()-1),"")</f>
        <v>1870</v>
      </c>
      <c r="C973" s="14">
        <f>IFERROR(INDEX(zdrovojéúdaje!$A:$G,MATCH(ROW()+897,$A:$A,0),COLUMN()-1),"")</f>
        <v>39787</v>
      </c>
      <c r="D973" s="15">
        <f>IFERROR(INDEX(zdrovojéúdaje!$A:$G,MATCH(ROW()+897,$A:$A,0),COLUMN()-1),"")</f>
        <v>0</v>
      </c>
      <c r="E973" s="13" t="str">
        <f>IFERROR(VALUE(TRIM(SUBSTITUTE(REPLACE(INDEX(zdrovojéúdaje!$A:$G,MATCH(ROW()+897,$A:$A,0),COLUMN()-1),1,4,""),".",",",1))),"")</f>
        <v/>
      </c>
      <c r="F973" s="13" t="str">
        <f>IFERROR(VALUE(TRIM(SUBSTITUTE(REPLACE(INDEX(zdrovojéúdaje!$A:$G,MATCH(ROW()+897,$A:$A,0),COLUMN()-1),1,4,""),".",","))),"")</f>
        <v/>
      </c>
      <c r="G973" s="12" t="str">
        <f>IFERROR(VALUE(TRIM(SUBSTITUTE(REPLACE(INDEX(zdrovojéúdaje!$A:$G,MATCH(ROW()+897,$A:$A,0),COLUMN()-1),1,4,""),".",","))),"")</f>
        <v/>
      </c>
      <c r="I973" s="36">
        <f>IFERROR(INDEX(zdrovojéúdaje!$A:$G,MATCH(ROW()+973,$A:$A,0),COLUMN()-8),"")</f>
        <v>1946</v>
      </c>
      <c r="J973" s="37">
        <f>IFERROR(INDEX(zdrovojéúdaje!$A:$G,MATCH(ROW()+973,$A:$A,0),COLUMN()-8),"")</f>
        <v>39787</v>
      </c>
      <c r="K973" s="38">
        <f>IFERROR(INDEX(zdrovojéúdaje!$A:$G,MATCH(ROW()+973,$A:$A,0),COLUMN()-8),"")</f>
        <v>0</v>
      </c>
      <c r="L973" s="39" t="str">
        <f>IFERROR(VALUE(TRIM(SUBSTITUTE(REPLACE(INDEX(zdrovojéúdaje!$A:$G,MATCH(ROW()+973,$A:$A,0),COLUMN()-8),1,4,""),".",",",1))),"")</f>
        <v/>
      </c>
      <c r="M973" s="39" t="str">
        <f>IFERROR(VALUE(TRIM(SUBSTITUTE(REPLACE(INDEX(zdrovojéúdaje!$A:$G,MATCH(ROW()+973,$A:$A,0),COLUMN()-8),1,4,""),".",","))),"")</f>
        <v/>
      </c>
      <c r="N973" s="40" t="str">
        <f>IFERROR(VALUE(TRIM(SUBSTITUTE(REPLACE(INDEX(zdrovojéúdaje!$A:$G,MATCH(ROW()+973,$A:$A,0),COLUMN()-8),1,4,""),".",","))),"")</f>
        <v/>
      </c>
    </row>
    <row r="974" spans="1:14" s="29" customFormat="1" ht="13.15" customHeight="1">
      <c r="A974" s="47">
        <f>IF((zdrovojéúdaje!B974&gt;=$C$3)*(zdrovojéúdaje!B974&lt;=$C$4),1+COUNTIF($A$1:$A973,"&gt;0"),0)</f>
        <v>974</v>
      </c>
      <c r="B974" s="28">
        <f>IFERROR(INDEX(zdrovojéúdaje!$A:$G,MATCH(ROW()+897,$A:$A,0),COLUMN()-1),"")</f>
        <v>1871</v>
      </c>
      <c r="C974" s="14">
        <f>IFERROR(INDEX(zdrovojéúdaje!$A:$G,MATCH(ROW()+897,$A:$A,0),COLUMN()-1),"")</f>
        <v>39787</v>
      </c>
      <c r="D974" s="15">
        <f>IFERROR(INDEX(zdrovojéúdaje!$A:$G,MATCH(ROW()+897,$A:$A,0),COLUMN()-1),"")</f>
        <v>0</v>
      </c>
      <c r="E974" s="13" t="str">
        <f>IFERROR(VALUE(TRIM(SUBSTITUTE(REPLACE(INDEX(zdrovojéúdaje!$A:$G,MATCH(ROW()+897,$A:$A,0),COLUMN()-1),1,4,""),".",",",1))),"")</f>
        <v/>
      </c>
      <c r="F974" s="13" t="str">
        <f>IFERROR(VALUE(TRIM(SUBSTITUTE(REPLACE(INDEX(zdrovojéúdaje!$A:$G,MATCH(ROW()+897,$A:$A,0),COLUMN()-1),1,4,""),".",","))),"")</f>
        <v/>
      </c>
      <c r="G974" s="12" t="str">
        <f>IFERROR(VALUE(TRIM(SUBSTITUTE(REPLACE(INDEX(zdrovojéúdaje!$A:$G,MATCH(ROW()+897,$A:$A,0),COLUMN()-1),1,4,""),".",","))),"")</f>
        <v/>
      </c>
      <c r="I974" s="36">
        <f>IFERROR(INDEX(zdrovojéúdaje!$A:$G,MATCH(ROW()+973,$A:$A,0),COLUMN()-8),"")</f>
        <v>1947</v>
      </c>
      <c r="J974" s="37">
        <f>IFERROR(INDEX(zdrovojéúdaje!$A:$G,MATCH(ROW()+973,$A:$A,0),COLUMN()-8),"")</f>
        <v>39787</v>
      </c>
      <c r="K974" s="38">
        <f>IFERROR(INDEX(zdrovojéúdaje!$A:$G,MATCH(ROW()+973,$A:$A,0),COLUMN()-8),"")</f>
        <v>0</v>
      </c>
      <c r="L974" s="39" t="str">
        <f>IFERROR(VALUE(TRIM(SUBSTITUTE(REPLACE(INDEX(zdrovojéúdaje!$A:$G,MATCH(ROW()+973,$A:$A,0),COLUMN()-8),1,4,""),".",",",1))),"")</f>
        <v/>
      </c>
      <c r="M974" s="39" t="str">
        <f>IFERROR(VALUE(TRIM(SUBSTITUTE(REPLACE(INDEX(zdrovojéúdaje!$A:$G,MATCH(ROW()+973,$A:$A,0),COLUMN()-8),1,4,""),".",","))),"")</f>
        <v/>
      </c>
      <c r="N974" s="40" t="str">
        <f>IFERROR(VALUE(TRIM(SUBSTITUTE(REPLACE(INDEX(zdrovojéúdaje!$A:$G,MATCH(ROW()+973,$A:$A,0),COLUMN()-8),1,4,""),".",","))),"")</f>
        <v/>
      </c>
    </row>
    <row r="975" spans="1:14" s="29" customFormat="1" ht="13.15" customHeight="1">
      <c r="A975" s="47">
        <f>IF((zdrovojéúdaje!B975&gt;=$C$3)*(zdrovojéúdaje!B975&lt;=$C$4),1+COUNTIF($A$1:$A974,"&gt;0"),0)</f>
        <v>975</v>
      </c>
      <c r="B975" s="28">
        <f>IFERROR(INDEX(zdrovojéúdaje!$A:$G,MATCH(ROW()+897,$A:$A,0),COLUMN()-1),"")</f>
        <v>1872</v>
      </c>
      <c r="C975" s="14">
        <f>IFERROR(INDEX(zdrovojéúdaje!$A:$G,MATCH(ROW()+897,$A:$A,0),COLUMN()-1),"")</f>
        <v>39787</v>
      </c>
      <c r="D975" s="15">
        <f>IFERROR(INDEX(zdrovojéúdaje!$A:$G,MATCH(ROW()+897,$A:$A,0),COLUMN()-1),"")</f>
        <v>0</v>
      </c>
      <c r="E975" s="13" t="str">
        <f>IFERROR(VALUE(TRIM(SUBSTITUTE(REPLACE(INDEX(zdrovojéúdaje!$A:$G,MATCH(ROW()+897,$A:$A,0),COLUMN()-1),1,4,""),".",",",1))),"")</f>
        <v/>
      </c>
      <c r="F975" s="13" t="str">
        <f>IFERROR(VALUE(TRIM(SUBSTITUTE(REPLACE(INDEX(zdrovojéúdaje!$A:$G,MATCH(ROW()+897,$A:$A,0),COLUMN()-1),1,4,""),".",","))),"")</f>
        <v/>
      </c>
      <c r="G975" s="12" t="str">
        <f>IFERROR(VALUE(TRIM(SUBSTITUTE(REPLACE(INDEX(zdrovojéúdaje!$A:$G,MATCH(ROW()+897,$A:$A,0),COLUMN()-1),1,4,""),".",","))),"")</f>
        <v/>
      </c>
      <c r="I975" s="36">
        <f>IFERROR(INDEX(zdrovojéúdaje!$A:$G,MATCH(ROW()+973,$A:$A,0),COLUMN()-8),"")</f>
        <v>1948</v>
      </c>
      <c r="J975" s="37">
        <f>IFERROR(INDEX(zdrovojéúdaje!$A:$G,MATCH(ROW()+973,$A:$A,0),COLUMN()-8),"")</f>
        <v>39787</v>
      </c>
      <c r="K975" s="38">
        <f>IFERROR(INDEX(zdrovojéúdaje!$A:$G,MATCH(ROW()+973,$A:$A,0),COLUMN()-8),"")</f>
        <v>0</v>
      </c>
      <c r="L975" s="39" t="str">
        <f>IFERROR(VALUE(TRIM(SUBSTITUTE(REPLACE(INDEX(zdrovojéúdaje!$A:$G,MATCH(ROW()+973,$A:$A,0),COLUMN()-8),1,4,""),".",",",1))),"")</f>
        <v/>
      </c>
      <c r="M975" s="39" t="str">
        <f>IFERROR(VALUE(TRIM(SUBSTITUTE(REPLACE(INDEX(zdrovojéúdaje!$A:$G,MATCH(ROW()+973,$A:$A,0),COLUMN()-8),1,4,""),".",","))),"")</f>
        <v/>
      </c>
      <c r="N975" s="40" t="str">
        <f>IFERROR(VALUE(TRIM(SUBSTITUTE(REPLACE(INDEX(zdrovojéúdaje!$A:$G,MATCH(ROW()+973,$A:$A,0),COLUMN()-8),1,4,""),".",","))),"")</f>
        <v/>
      </c>
    </row>
    <row r="976" spans="1:14" s="29" customFormat="1" ht="13.15" customHeight="1">
      <c r="A976" s="47">
        <f>IF((zdrovojéúdaje!B976&gt;=$C$3)*(zdrovojéúdaje!B976&lt;=$C$4),1+COUNTIF($A$1:$A975,"&gt;0"),0)</f>
        <v>976</v>
      </c>
      <c r="B976" s="28">
        <f>IFERROR(INDEX(zdrovojéúdaje!$A:$G,MATCH(ROW()+897,$A:$A,0),COLUMN()-1),"")</f>
        <v>1873</v>
      </c>
      <c r="C976" s="14">
        <f>IFERROR(INDEX(zdrovojéúdaje!$A:$G,MATCH(ROW()+897,$A:$A,0),COLUMN()-1),"")</f>
        <v>39787</v>
      </c>
      <c r="D976" s="15">
        <f>IFERROR(INDEX(zdrovojéúdaje!$A:$G,MATCH(ROW()+897,$A:$A,0),COLUMN()-1),"")</f>
        <v>0</v>
      </c>
      <c r="E976" s="13" t="str">
        <f>IFERROR(VALUE(TRIM(SUBSTITUTE(REPLACE(INDEX(zdrovojéúdaje!$A:$G,MATCH(ROW()+897,$A:$A,0),COLUMN()-1),1,4,""),".",",",1))),"")</f>
        <v/>
      </c>
      <c r="F976" s="13" t="str">
        <f>IFERROR(VALUE(TRIM(SUBSTITUTE(REPLACE(INDEX(zdrovojéúdaje!$A:$G,MATCH(ROW()+897,$A:$A,0),COLUMN()-1),1,4,""),".",","))),"")</f>
        <v/>
      </c>
      <c r="G976" s="12" t="str">
        <f>IFERROR(VALUE(TRIM(SUBSTITUTE(REPLACE(INDEX(zdrovojéúdaje!$A:$G,MATCH(ROW()+897,$A:$A,0),COLUMN()-1),1,4,""),".",","))),"")</f>
        <v/>
      </c>
      <c r="I976" s="36">
        <f>IFERROR(INDEX(zdrovojéúdaje!$A:$G,MATCH(ROW()+973,$A:$A,0),COLUMN()-8),"")</f>
        <v>1949</v>
      </c>
      <c r="J976" s="37">
        <f>IFERROR(INDEX(zdrovojéúdaje!$A:$G,MATCH(ROW()+973,$A:$A,0),COLUMN()-8),"")</f>
        <v>39787</v>
      </c>
      <c r="K976" s="38">
        <f>IFERROR(INDEX(zdrovojéúdaje!$A:$G,MATCH(ROW()+973,$A:$A,0),COLUMN()-8),"")</f>
        <v>0</v>
      </c>
      <c r="L976" s="39" t="str">
        <f>IFERROR(VALUE(TRIM(SUBSTITUTE(REPLACE(INDEX(zdrovojéúdaje!$A:$G,MATCH(ROW()+973,$A:$A,0),COLUMN()-8),1,4,""),".",",",1))),"")</f>
        <v/>
      </c>
      <c r="M976" s="39" t="str">
        <f>IFERROR(VALUE(TRIM(SUBSTITUTE(REPLACE(INDEX(zdrovojéúdaje!$A:$G,MATCH(ROW()+973,$A:$A,0),COLUMN()-8),1,4,""),".",","))),"")</f>
        <v/>
      </c>
      <c r="N976" s="40" t="str">
        <f>IFERROR(VALUE(TRIM(SUBSTITUTE(REPLACE(INDEX(zdrovojéúdaje!$A:$G,MATCH(ROW()+973,$A:$A,0),COLUMN()-8),1,4,""),".",","))),"")</f>
        <v/>
      </c>
    </row>
    <row r="977" spans="1:14" s="29" customFormat="1" ht="13.15" customHeight="1">
      <c r="A977" s="47">
        <f>IF((zdrovojéúdaje!B977&gt;=$C$3)*(zdrovojéúdaje!B977&lt;=$C$4),1+COUNTIF($A$1:$A976,"&gt;0"),0)</f>
        <v>977</v>
      </c>
      <c r="B977" s="28">
        <f>IFERROR(INDEX(zdrovojéúdaje!$A:$G,MATCH(ROW()+897,$A:$A,0),COLUMN()-1),"")</f>
        <v>1874</v>
      </c>
      <c r="C977" s="14">
        <f>IFERROR(INDEX(zdrovojéúdaje!$A:$G,MATCH(ROW()+897,$A:$A,0),COLUMN()-1),"")</f>
        <v>39787</v>
      </c>
      <c r="D977" s="15">
        <f>IFERROR(INDEX(zdrovojéúdaje!$A:$G,MATCH(ROW()+897,$A:$A,0),COLUMN()-1),"")</f>
        <v>0</v>
      </c>
      <c r="E977" s="13" t="str">
        <f>IFERROR(VALUE(TRIM(SUBSTITUTE(REPLACE(INDEX(zdrovojéúdaje!$A:$G,MATCH(ROW()+897,$A:$A,0),COLUMN()-1),1,4,""),".",",",1))),"")</f>
        <v/>
      </c>
      <c r="F977" s="13" t="str">
        <f>IFERROR(VALUE(TRIM(SUBSTITUTE(REPLACE(INDEX(zdrovojéúdaje!$A:$G,MATCH(ROW()+897,$A:$A,0),COLUMN()-1),1,4,""),".",","))),"")</f>
        <v/>
      </c>
      <c r="G977" s="12" t="str">
        <f>IFERROR(VALUE(TRIM(SUBSTITUTE(REPLACE(INDEX(zdrovojéúdaje!$A:$G,MATCH(ROW()+897,$A:$A,0),COLUMN()-1),1,4,""),".",","))),"")</f>
        <v/>
      </c>
      <c r="I977" s="36">
        <f>IFERROR(INDEX(zdrovojéúdaje!$A:$G,MATCH(ROW()+973,$A:$A,0),COLUMN()-8),"")</f>
        <v>1950</v>
      </c>
      <c r="J977" s="37">
        <f>IFERROR(INDEX(zdrovojéúdaje!$A:$G,MATCH(ROW()+973,$A:$A,0),COLUMN()-8),"")</f>
        <v>39787</v>
      </c>
      <c r="K977" s="38">
        <f>IFERROR(INDEX(zdrovojéúdaje!$A:$G,MATCH(ROW()+973,$A:$A,0),COLUMN()-8),"")</f>
        <v>0</v>
      </c>
      <c r="L977" s="39" t="str">
        <f>IFERROR(VALUE(TRIM(SUBSTITUTE(REPLACE(INDEX(zdrovojéúdaje!$A:$G,MATCH(ROW()+973,$A:$A,0),COLUMN()-8),1,4,""),".",",",1))),"")</f>
        <v/>
      </c>
      <c r="M977" s="39" t="str">
        <f>IFERROR(VALUE(TRIM(SUBSTITUTE(REPLACE(INDEX(zdrovojéúdaje!$A:$G,MATCH(ROW()+973,$A:$A,0),COLUMN()-8),1,4,""),".",","))),"")</f>
        <v/>
      </c>
      <c r="N977" s="40" t="str">
        <f>IFERROR(VALUE(TRIM(SUBSTITUTE(REPLACE(INDEX(zdrovojéúdaje!$A:$G,MATCH(ROW()+973,$A:$A,0),COLUMN()-8),1,4,""),".",","))),"")</f>
        <v/>
      </c>
    </row>
    <row r="978" spans="1:14" s="29" customFormat="1" ht="13.15" customHeight="1">
      <c r="A978" s="47">
        <f>IF((zdrovojéúdaje!B978&gt;=$C$3)*(zdrovojéúdaje!B978&lt;=$C$4),1+COUNTIF($A$1:$A977,"&gt;0"),0)</f>
        <v>978</v>
      </c>
      <c r="B978" s="28">
        <f>IFERROR(INDEX(zdrovojéúdaje!$A:$G,MATCH(ROW()+897,$A:$A,0),COLUMN()-1),"")</f>
        <v>1875</v>
      </c>
      <c r="C978" s="14">
        <f>IFERROR(INDEX(zdrovojéúdaje!$A:$G,MATCH(ROW()+897,$A:$A,0),COLUMN()-1),"")</f>
        <v>39787</v>
      </c>
      <c r="D978" s="15">
        <f>IFERROR(INDEX(zdrovojéúdaje!$A:$G,MATCH(ROW()+897,$A:$A,0),COLUMN()-1),"")</f>
        <v>0</v>
      </c>
      <c r="E978" s="13" t="str">
        <f>IFERROR(VALUE(TRIM(SUBSTITUTE(REPLACE(INDEX(zdrovojéúdaje!$A:$G,MATCH(ROW()+897,$A:$A,0),COLUMN()-1),1,4,""),".",",",1))),"")</f>
        <v/>
      </c>
      <c r="F978" s="13" t="str">
        <f>IFERROR(VALUE(TRIM(SUBSTITUTE(REPLACE(INDEX(zdrovojéúdaje!$A:$G,MATCH(ROW()+897,$A:$A,0),COLUMN()-1),1,4,""),".",","))),"")</f>
        <v/>
      </c>
      <c r="G978" s="12" t="str">
        <f>IFERROR(VALUE(TRIM(SUBSTITUTE(REPLACE(INDEX(zdrovojéúdaje!$A:$G,MATCH(ROW()+897,$A:$A,0),COLUMN()-1),1,4,""),".",","))),"")</f>
        <v/>
      </c>
      <c r="I978" s="36">
        <f>IFERROR(INDEX(zdrovojéúdaje!$A:$G,MATCH(ROW()+973,$A:$A,0),COLUMN()-8),"")</f>
        <v>1951</v>
      </c>
      <c r="J978" s="37">
        <f>IFERROR(INDEX(zdrovojéúdaje!$A:$G,MATCH(ROW()+973,$A:$A,0),COLUMN()-8),"")</f>
        <v>39787</v>
      </c>
      <c r="K978" s="38">
        <f>IFERROR(INDEX(zdrovojéúdaje!$A:$G,MATCH(ROW()+973,$A:$A,0),COLUMN()-8),"")</f>
        <v>0</v>
      </c>
      <c r="L978" s="39" t="str">
        <f>IFERROR(VALUE(TRIM(SUBSTITUTE(REPLACE(INDEX(zdrovojéúdaje!$A:$G,MATCH(ROW()+973,$A:$A,0),COLUMN()-8),1,4,""),".",",",1))),"")</f>
        <v/>
      </c>
      <c r="M978" s="39" t="str">
        <f>IFERROR(VALUE(TRIM(SUBSTITUTE(REPLACE(INDEX(zdrovojéúdaje!$A:$G,MATCH(ROW()+973,$A:$A,0),COLUMN()-8),1,4,""),".",","))),"")</f>
        <v/>
      </c>
      <c r="N978" s="40" t="str">
        <f>IFERROR(VALUE(TRIM(SUBSTITUTE(REPLACE(INDEX(zdrovojéúdaje!$A:$G,MATCH(ROW()+973,$A:$A,0),COLUMN()-8),1,4,""),".",","))),"")</f>
        <v/>
      </c>
    </row>
    <row r="979" spans="1:14" s="29" customFormat="1" ht="13.15" customHeight="1">
      <c r="A979" s="47">
        <f>IF((zdrovojéúdaje!B979&gt;=$C$3)*(zdrovojéúdaje!B979&lt;=$C$4),1+COUNTIF($A$1:$A978,"&gt;0"),0)</f>
        <v>979</v>
      </c>
      <c r="B979" s="28">
        <f>IFERROR(INDEX(zdrovojéúdaje!$A:$G,MATCH(ROW()+897,$A:$A,0),COLUMN()-1),"")</f>
        <v>1876</v>
      </c>
      <c r="C979" s="14">
        <f>IFERROR(INDEX(zdrovojéúdaje!$A:$G,MATCH(ROW()+897,$A:$A,0),COLUMN()-1),"")</f>
        <v>39787</v>
      </c>
      <c r="D979" s="15">
        <f>IFERROR(INDEX(zdrovojéúdaje!$A:$G,MATCH(ROW()+897,$A:$A,0),COLUMN()-1),"")</f>
        <v>0</v>
      </c>
      <c r="E979" s="13" t="str">
        <f>IFERROR(VALUE(TRIM(SUBSTITUTE(REPLACE(INDEX(zdrovojéúdaje!$A:$G,MATCH(ROW()+897,$A:$A,0),COLUMN()-1),1,4,""),".",",",1))),"")</f>
        <v/>
      </c>
      <c r="F979" s="13" t="str">
        <f>IFERROR(VALUE(TRIM(SUBSTITUTE(REPLACE(INDEX(zdrovojéúdaje!$A:$G,MATCH(ROW()+897,$A:$A,0),COLUMN()-1),1,4,""),".",","))),"")</f>
        <v/>
      </c>
      <c r="G979" s="12" t="str">
        <f>IFERROR(VALUE(TRIM(SUBSTITUTE(REPLACE(INDEX(zdrovojéúdaje!$A:$G,MATCH(ROW()+897,$A:$A,0),COLUMN()-1),1,4,""),".",","))),"")</f>
        <v/>
      </c>
      <c r="I979" s="36">
        <f>IFERROR(INDEX(zdrovojéúdaje!$A:$G,MATCH(ROW()+973,$A:$A,0),COLUMN()-8),"")</f>
        <v>1952</v>
      </c>
      <c r="J979" s="37">
        <f>IFERROR(INDEX(zdrovojéúdaje!$A:$G,MATCH(ROW()+973,$A:$A,0),COLUMN()-8),"")</f>
        <v>39787</v>
      </c>
      <c r="K979" s="38">
        <f>IFERROR(INDEX(zdrovojéúdaje!$A:$G,MATCH(ROW()+973,$A:$A,0),COLUMN()-8),"")</f>
        <v>0</v>
      </c>
      <c r="L979" s="39" t="str">
        <f>IFERROR(VALUE(TRIM(SUBSTITUTE(REPLACE(INDEX(zdrovojéúdaje!$A:$G,MATCH(ROW()+973,$A:$A,0),COLUMN()-8),1,4,""),".",",",1))),"")</f>
        <v/>
      </c>
      <c r="M979" s="39" t="str">
        <f>IFERROR(VALUE(TRIM(SUBSTITUTE(REPLACE(INDEX(zdrovojéúdaje!$A:$G,MATCH(ROW()+973,$A:$A,0),COLUMN()-8),1,4,""),".",","))),"")</f>
        <v/>
      </c>
      <c r="N979" s="40" t="str">
        <f>IFERROR(VALUE(TRIM(SUBSTITUTE(REPLACE(INDEX(zdrovojéúdaje!$A:$G,MATCH(ROW()+973,$A:$A,0),COLUMN()-8),1,4,""),".",","))),"")</f>
        <v/>
      </c>
    </row>
    <row r="980" spans="1:14" s="29" customFormat="1" ht="13.15" customHeight="1">
      <c r="A980" s="47">
        <f>IF((zdrovojéúdaje!B980&gt;=$C$3)*(zdrovojéúdaje!B980&lt;=$C$4),1+COUNTIF($A$1:$A979,"&gt;0"),0)</f>
        <v>980</v>
      </c>
      <c r="B980" s="28">
        <f>IFERROR(INDEX(zdrovojéúdaje!$A:$G,MATCH(ROW()+897,$A:$A,0),COLUMN()-1),"")</f>
        <v>1877</v>
      </c>
      <c r="C980" s="14">
        <f>IFERROR(INDEX(zdrovojéúdaje!$A:$G,MATCH(ROW()+897,$A:$A,0),COLUMN()-1),"")</f>
        <v>39787</v>
      </c>
      <c r="D980" s="15">
        <f>IFERROR(INDEX(zdrovojéúdaje!$A:$G,MATCH(ROW()+897,$A:$A,0),COLUMN()-1),"")</f>
        <v>0</v>
      </c>
      <c r="E980" s="13" t="str">
        <f>IFERROR(VALUE(TRIM(SUBSTITUTE(REPLACE(INDEX(zdrovojéúdaje!$A:$G,MATCH(ROW()+897,$A:$A,0),COLUMN()-1),1,4,""),".",",",1))),"")</f>
        <v/>
      </c>
      <c r="F980" s="13" t="str">
        <f>IFERROR(VALUE(TRIM(SUBSTITUTE(REPLACE(INDEX(zdrovojéúdaje!$A:$G,MATCH(ROW()+897,$A:$A,0),COLUMN()-1),1,4,""),".",","))),"")</f>
        <v/>
      </c>
      <c r="G980" s="12" t="str">
        <f>IFERROR(VALUE(TRIM(SUBSTITUTE(REPLACE(INDEX(zdrovojéúdaje!$A:$G,MATCH(ROW()+897,$A:$A,0),COLUMN()-1),1,4,""),".",","))),"")</f>
        <v/>
      </c>
      <c r="I980" s="36">
        <f>IFERROR(INDEX(zdrovojéúdaje!$A:$G,MATCH(ROW()+973,$A:$A,0),COLUMN()-8),"")</f>
        <v>1953</v>
      </c>
      <c r="J980" s="37">
        <f>IFERROR(INDEX(zdrovojéúdaje!$A:$G,MATCH(ROW()+973,$A:$A,0),COLUMN()-8),"")</f>
        <v>39787</v>
      </c>
      <c r="K980" s="38">
        <f>IFERROR(INDEX(zdrovojéúdaje!$A:$G,MATCH(ROW()+973,$A:$A,0),COLUMN()-8),"")</f>
        <v>0</v>
      </c>
      <c r="L980" s="39" t="str">
        <f>IFERROR(VALUE(TRIM(SUBSTITUTE(REPLACE(INDEX(zdrovojéúdaje!$A:$G,MATCH(ROW()+973,$A:$A,0),COLUMN()-8),1,4,""),".",",",1))),"")</f>
        <v/>
      </c>
      <c r="M980" s="39" t="str">
        <f>IFERROR(VALUE(TRIM(SUBSTITUTE(REPLACE(INDEX(zdrovojéúdaje!$A:$G,MATCH(ROW()+973,$A:$A,0),COLUMN()-8),1,4,""),".",","))),"")</f>
        <v/>
      </c>
      <c r="N980" s="40" t="str">
        <f>IFERROR(VALUE(TRIM(SUBSTITUTE(REPLACE(INDEX(zdrovojéúdaje!$A:$G,MATCH(ROW()+973,$A:$A,0),COLUMN()-8),1,4,""),".",","))),"")</f>
        <v/>
      </c>
    </row>
    <row r="981" spans="1:14" s="29" customFormat="1" ht="13.15" customHeight="1">
      <c r="A981" s="47">
        <f>IF((zdrovojéúdaje!B981&gt;=$C$3)*(zdrovojéúdaje!B981&lt;=$C$4),1+COUNTIF($A$1:$A980,"&gt;0"),0)</f>
        <v>981</v>
      </c>
      <c r="B981" s="28">
        <f>IFERROR(INDEX(zdrovojéúdaje!$A:$G,MATCH(ROW()+897,$A:$A,0),COLUMN()-1),"")</f>
        <v>1878</v>
      </c>
      <c r="C981" s="14">
        <f>IFERROR(INDEX(zdrovojéúdaje!$A:$G,MATCH(ROW()+897,$A:$A,0),COLUMN()-1),"")</f>
        <v>39787</v>
      </c>
      <c r="D981" s="15">
        <f>IFERROR(INDEX(zdrovojéúdaje!$A:$G,MATCH(ROW()+897,$A:$A,0),COLUMN()-1),"")</f>
        <v>0</v>
      </c>
      <c r="E981" s="13" t="str">
        <f>IFERROR(VALUE(TRIM(SUBSTITUTE(REPLACE(INDEX(zdrovojéúdaje!$A:$G,MATCH(ROW()+897,$A:$A,0),COLUMN()-1),1,4,""),".",",",1))),"")</f>
        <v/>
      </c>
      <c r="F981" s="13" t="str">
        <f>IFERROR(VALUE(TRIM(SUBSTITUTE(REPLACE(INDEX(zdrovojéúdaje!$A:$G,MATCH(ROW()+897,$A:$A,0),COLUMN()-1),1,4,""),".",","))),"")</f>
        <v/>
      </c>
      <c r="G981" s="12" t="str">
        <f>IFERROR(VALUE(TRIM(SUBSTITUTE(REPLACE(INDEX(zdrovojéúdaje!$A:$G,MATCH(ROW()+897,$A:$A,0),COLUMN()-1),1,4,""),".",","))),"")</f>
        <v/>
      </c>
      <c r="I981" s="36">
        <f>IFERROR(INDEX(zdrovojéúdaje!$A:$G,MATCH(ROW()+973,$A:$A,0),COLUMN()-8),"")</f>
        <v>1954</v>
      </c>
      <c r="J981" s="37">
        <f>IFERROR(INDEX(zdrovojéúdaje!$A:$G,MATCH(ROW()+973,$A:$A,0),COLUMN()-8),"")</f>
        <v>39787</v>
      </c>
      <c r="K981" s="38">
        <f>IFERROR(INDEX(zdrovojéúdaje!$A:$G,MATCH(ROW()+973,$A:$A,0),COLUMN()-8),"")</f>
        <v>0</v>
      </c>
      <c r="L981" s="39" t="str">
        <f>IFERROR(VALUE(TRIM(SUBSTITUTE(REPLACE(INDEX(zdrovojéúdaje!$A:$G,MATCH(ROW()+973,$A:$A,0),COLUMN()-8),1,4,""),".",",",1))),"")</f>
        <v/>
      </c>
      <c r="M981" s="39" t="str">
        <f>IFERROR(VALUE(TRIM(SUBSTITUTE(REPLACE(INDEX(zdrovojéúdaje!$A:$G,MATCH(ROW()+973,$A:$A,0),COLUMN()-8),1,4,""),".",","))),"")</f>
        <v/>
      </c>
      <c r="N981" s="40" t="str">
        <f>IFERROR(VALUE(TRIM(SUBSTITUTE(REPLACE(INDEX(zdrovojéúdaje!$A:$G,MATCH(ROW()+973,$A:$A,0),COLUMN()-8),1,4,""),".",","))),"")</f>
        <v/>
      </c>
    </row>
    <row r="982" spans="1:14" s="29" customFormat="1" ht="13.15" customHeight="1">
      <c r="A982" s="47">
        <f>IF((zdrovojéúdaje!B982&gt;=$C$3)*(zdrovojéúdaje!B982&lt;=$C$4),1+COUNTIF($A$1:$A981,"&gt;0"),0)</f>
        <v>982</v>
      </c>
      <c r="B982" s="28">
        <f>IFERROR(INDEX(zdrovojéúdaje!$A:$G,MATCH(ROW()+897,$A:$A,0),COLUMN()-1),"")</f>
        <v>1879</v>
      </c>
      <c r="C982" s="14">
        <f>IFERROR(INDEX(zdrovojéúdaje!$A:$G,MATCH(ROW()+897,$A:$A,0),COLUMN()-1),"")</f>
        <v>39787</v>
      </c>
      <c r="D982" s="15">
        <f>IFERROR(INDEX(zdrovojéúdaje!$A:$G,MATCH(ROW()+897,$A:$A,0),COLUMN()-1),"")</f>
        <v>0</v>
      </c>
      <c r="E982" s="13" t="str">
        <f>IFERROR(VALUE(TRIM(SUBSTITUTE(REPLACE(INDEX(zdrovojéúdaje!$A:$G,MATCH(ROW()+897,$A:$A,0),COLUMN()-1),1,4,""),".",",",1))),"")</f>
        <v/>
      </c>
      <c r="F982" s="13" t="str">
        <f>IFERROR(VALUE(TRIM(SUBSTITUTE(REPLACE(INDEX(zdrovojéúdaje!$A:$G,MATCH(ROW()+897,$A:$A,0),COLUMN()-1),1,4,""),".",","))),"")</f>
        <v/>
      </c>
      <c r="G982" s="12" t="str">
        <f>IFERROR(VALUE(TRIM(SUBSTITUTE(REPLACE(INDEX(zdrovojéúdaje!$A:$G,MATCH(ROW()+897,$A:$A,0),COLUMN()-1),1,4,""),".",","))),"")</f>
        <v/>
      </c>
      <c r="I982" s="36">
        <f>IFERROR(INDEX(zdrovojéúdaje!$A:$G,MATCH(ROW()+973,$A:$A,0),COLUMN()-8),"")</f>
        <v>1955</v>
      </c>
      <c r="J982" s="37">
        <f>IFERROR(INDEX(zdrovojéúdaje!$A:$G,MATCH(ROW()+973,$A:$A,0),COLUMN()-8),"")</f>
        <v>39787</v>
      </c>
      <c r="K982" s="38">
        <f>IFERROR(INDEX(zdrovojéúdaje!$A:$G,MATCH(ROW()+973,$A:$A,0),COLUMN()-8),"")</f>
        <v>0</v>
      </c>
      <c r="L982" s="39" t="str">
        <f>IFERROR(VALUE(TRIM(SUBSTITUTE(REPLACE(INDEX(zdrovojéúdaje!$A:$G,MATCH(ROW()+973,$A:$A,0),COLUMN()-8),1,4,""),".",",",1))),"")</f>
        <v/>
      </c>
      <c r="M982" s="39" t="str">
        <f>IFERROR(VALUE(TRIM(SUBSTITUTE(REPLACE(INDEX(zdrovojéúdaje!$A:$G,MATCH(ROW()+973,$A:$A,0),COLUMN()-8),1,4,""),".",","))),"")</f>
        <v/>
      </c>
      <c r="N982" s="40" t="str">
        <f>IFERROR(VALUE(TRIM(SUBSTITUTE(REPLACE(INDEX(zdrovojéúdaje!$A:$G,MATCH(ROW()+973,$A:$A,0),COLUMN()-8),1,4,""),".",","))),"")</f>
        <v/>
      </c>
    </row>
    <row r="983" spans="1:14" s="29" customFormat="1" ht="13.15" customHeight="1" thickBot="1">
      <c r="A983" s="47">
        <f>IF((zdrovojéúdaje!B983&gt;=$C$3)*(zdrovojéúdaje!B983&lt;=$C$4),1+COUNTIF($A$1:$A982,"&gt;0"),0)</f>
        <v>983</v>
      </c>
      <c r="B983" s="55">
        <f>IFERROR(INDEX(zdrovojéúdaje!$A:$G,MATCH(ROW()+897,$A:$A,0),COLUMN()-1),"")</f>
        <v>1880</v>
      </c>
      <c r="C983" s="17">
        <f>IFERROR(INDEX(zdrovojéúdaje!$A:$G,MATCH(ROW()+897,$A:$A,0),COLUMN()-1),"")</f>
        <v>39787</v>
      </c>
      <c r="D983" s="18">
        <f>IFERROR(INDEX(zdrovojéúdaje!$A:$G,MATCH(ROW()+897,$A:$A,0),COLUMN()-1),"")</f>
        <v>0</v>
      </c>
      <c r="E983" s="16" t="str">
        <f>IFERROR(VALUE(TRIM(SUBSTITUTE(REPLACE(INDEX(zdrovojéúdaje!$A:$G,MATCH(ROW()+897,$A:$A,0),COLUMN()-1),1,4,""),".",",",1))),"")</f>
        <v/>
      </c>
      <c r="F983" s="16" t="str">
        <f>IFERROR(VALUE(TRIM(SUBSTITUTE(REPLACE(INDEX(zdrovojéúdaje!$A:$G,MATCH(ROW()+897,$A:$A,0),COLUMN()-1),1,4,""),".",","))),"")</f>
        <v/>
      </c>
      <c r="G983" s="19" t="str">
        <f>IFERROR(VALUE(TRIM(SUBSTITUTE(REPLACE(INDEX(zdrovojéúdaje!$A:$G,MATCH(ROW()+897,$A:$A,0),COLUMN()-1),1,4,""),".",","))),"")</f>
        <v/>
      </c>
      <c r="I983" s="41">
        <f>IFERROR(INDEX(zdrovojéúdaje!$A:$G,MATCH(ROW()+973,$A:$A,0),COLUMN()-8),"")</f>
        <v>1956</v>
      </c>
      <c r="J983" s="42">
        <f>IFERROR(INDEX(zdrovojéúdaje!$A:$G,MATCH(ROW()+973,$A:$A,0),COLUMN()-8),"")</f>
        <v>39787</v>
      </c>
      <c r="K983" s="43">
        <f>IFERROR(INDEX(zdrovojéúdaje!$A:$G,MATCH(ROW()+973,$A:$A,0),COLUMN()-8),"")</f>
        <v>0</v>
      </c>
      <c r="L983" s="44" t="str">
        <f>IFERROR(VALUE(TRIM(SUBSTITUTE(REPLACE(INDEX(zdrovojéúdaje!$A:$G,MATCH(ROW()+973,$A:$A,0),COLUMN()-8),1,4,""),".",",",1))),"")</f>
        <v/>
      </c>
      <c r="M983" s="44" t="str">
        <f>IFERROR(VALUE(TRIM(SUBSTITUTE(REPLACE(INDEX(zdrovojéúdaje!$A:$G,MATCH(ROW()+973,$A:$A,0),COLUMN()-8),1,4,""),".",","))),"")</f>
        <v/>
      </c>
      <c r="N983" s="45" t="str">
        <f>IFERROR(VALUE(TRIM(SUBSTITUTE(REPLACE(INDEX(zdrovojéúdaje!$A:$G,MATCH(ROW()+973,$A:$A,0),COLUMN()-8),1,4,""),".",","))),"")</f>
        <v/>
      </c>
    </row>
    <row r="984" spans="1:14" s="29" customFormat="1" ht="13.15" customHeight="1">
      <c r="A984" s="49">
        <f>IF((zdrovojéúdaje!B984&gt;=$C$3)*(zdrovojéúdaje!B984&lt;=$C$4),1+COUNTIF($A$1:$A983,"&gt;0"),0)</f>
        <v>984</v>
      </c>
      <c r="B984" s="50"/>
      <c r="C984" s="51"/>
      <c r="D984" s="52"/>
      <c r="E984" s="50"/>
      <c r="F984" s="50"/>
      <c r="G984" s="53"/>
      <c r="H984" s="50"/>
      <c r="I984" s="50"/>
      <c r="J984" s="51"/>
      <c r="K984" s="54"/>
      <c r="L984" s="50"/>
      <c r="M984" s="50"/>
      <c r="N984" s="50"/>
    </row>
    <row r="985" spans="1:14" s="29" customFormat="1" ht="13.15" customHeight="1">
      <c r="A985" s="49">
        <f>IF((zdrovojéúdaje!B985&gt;=$C$3)*(zdrovojéúdaje!B985&lt;=$C$4),1+COUNTIF($A$1:$A984,"&gt;0"),0)</f>
        <v>985</v>
      </c>
      <c r="B985" s="50"/>
      <c r="C985" s="51"/>
      <c r="D985" s="52"/>
      <c r="E985" s="50"/>
      <c r="F985" s="50"/>
      <c r="G985" s="53"/>
      <c r="H985" s="50"/>
      <c r="I985" s="50"/>
      <c r="J985" s="51"/>
      <c r="K985" s="54"/>
      <c r="L985" s="50"/>
      <c r="M985" s="50"/>
      <c r="N985" s="50"/>
    </row>
    <row r="986" spans="1:14" s="29" customFormat="1" ht="13.15" customHeight="1">
      <c r="A986" s="49">
        <f>IF((zdrovojéúdaje!B986&gt;=$C$3)*(zdrovojéúdaje!B986&lt;=$C$4),1+COUNTIF($A$1:$A985,"&gt;0"),0)</f>
        <v>986</v>
      </c>
      <c r="B986" s="50"/>
      <c r="C986" s="51"/>
      <c r="D986" s="52"/>
      <c r="E986" s="50"/>
      <c r="F986" s="50"/>
      <c r="G986" s="53"/>
      <c r="H986" s="50"/>
      <c r="I986" s="50"/>
      <c r="J986" s="51"/>
      <c r="K986" s="54"/>
      <c r="L986" s="50"/>
      <c r="M986" s="50"/>
      <c r="N986" s="50"/>
    </row>
    <row r="987" spans="1:14" s="29" customFormat="1" ht="13.15" customHeight="1">
      <c r="A987" s="49">
        <f>IF((zdrovojéúdaje!B987&gt;=$C$3)*(zdrovojéúdaje!B987&lt;=$C$4),1+COUNTIF($A$1:$A986,"&gt;0"),0)</f>
        <v>987</v>
      </c>
      <c r="B987" s="50"/>
      <c r="C987" s="51"/>
      <c r="D987" s="52"/>
      <c r="E987" s="50"/>
      <c r="F987" s="50"/>
      <c r="G987" s="53"/>
      <c r="H987" s="50"/>
      <c r="I987" s="50"/>
      <c r="J987" s="51"/>
      <c r="K987" s="54"/>
      <c r="L987" s="50"/>
      <c r="M987" s="50"/>
      <c r="N987" s="50"/>
    </row>
    <row r="988" spans="1:14" s="29" customFormat="1" ht="13.15" customHeight="1">
      <c r="A988" s="49">
        <f>IF((zdrovojéúdaje!B988&gt;=$C$3)*(zdrovojéúdaje!B988&lt;=$C$4),1+COUNTIF($A$1:$A987,"&gt;0"),0)</f>
        <v>988</v>
      </c>
      <c r="B988" s="50"/>
      <c r="C988" s="51"/>
      <c r="D988" s="52"/>
      <c r="E988" s="50"/>
      <c r="F988" s="50"/>
      <c r="G988" s="53"/>
      <c r="H988" s="50"/>
      <c r="I988" s="50"/>
      <c r="J988" s="51"/>
      <c r="K988" s="54"/>
      <c r="L988" s="50"/>
      <c r="M988" s="50"/>
      <c r="N988" s="50"/>
    </row>
    <row r="989" spans="1:14" s="29" customFormat="1" ht="13.15" customHeight="1">
      <c r="A989" s="49">
        <f>IF((zdrovojéúdaje!B989&gt;=$C$3)*(zdrovojéúdaje!B989&lt;=$C$4),1+COUNTIF($A$1:$A988,"&gt;0"),0)</f>
        <v>989</v>
      </c>
      <c r="B989" s="50"/>
      <c r="C989" s="51"/>
      <c r="D989" s="52"/>
      <c r="E989" s="50"/>
      <c r="F989" s="50"/>
      <c r="G989" s="53"/>
      <c r="H989" s="50"/>
      <c r="I989" s="50"/>
      <c r="J989" s="51"/>
      <c r="K989" s="54"/>
      <c r="L989" s="50"/>
      <c r="M989" s="50"/>
      <c r="N989" s="50"/>
    </row>
    <row r="990" spans="1:14" s="29" customFormat="1" ht="13.15" customHeight="1">
      <c r="A990" s="49">
        <f>IF((zdrovojéúdaje!B990&gt;=$C$3)*(zdrovojéúdaje!B990&lt;=$C$4),1+COUNTIF($A$1:$A989,"&gt;0"),0)</f>
        <v>990</v>
      </c>
      <c r="B990" s="50"/>
      <c r="C990" s="51"/>
      <c r="D990" s="52"/>
      <c r="E990" s="50"/>
      <c r="F990" s="50"/>
      <c r="G990" s="53"/>
      <c r="H990" s="50"/>
      <c r="I990" s="50"/>
      <c r="J990" s="51"/>
      <c r="K990" s="54"/>
      <c r="L990" s="50"/>
      <c r="M990" s="50"/>
      <c r="N990" s="50"/>
    </row>
    <row r="991" spans="1:14" s="29" customFormat="1" ht="13.15" customHeight="1">
      <c r="A991" s="49">
        <f>IF((zdrovojéúdaje!B991&gt;=$C$3)*(zdrovojéúdaje!B991&lt;=$C$4),1+COUNTIF($A$1:$A990,"&gt;0"),0)</f>
        <v>991</v>
      </c>
      <c r="B991" s="50"/>
      <c r="C991" s="51"/>
      <c r="D991" s="52"/>
      <c r="E991" s="50"/>
      <c r="F991" s="50"/>
      <c r="G991" s="53"/>
      <c r="H991" s="50"/>
      <c r="I991" s="50"/>
      <c r="J991" s="51"/>
      <c r="K991" s="54"/>
      <c r="L991" s="50"/>
      <c r="M991" s="50"/>
      <c r="N991" s="50"/>
    </row>
    <row r="992" spans="1:14" s="29" customFormat="1" ht="13.15" customHeight="1">
      <c r="A992" s="49">
        <f>IF((zdrovojéúdaje!B992&gt;=$C$3)*(zdrovojéúdaje!B992&lt;=$C$4),1+COUNTIF($A$1:$A991,"&gt;0"),0)</f>
        <v>992</v>
      </c>
      <c r="B992" s="50"/>
      <c r="C992" s="51"/>
      <c r="D992" s="52"/>
      <c r="E992" s="50"/>
      <c r="F992" s="50"/>
      <c r="G992" s="53"/>
      <c r="H992" s="50"/>
      <c r="I992" s="50"/>
      <c r="J992" s="51"/>
      <c r="K992" s="54"/>
      <c r="L992" s="50"/>
      <c r="M992" s="50"/>
      <c r="N992" s="50"/>
    </row>
    <row r="993" spans="1:14" s="29" customFormat="1" ht="13.15" customHeight="1">
      <c r="A993" s="49">
        <f>IF((zdrovojéúdaje!B993&gt;=$C$3)*(zdrovojéúdaje!B993&lt;=$C$4),1+COUNTIF($A$1:$A992,"&gt;0"),0)</f>
        <v>993</v>
      </c>
      <c r="B993" s="50"/>
      <c r="C993" s="51"/>
      <c r="D993" s="52"/>
      <c r="E993" s="50"/>
      <c r="F993" s="50"/>
      <c r="G993" s="53"/>
      <c r="H993" s="50"/>
      <c r="I993" s="50"/>
      <c r="J993" s="51"/>
      <c r="K993" s="54"/>
      <c r="L993" s="50"/>
      <c r="M993" s="50"/>
      <c r="N993" s="50"/>
    </row>
    <row r="994" spans="1:14" s="29" customFormat="1" ht="13.15" customHeight="1">
      <c r="A994" s="49">
        <f>IF((zdrovojéúdaje!B994&gt;=$C$3)*(zdrovojéúdaje!B994&lt;=$C$4),1+COUNTIF($A$1:$A993,"&gt;0"),0)</f>
        <v>994</v>
      </c>
      <c r="B994" s="50"/>
      <c r="C994" s="51"/>
      <c r="D994" s="52"/>
      <c r="E994" s="50"/>
      <c r="F994" s="50"/>
      <c r="G994" s="53"/>
      <c r="H994" s="50"/>
      <c r="I994" s="50"/>
      <c r="J994" s="51"/>
      <c r="K994" s="54"/>
      <c r="L994" s="50"/>
      <c r="M994" s="50"/>
      <c r="N994" s="50"/>
    </row>
    <row r="995" spans="1:14" s="29" customFormat="1" ht="13.15" customHeight="1">
      <c r="A995" s="49">
        <f>IF((zdrovojéúdaje!B995&gt;=$C$3)*(zdrovojéúdaje!B995&lt;=$C$4),1+COUNTIF($A$1:$A994,"&gt;0"),0)</f>
        <v>995</v>
      </c>
      <c r="B995" s="50"/>
      <c r="C995" s="51"/>
      <c r="D995" s="52"/>
      <c r="E995" s="50"/>
      <c r="F995" s="50"/>
      <c r="G995" s="53"/>
      <c r="H995" s="50"/>
      <c r="I995" s="50"/>
      <c r="J995" s="51"/>
      <c r="K995" s="54"/>
      <c r="L995" s="50"/>
      <c r="M995" s="50"/>
      <c r="N995" s="50"/>
    </row>
    <row r="996" spans="1:14" s="29" customFormat="1" ht="13.15" customHeight="1">
      <c r="A996" s="49">
        <f>IF((zdrovojéúdaje!B996&gt;=$C$3)*(zdrovojéúdaje!B996&lt;=$C$4),1+COUNTIF($A$1:$A995,"&gt;0"),0)</f>
        <v>996</v>
      </c>
      <c r="B996" s="50"/>
      <c r="C996" s="51"/>
      <c r="D996" s="52"/>
      <c r="E996" s="50"/>
      <c r="F996" s="50"/>
      <c r="G996" s="53"/>
      <c r="H996" s="50"/>
      <c r="I996" s="50"/>
      <c r="J996" s="51"/>
      <c r="K996" s="54"/>
      <c r="L996" s="50"/>
      <c r="M996" s="50"/>
      <c r="N996" s="50"/>
    </row>
    <row r="997" spans="1:14" s="29" customFormat="1" ht="13.15" customHeight="1">
      <c r="A997" s="49">
        <f>IF((zdrovojéúdaje!B997&gt;=$C$3)*(zdrovojéúdaje!B997&lt;=$C$4),1+COUNTIF($A$1:$A996,"&gt;0"),0)</f>
        <v>997</v>
      </c>
      <c r="B997" s="50"/>
      <c r="C997" s="51"/>
      <c r="D997" s="52"/>
      <c r="E997" s="50"/>
      <c r="F997" s="50"/>
      <c r="G997" s="53"/>
      <c r="H997" s="50"/>
      <c r="I997" s="50"/>
      <c r="J997" s="51"/>
      <c r="K997" s="54"/>
      <c r="L997" s="50"/>
      <c r="M997" s="50"/>
      <c r="N997" s="50"/>
    </row>
    <row r="998" spans="1:14" s="29" customFormat="1" ht="13.15" customHeight="1">
      <c r="A998" s="49">
        <f>IF((zdrovojéúdaje!B998&gt;=$C$3)*(zdrovojéúdaje!B998&lt;=$C$4),1+COUNTIF($A$1:$A997,"&gt;0"),0)</f>
        <v>998</v>
      </c>
      <c r="B998" s="50"/>
      <c r="C998" s="51"/>
      <c r="D998" s="52"/>
      <c r="E998" s="50"/>
      <c r="F998" s="50"/>
      <c r="G998" s="53"/>
      <c r="H998" s="50"/>
      <c r="I998" s="50"/>
      <c r="J998" s="51"/>
      <c r="K998" s="54"/>
      <c r="L998" s="50"/>
      <c r="M998" s="50"/>
      <c r="N998" s="50"/>
    </row>
    <row r="999" spans="1:14" s="29" customFormat="1" ht="13.15" customHeight="1">
      <c r="A999" s="49">
        <f>IF((zdrovojéúdaje!B999&gt;=$C$3)*(zdrovojéúdaje!B999&lt;=$C$4),1+COUNTIF($A$1:$A998,"&gt;0"),0)</f>
        <v>999</v>
      </c>
      <c r="B999" s="50"/>
      <c r="C999" s="51"/>
      <c r="D999" s="52"/>
      <c r="E999" s="50"/>
      <c r="F999" s="50"/>
      <c r="G999" s="53"/>
      <c r="H999" s="50"/>
      <c r="I999" s="50"/>
      <c r="J999" s="51"/>
      <c r="K999" s="54"/>
      <c r="L999" s="50"/>
      <c r="M999" s="50"/>
      <c r="N999" s="50"/>
    </row>
    <row r="1000" spans="1:14" s="29" customFormat="1" ht="13.15" customHeight="1">
      <c r="A1000" s="49">
        <f>IF((zdrovojéúdaje!B1000&gt;=$C$3)*(zdrovojéúdaje!B1000&lt;=$C$4),1+COUNTIF($A$1:$A999,"&gt;0"),0)</f>
        <v>1000</v>
      </c>
      <c r="B1000" s="50"/>
      <c r="C1000" s="51"/>
      <c r="D1000" s="52"/>
      <c r="E1000" s="50"/>
      <c r="F1000" s="50"/>
      <c r="G1000" s="53"/>
      <c r="H1000" s="50"/>
      <c r="I1000" s="50"/>
      <c r="J1000" s="51"/>
      <c r="K1000" s="54"/>
      <c r="L1000" s="50"/>
      <c r="M1000" s="50"/>
      <c r="N1000" s="50"/>
    </row>
    <row r="1001" spans="1:14" s="29" customFormat="1" ht="13.15" customHeight="1">
      <c r="A1001" s="49">
        <f>IF((zdrovojéúdaje!B1001&gt;=$C$3)*(zdrovojéúdaje!B1001&lt;=$C$4),1+COUNTIF($A$1:$A1000,"&gt;0"),0)</f>
        <v>1001</v>
      </c>
      <c r="B1001" s="50"/>
      <c r="C1001" s="51"/>
      <c r="D1001" s="52"/>
      <c r="E1001" s="50"/>
      <c r="F1001" s="50"/>
      <c r="G1001" s="53"/>
      <c r="H1001" s="50"/>
      <c r="I1001" s="50"/>
      <c r="J1001" s="51"/>
      <c r="K1001" s="54"/>
      <c r="L1001" s="50"/>
      <c r="M1001" s="50"/>
      <c r="N1001" s="50"/>
    </row>
    <row r="1002" spans="1:14" s="29" customFormat="1" ht="13.15" customHeight="1">
      <c r="A1002" s="49">
        <f>IF((zdrovojéúdaje!B1002&gt;=$C$3)*(zdrovojéúdaje!B1002&lt;=$C$4),1+COUNTIF($A$1:$A1001,"&gt;0"),0)</f>
        <v>1002</v>
      </c>
      <c r="B1002" s="50"/>
      <c r="C1002" s="51"/>
      <c r="D1002" s="52"/>
      <c r="E1002" s="50"/>
      <c r="F1002" s="50"/>
      <c r="G1002" s="53"/>
      <c r="H1002" s="50"/>
      <c r="I1002" s="50"/>
      <c r="J1002" s="51"/>
      <c r="K1002" s="54"/>
      <c r="L1002" s="50"/>
      <c r="M1002" s="50"/>
      <c r="N1002" s="50"/>
    </row>
    <row r="1003" spans="1:14" s="29" customFormat="1" ht="13.15" customHeight="1">
      <c r="A1003" s="49">
        <f>IF((zdrovojéúdaje!B1003&gt;=$C$3)*(zdrovojéúdaje!B1003&lt;=$C$4),1+COUNTIF($A$1:$A1002,"&gt;0"),0)</f>
        <v>1003</v>
      </c>
      <c r="B1003" s="50"/>
      <c r="C1003" s="51"/>
      <c r="D1003" s="52"/>
      <c r="E1003" s="50"/>
      <c r="F1003" s="50"/>
      <c r="G1003" s="53"/>
      <c r="H1003" s="50"/>
      <c r="I1003" s="50"/>
      <c r="J1003" s="51"/>
      <c r="K1003" s="54"/>
      <c r="L1003" s="50"/>
      <c r="M1003" s="50"/>
      <c r="N1003" s="50"/>
    </row>
    <row r="1004" spans="1:14" s="29" customFormat="1" ht="13.15" customHeight="1">
      <c r="A1004" s="49">
        <f>IF((zdrovojéúdaje!B1004&gt;=$C$3)*(zdrovojéúdaje!B1004&lt;=$C$4),1+COUNTIF($A$1:$A1003,"&gt;0"),0)</f>
        <v>1004</v>
      </c>
      <c r="B1004" s="50"/>
      <c r="C1004" s="51"/>
      <c r="D1004" s="52"/>
      <c r="E1004" s="50"/>
      <c r="F1004" s="50"/>
      <c r="G1004" s="53"/>
      <c r="H1004" s="50"/>
      <c r="I1004" s="50"/>
      <c r="J1004" s="51"/>
      <c r="K1004" s="54"/>
      <c r="L1004" s="50"/>
      <c r="M1004" s="50"/>
      <c r="N1004" s="50"/>
    </row>
    <row r="1005" spans="1:14" s="29" customFormat="1" ht="13.15" customHeight="1">
      <c r="A1005" s="49">
        <f>IF((zdrovojéúdaje!B1005&gt;=$C$3)*(zdrovojéúdaje!B1005&lt;=$C$4),1+COUNTIF($A$1:$A1004,"&gt;0"),0)</f>
        <v>1005</v>
      </c>
      <c r="B1005" s="50"/>
      <c r="C1005" s="51"/>
      <c r="D1005" s="52"/>
      <c r="E1005" s="50"/>
      <c r="F1005" s="50"/>
      <c r="G1005" s="53"/>
      <c r="H1005" s="50"/>
      <c r="I1005" s="50"/>
      <c r="J1005" s="51"/>
      <c r="K1005" s="54"/>
      <c r="L1005" s="50"/>
      <c r="M1005" s="50"/>
      <c r="N1005" s="50"/>
    </row>
    <row r="1006" spans="1:14" s="29" customFormat="1" ht="13.15" customHeight="1">
      <c r="A1006" s="49">
        <f>IF((zdrovojéúdaje!B1006&gt;=$C$3)*(zdrovojéúdaje!B1006&lt;=$C$4),1+COUNTIF($A$1:$A1005,"&gt;0"),0)</f>
        <v>1006</v>
      </c>
      <c r="B1006" s="50"/>
      <c r="C1006" s="51"/>
      <c r="D1006" s="52"/>
      <c r="E1006" s="50"/>
      <c r="F1006" s="50"/>
      <c r="G1006" s="53"/>
      <c r="H1006" s="50"/>
      <c r="I1006" s="50"/>
      <c r="J1006" s="51"/>
      <c r="K1006" s="54"/>
      <c r="L1006" s="50"/>
      <c r="M1006" s="50"/>
      <c r="N1006" s="50"/>
    </row>
    <row r="1007" spans="1:14" s="29" customFormat="1" ht="13.15" customHeight="1">
      <c r="A1007" s="49">
        <f>IF((zdrovojéúdaje!B1007&gt;=$C$3)*(zdrovojéúdaje!B1007&lt;=$C$4),1+COUNTIF($A$1:$A1006,"&gt;0"),0)</f>
        <v>1007</v>
      </c>
      <c r="B1007" s="50"/>
      <c r="C1007" s="51"/>
      <c r="D1007" s="52"/>
      <c r="E1007" s="50"/>
      <c r="F1007" s="50"/>
      <c r="G1007" s="53"/>
      <c r="H1007" s="50"/>
      <c r="I1007" s="50"/>
      <c r="J1007" s="51"/>
      <c r="K1007" s="54"/>
      <c r="L1007" s="50"/>
      <c r="M1007" s="50"/>
      <c r="N1007" s="50"/>
    </row>
    <row r="1008" spans="1:14" s="29" customFormat="1" ht="13.15" customHeight="1">
      <c r="A1008" s="49">
        <f>IF((zdrovojéúdaje!B1008&gt;=$C$3)*(zdrovojéúdaje!B1008&lt;=$C$4),1+COUNTIF($A$1:$A1007,"&gt;0"),0)</f>
        <v>1008</v>
      </c>
      <c r="B1008" s="50"/>
      <c r="C1008" s="51"/>
      <c r="D1008" s="52"/>
      <c r="E1008" s="50"/>
      <c r="F1008" s="50"/>
      <c r="G1008" s="53"/>
      <c r="H1008" s="50"/>
      <c r="I1008" s="50"/>
      <c r="J1008" s="51"/>
      <c r="K1008" s="54"/>
      <c r="L1008" s="50"/>
      <c r="M1008" s="50"/>
      <c r="N1008" s="50"/>
    </row>
    <row r="1009" spans="1:14" s="29" customFormat="1" ht="13.15" customHeight="1">
      <c r="A1009" s="49">
        <f>IF((zdrovojéúdaje!B1009&gt;=$C$3)*(zdrovojéúdaje!B1009&lt;=$C$4),1+COUNTIF($A$1:$A1008,"&gt;0"),0)</f>
        <v>1009</v>
      </c>
      <c r="B1009" s="50"/>
      <c r="C1009" s="51"/>
      <c r="D1009" s="52"/>
      <c r="E1009" s="50"/>
      <c r="F1009" s="50"/>
      <c r="G1009" s="53"/>
      <c r="H1009" s="50"/>
      <c r="I1009" s="50"/>
      <c r="J1009" s="51"/>
      <c r="K1009" s="54"/>
      <c r="L1009" s="50"/>
      <c r="M1009" s="50"/>
      <c r="N1009" s="50"/>
    </row>
    <row r="1010" spans="1:14" s="29" customFormat="1" ht="13.15" customHeight="1">
      <c r="A1010" s="49">
        <f>IF((zdrovojéúdaje!B1010&gt;=$C$3)*(zdrovojéúdaje!B1010&lt;=$C$4),1+COUNTIF($A$1:$A1009,"&gt;0"),0)</f>
        <v>1010</v>
      </c>
      <c r="B1010" s="50"/>
      <c r="C1010" s="51"/>
      <c r="D1010" s="52"/>
      <c r="E1010" s="50"/>
      <c r="F1010" s="50"/>
      <c r="G1010" s="53"/>
      <c r="H1010" s="50"/>
      <c r="I1010" s="50"/>
      <c r="J1010" s="51"/>
      <c r="K1010" s="54"/>
      <c r="L1010" s="50"/>
      <c r="M1010" s="50"/>
      <c r="N1010" s="50"/>
    </row>
    <row r="1011" spans="1:14" s="29" customFormat="1" ht="13.15" customHeight="1">
      <c r="A1011" s="49">
        <f>IF((zdrovojéúdaje!B1011&gt;=$C$3)*(zdrovojéúdaje!B1011&lt;=$C$4),1+COUNTIF($A$1:$A1010,"&gt;0"),0)</f>
        <v>1011</v>
      </c>
      <c r="B1011" s="50"/>
      <c r="C1011" s="51"/>
      <c r="D1011" s="52"/>
      <c r="E1011" s="50"/>
      <c r="F1011" s="50"/>
      <c r="G1011" s="53"/>
      <c r="H1011" s="50"/>
      <c r="I1011" s="50"/>
      <c r="J1011" s="51"/>
      <c r="K1011" s="54"/>
      <c r="L1011" s="50"/>
      <c r="M1011" s="50"/>
      <c r="N1011" s="50"/>
    </row>
    <row r="1012" spans="1:14" s="29" customFormat="1" ht="13.15" customHeight="1">
      <c r="A1012" s="49">
        <f>IF((zdrovojéúdaje!B1012&gt;=$C$3)*(zdrovojéúdaje!B1012&lt;=$C$4),1+COUNTIF($A$1:$A1011,"&gt;0"),0)</f>
        <v>1012</v>
      </c>
      <c r="B1012" s="50"/>
      <c r="C1012" s="51"/>
      <c r="D1012" s="52"/>
      <c r="E1012" s="50"/>
      <c r="F1012" s="50"/>
      <c r="G1012" s="53"/>
      <c r="H1012" s="50"/>
      <c r="I1012" s="50"/>
      <c r="J1012" s="51"/>
      <c r="K1012" s="54"/>
      <c r="L1012" s="50"/>
      <c r="M1012" s="50"/>
      <c r="N1012" s="50"/>
    </row>
    <row r="1013" spans="1:14" s="29" customFormat="1" ht="13.15" customHeight="1">
      <c r="A1013" s="49">
        <f>IF((zdrovojéúdaje!B1013&gt;=$C$3)*(zdrovojéúdaje!B1013&lt;=$C$4),1+COUNTIF($A$1:$A1012,"&gt;0"),0)</f>
        <v>1013</v>
      </c>
      <c r="B1013" s="50"/>
      <c r="C1013" s="51"/>
      <c r="D1013" s="52"/>
      <c r="E1013" s="50"/>
      <c r="F1013" s="50"/>
      <c r="G1013" s="53"/>
      <c r="H1013" s="50"/>
      <c r="I1013" s="50"/>
      <c r="J1013" s="51"/>
      <c r="K1013" s="54"/>
      <c r="L1013" s="50"/>
      <c r="M1013" s="50"/>
      <c r="N1013" s="50"/>
    </row>
    <row r="1014" spans="1:14" s="29" customFormat="1" ht="13.15" customHeight="1">
      <c r="A1014" s="49">
        <f>IF((zdrovojéúdaje!B1014&gt;=$C$3)*(zdrovojéúdaje!B1014&lt;=$C$4),1+COUNTIF($A$1:$A1013,"&gt;0"),0)</f>
        <v>1014</v>
      </c>
      <c r="B1014" s="50"/>
      <c r="C1014" s="51"/>
      <c r="D1014" s="52"/>
      <c r="E1014" s="50"/>
      <c r="F1014" s="50"/>
      <c r="G1014" s="53"/>
      <c r="H1014" s="50"/>
      <c r="I1014" s="50"/>
      <c r="J1014" s="51"/>
      <c r="K1014" s="54"/>
      <c r="L1014" s="50"/>
      <c r="M1014" s="50"/>
      <c r="N1014" s="50"/>
    </row>
    <row r="1015" spans="1:14" s="29" customFormat="1" ht="13.15" customHeight="1">
      <c r="A1015" s="49">
        <f>IF((zdrovojéúdaje!B1015&gt;=$C$3)*(zdrovojéúdaje!B1015&lt;=$C$4),1+COUNTIF($A$1:$A1014,"&gt;0"),0)</f>
        <v>1015</v>
      </c>
      <c r="B1015" s="50"/>
      <c r="C1015" s="51"/>
      <c r="D1015" s="52"/>
      <c r="E1015" s="50"/>
      <c r="F1015" s="50"/>
      <c r="G1015" s="53"/>
      <c r="H1015" s="50"/>
      <c r="I1015" s="50"/>
      <c r="J1015" s="51"/>
      <c r="K1015" s="54"/>
      <c r="L1015" s="50"/>
      <c r="M1015" s="50"/>
      <c r="N1015" s="50"/>
    </row>
    <row r="1016" spans="1:14" s="29" customFormat="1" ht="13.15" customHeight="1">
      <c r="A1016" s="49">
        <f>IF((zdrovojéúdaje!B1016&gt;=$C$3)*(zdrovojéúdaje!B1016&lt;=$C$4),1+COUNTIF($A$1:$A1015,"&gt;0"),0)</f>
        <v>1016</v>
      </c>
      <c r="B1016" s="50"/>
      <c r="C1016" s="51"/>
      <c r="D1016" s="52"/>
      <c r="E1016" s="50"/>
      <c r="F1016" s="50"/>
      <c r="G1016" s="53"/>
      <c r="H1016" s="50"/>
      <c r="I1016" s="50"/>
      <c r="J1016" s="51"/>
      <c r="K1016" s="54"/>
      <c r="L1016" s="50"/>
      <c r="M1016" s="50"/>
      <c r="N1016" s="50"/>
    </row>
    <row r="1017" spans="1:14" s="29" customFormat="1" ht="13.15" customHeight="1">
      <c r="A1017" s="49">
        <f>IF((zdrovojéúdaje!B1017&gt;=$C$3)*(zdrovojéúdaje!B1017&lt;=$C$4),1+COUNTIF($A$1:$A1016,"&gt;0"),0)</f>
        <v>1017</v>
      </c>
      <c r="B1017" s="50"/>
      <c r="C1017" s="51"/>
      <c r="D1017" s="52"/>
      <c r="E1017" s="50"/>
      <c r="F1017" s="50"/>
      <c r="G1017" s="53"/>
      <c r="H1017" s="50"/>
      <c r="I1017" s="50"/>
      <c r="J1017" s="51"/>
      <c r="K1017" s="54"/>
      <c r="L1017" s="50"/>
      <c r="M1017" s="50"/>
      <c r="N1017" s="50"/>
    </row>
    <row r="1018" spans="1:14" s="29" customFormat="1" ht="13.15" customHeight="1">
      <c r="A1018" s="49">
        <f>IF((zdrovojéúdaje!B1018&gt;=$C$3)*(zdrovojéúdaje!B1018&lt;=$C$4),1+COUNTIF($A$1:$A1017,"&gt;0"),0)</f>
        <v>1018</v>
      </c>
      <c r="B1018" s="50"/>
      <c r="C1018" s="51"/>
      <c r="D1018" s="52"/>
      <c r="E1018" s="50"/>
      <c r="F1018" s="50"/>
      <c r="G1018" s="53"/>
      <c r="H1018" s="50"/>
      <c r="I1018" s="50"/>
      <c r="J1018" s="51"/>
      <c r="K1018" s="54"/>
      <c r="L1018" s="50"/>
      <c r="M1018" s="50"/>
      <c r="N1018" s="50"/>
    </row>
    <row r="1019" spans="1:14" s="29" customFormat="1" ht="13.15" customHeight="1">
      <c r="A1019" s="49">
        <f>IF((zdrovojéúdaje!B1019&gt;=$C$3)*(zdrovojéúdaje!B1019&lt;=$C$4),1+COUNTIF($A$1:$A1018,"&gt;0"),0)</f>
        <v>1019</v>
      </c>
      <c r="B1019" s="50"/>
      <c r="C1019" s="51"/>
      <c r="D1019" s="52"/>
      <c r="E1019" s="50"/>
      <c r="F1019" s="50"/>
      <c r="G1019" s="53"/>
      <c r="H1019" s="50"/>
      <c r="I1019" s="50"/>
      <c r="J1019" s="51"/>
      <c r="K1019" s="54"/>
      <c r="L1019" s="50"/>
      <c r="M1019" s="50"/>
      <c r="N1019" s="50"/>
    </row>
    <row r="1020" spans="1:14" s="29" customFormat="1" ht="13.15" customHeight="1">
      <c r="A1020" s="49">
        <f>IF((zdrovojéúdaje!B1020&gt;=$C$3)*(zdrovojéúdaje!B1020&lt;=$C$4),1+COUNTIF($A$1:$A1019,"&gt;0"),0)</f>
        <v>1020</v>
      </c>
      <c r="B1020" s="50"/>
      <c r="C1020" s="51"/>
      <c r="D1020" s="52"/>
      <c r="E1020" s="50"/>
      <c r="F1020" s="50"/>
      <c r="G1020" s="53"/>
      <c r="H1020" s="50"/>
      <c r="I1020" s="50"/>
      <c r="J1020" s="51"/>
      <c r="K1020" s="54"/>
      <c r="L1020" s="50"/>
      <c r="M1020" s="50"/>
      <c r="N1020" s="50"/>
    </row>
    <row r="1021" spans="1:14" s="29" customFormat="1" ht="13.15" customHeight="1">
      <c r="A1021" s="49">
        <f>IF((zdrovojéúdaje!B1021&gt;=$C$3)*(zdrovojéúdaje!B1021&lt;=$C$4),1+COUNTIF($A$1:$A1020,"&gt;0"),0)</f>
        <v>1021</v>
      </c>
      <c r="B1021" s="50"/>
      <c r="C1021" s="51"/>
      <c r="D1021" s="52"/>
      <c r="E1021" s="50"/>
      <c r="F1021" s="50"/>
      <c r="G1021" s="53"/>
      <c r="H1021" s="50"/>
      <c r="I1021" s="50"/>
      <c r="J1021" s="51"/>
      <c r="K1021" s="54"/>
      <c r="L1021" s="50"/>
      <c r="M1021" s="50"/>
      <c r="N1021" s="50"/>
    </row>
    <row r="1022" spans="1:14" s="29" customFormat="1" ht="13.15" customHeight="1">
      <c r="A1022" s="49">
        <f>IF((zdrovojéúdaje!B1022&gt;=$C$3)*(zdrovojéúdaje!B1022&lt;=$C$4),1+COUNTIF($A$1:$A1021,"&gt;0"),0)</f>
        <v>1022</v>
      </c>
      <c r="B1022" s="50"/>
      <c r="C1022" s="51"/>
      <c r="D1022" s="52"/>
      <c r="E1022" s="50"/>
      <c r="F1022" s="50"/>
      <c r="G1022" s="53"/>
      <c r="H1022" s="50"/>
      <c r="I1022" s="50"/>
      <c r="J1022" s="51"/>
      <c r="K1022" s="54"/>
      <c r="L1022" s="50"/>
      <c r="M1022" s="50"/>
      <c r="N1022" s="50"/>
    </row>
    <row r="1023" spans="1:14" s="29" customFormat="1" ht="13.15" customHeight="1">
      <c r="A1023" s="49">
        <f>IF((zdrovojéúdaje!B1023&gt;=$C$3)*(zdrovojéúdaje!B1023&lt;=$C$4),1+COUNTIF($A$1:$A1022,"&gt;0"),0)</f>
        <v>1023</v>
      </c>
      <c r="B1023" s="50"/>
      <c r="C1023" s="51"/>
      <c r="D1023" s="52"/>
      <c r="E1023" s="50"/>
      <c r="F1023" s="50"/>
      <c r="G1023" s="53"/>
      <c r="H1023" s="50"/>
      <c r="I1023" s="50"/>
      <c r="J1023" s="51"/>
      <c r="K1023" s="54"/>
      <c r="L1023" s="50"/>
      <c r="M1023" s="50"/>
      <c r="N1023" s="50"/>
    </row>
    <row r="1024" spans="1:14" s="29" customFormat="1" ht="13.15" customHeight="1">
      <c r="A1024" s="49">
        <f>IF((zdrovojéúdaje!B1024&gt;=$C$3)*(zdrovojéúdaje!B1024&lt;=$C$4),1+COUNTIF($A$1:$A1023,"&gt;0"),0)</f>
        <v>1024</v>
      </c>
      <c r="B1024" s="50"/>
      <c r="C1024" s="51"/>
      <c r="D1024" s="52"/>
      <c r="E1024" s="50"/>
      <c r="F1024" s="50"/>
      <c r="G1024" s="53"/>
      <c r="H1024" s="50"/>
      <c r="I1024" s="50"/>
      <c r="J1024" s="51"/>
      <c r="K1024" s="54"/>
      <c r="L1024" s="50"/>
      <c r="M1024" s="50"/>
      <c r="N1024" s="50"/>
    </row>
    <row r="1025" spans="1:14" s="29" customFormat="1" ht="13.15" customHeight="1">
      <c r="A1025" s="49">
        <f>IF((zdrovojéúdaje!B1025&gt;=$C$3)*(zdrovojéúdaje!B1025&lt;=$C$4),1+COUNTIF($A$1:$A1024,"&gt;0"),0)</f>
        <v>1025</v>
      </c>
      <c r="B1025" s="50"/>
      <c r="C1025" s="51"/>
      <c r="D1025" s="52"/>
      <c r="E1025" s="50"/>
      <c r="F1025" s="50"/>
      <c r="G1025" s="53"/>
      <c r="H1025" s="50"/>
      <c r="I1025" s="50"/>
      <c r="J1025" s="51"/>
      <c r="K1025" s="54"/>
      <c r="L1025" s="50"/>
      <c r="M1025" s="50"/>
      <c r="N1025" s="50"/>
    </row>
    <row r="1026" spans="1:14" s="29" customFormat="1" ht="13.15" customHeight="1">
      <c r="A1026" s="49">
        <f>IF((zdrovojéúdaje!B1026&gt;=$C$3)*(zdrovojéúdaje!B1026&lt;=$C$4),1+COUNTIF($A$1:$A1025,"&gt;0"),0)</f>
        <v>1026</v>
      </c>
      <c r="B1026" s="50"/>
      <c r="C1026" s="51"/>
      <c r="D1026" s="52"/>
      <c r="E1026" s="50"/>
      <c r="F1026" s="50"/>
      <c r="G1026" s="53"/>
      <c r="H1026" s="50"/>
      <c r="I1026" s="50"/>
      <c r="J1026" s="51"/>
      <c r="K1026" s="54"/>
      <c r="L1026" s="50"/>
      <c r="M1026" s="50"/>
      <c r="N1026" s="50"/>
    </row>
    <row r="1027" spans="1:14" s="29" customFormat="1" ht="13.15" customHeight="1">
      <c r="A1027" s="49">
        <f>IF((zdrovojéúdaje!B1027&gt;=$C$3)*(zdrovojéúdaje!B1027&lt;=$C$4),1+COUNTIF($A$1:$A1026,"&gt;0"),0)</f>
        <v>1027</v>
      </c>
      <c r="B1027" s="50"/>
      <c r="C1027" s="51"/>
      <c r="D1027" s="52"/>
      <c r="E1027" s="50"/>
      <c r="F1027" s="50"/>
      <c r="G1027" s="53"/>
      <c r="H1027" s="50"/>
      <c r="I1027" s="50"/>
      <c r="J1027" s="51"/>
      <c r="K1027" s="54"/>
      <c r="L1027" s="50"/>
      <c r="M1027" s="50"/>
      <c r="N1027" s="50"/>
    </row>
    <row r="1028" spans="1:14" s="29" customFormat="1" ht="13.15" customHeight="1">
      <c r="A1028" s="49">
        <f>IF((zdrovojéúdaje!B1028&gt;=$C$3)*(zdrovojéúdaje!B1028&lt;=$C$4),1+COUNTIF($A$1:$A1027,"&gt;0"),0)</f>
        <v>1028</v>
      </c>
      <c r="B1028" s="50"/>
      <c r="C1028" s="51"/>
      <c r="D1028" s="52"/>
      <c r="E1028" s="50"/>
      <c r="F1028" s="50"/>
      <c r="G1028" s="53"/>
      <c r="H1028" s="50"/>
      <c r="I1028" s="50"/>
      <c r="J1028" s="51"/>
      <c r="K1028" s="54"/>
      <c r="L1028" s="50"/>
      <c r="M1028" s="50"/>
      <c r="N1028" s="50"/>
    </row>
    <row r="1029" spans="1:14" s="29" customFormat="1" ht="13.15" customHeight="1">
      <c r="A1029" s="49">
        <f>IF((zdrovojéúdaje!B1029&gt;=$C$3)*(zdrovojéúdaje!B1029&lt;=$C$4),1+COUNTIF($A$1:$A1028,"&gt;0"),0)</f>
        <v>1029</v>
      </c>
      <c r="B1029" s="50"/>
      <c r="C1029" s="51"/>
      <c r="D1029" s="52"/>
      <c r="E1029" s="50"/>
      <c r="F1029" s="50"/>
      <c r="G1029" s="53"/>
      <c r="H1029" s="50"/>
      <c r="I1029" s="50"/>
      <c r="J1029" s="51"/>
      <c r="K1029" s="54"/>
      <c r="L1029" s="50"/>
      <c r="M1029" s="50"/>
      <c r="N1029" s="50"/>
    </row>
    <row r="1030" spans="1:14" s="29" customFormat="1" ht="13.15" customHeight="1">
      <c r="A1030" s="49">
        <f>IF((zdrovojéúdaje!B1030&gt;=$C$3)*(zdrovojéúdaje!B1030&lt;=$C$4),1+COUNTIF($A$1:$A1029,"&gt;0"),0)</f>
        <v>1030</v>
      </c>
      <c r="B1030" s="50"/>
      <c r="C1030" s="51"/>
      <c r="D1030" s="52"/>
      <c r="E1030" s="50"/>
      <c r="F1030" s="50"/>
      <c r="G1030" s="53"/>
      <c r="H1030" s="50"/>
      <c r="I1030" s="50"/>
      <c r="J1030" s="51"/>
      <c r="K1030" s="54"/>
      <c r="L1030" s="50"/>
      <c r="M1030" s="50"/>
      <c r="N1030" s="50"/>
    </row>
    <row r="1031" spans="1:14" s="29" customFormat="1" ht="13.15" customHeight="1">
      <c r="A1031" s="49">
        <f>IF((zdrovojéúdaje!B1031&gt;=$C$3)*(zdrovojéúdaje!B1031&lt;=$C$4),1+COUNTIF($A$1:$A1030,"&gt;0"),0)</f>
        <v>1031</v>
      </c>
      <c r="B1031" s="50"/>
      <c r="C1031" s="51"/>
      <c r="D1031" s="52"/>
      <c r="E1031" s="50"/>
      <c r="F1031" s="50"/>
      <c r="G1031" s="53"/>
      <c r="H1031" s="50"/>
      <c r="I1031" s="50"/>
      <c r="J1031" s="51"/>
      <c r="K1031" s="54"/>
      <c r="L1031" s="50"/>
      <c r="M1031" s="50"/>
      <c r="N1031" s="50"/>
    </row>
    <row r="1032" spans="1:14" s="29" customFormat="1" ht="13.15" customHeight="1">
      <c r="A1032" s="49">
        <f>IF((zdrovojéúdaje!B1032&gt;=$C$3)*(zdrovojéúdaje!B1032&lt;=$C$4),1+COUNTIF($A$1:$A1031,"&gt;0"),0)</f>
        <v>1032</v>
      </c>
      <c r="B1032" s="50"/>
      <c r="C1032" s="51"/>
      <c r="D1032" s="52"/>
      <c r="E1032" s="50"/>
      <c r="F1032" s="50"/>
      <c r="G1032" s="53"/>
      <c r="H1032" s="50"/>
      <c r="I1032" s="50"/>
      <c r="J1032" s="51"/>
      <c r="K1032" s="54"/>
      <c r="L1032" s="50"/>
      <c r="M1032" s="50"/>
      <c r="N1032" s="50"/>
    </row>
    <row r="1033" spans="1:14" s="29" customFormat="1" ht="13.15" customHeight="1">
      <c r="A1033" s="49">
        <f>IF((zdrovojéúdaje!B1033&gt;=$C$3)*(zdrovojéúdaje!B1033&lt;=$C$4),1+COUNTIF($A$1:$A1032,"&gt;0"),0)</f>
        <v>1033</v>
      </c>
      <c r="B1033" s="50"/>
      <c r="C1033" s="51"/>
      <c r="D1033" s="52"/>
      <c r="E1033" s="50"/>
      <c r="F1033" s="50"/>
      <c r="G1033" s="53"/>
      <c r="H1033" s="50"/>
      <c r="I1033" s="50"/>
      <c r="J1033" s="51"/>
      <c r="K1033" s="54"/>
      <c r="L1033" s="50"/>
      <c r="M1033" s="50"/>
      <c r="N1033" s="50"/>
    </row>
    <row r="1034" spans="1:14" s="29" customFormat="1" ht="13.15" customHeight="1">
      <c r="A1034" s="49">
        <f>IF((zdrovojéúdaje!B1034&gt;=$C$3)*(zdrovojéúdaje!B1034&lt;=$C$4),1+COUNTIF($A$1:$A1033,"&gt;0"),0)</f>
        <v>1034</v>
      </c>
      <c r="B1034" s="50"/>
      <c r="C1034" s="51"/>
      <c r="D1034" s="52"/>
      <c r="E1034" s="50"/>
      <c r="F1034" s="50"/>
      <c r="G1034" s="53"/>
      <c r="H1034" s="50"/>
      <c r="I1034" s="50"/>
      <c r="J1034" s="51"/>
      <c r="K1034" s="54"/>
      <c r="L1034" s="50"/>
      <c r="M1034" s="50"/>
      <c r="N1034" s="50"/>
    </row>
    <row r="1035" spans="1:14" s="29" customFormat="1" ht="13.15" customHeight="1">
      <c r="A1035" s="49">
        <f>IF((zdrovojéúdaje!B1035&gt;=$C$3)*(zdrovojéúdaje!B1035&lt;=$C$4),1+COUNTIF($A$1:$A1034,"&gt;0"),0)</f>
        <v>1035</v>
      </c>
      <c r="B1035" s="50"/>
      <c r="C1035" s="51"/>
      <c r="D1035" s="52"/>
      <c r="E1035" s="50"/>
      <c r="F1035" s="50"/>
      <c r="G1035" s="53"/>
      <c r="H1035" s="50"/>
      <c r="I1035" s="50"/>
      <c r="J1035" s="51"/>
      <c r="K1035" s="54"/>
      <c r="L1035" s="50"/>
      <c r="M1035" s="50"/>
      <c r="N1035" s="50"/>
    </row>
    <row r="1036" spans="1:14" s="29" customFormat="1" ht="13.15" customHeight="1">
      <c r="A1036" s="49">
        <f>IF((zdrovojéúdaje!B1036&gt;=$C$3)*(zdrovojéúdaje!B1036&lt;=$C$4),1+COUNTIF($A$1:$A1035,"&gt;0"),0)</f>
        <v>1036</v>
      </c>
      <c r="B1036" s="50"/>
      <c r="C1036" s="51"/>
      <c r="D1036" s="52"/>
      <c r="E1036" s="50"/>
      <c r="F1036" s="50"/>
      <c r="G1036" s="53"/>
      <c r="H1036" s="50"/>
      <c r="I1036" s="50"/>
      <c r="J1036" s="51"/>
      <c r="K1036" s="54"/>
      <c r="L1036" s="50"/>
      <c r="M1036" s="50"/>
      <c r="N1036" s="50"/>
    </row>
    <row r="1037" spans="1:14" s="29" customFormat="1" ht="13.15" customHeight="1">
      <c r="A1037" s="49">
        <f>IF((zdrovojéúdaje!B1037&gt;=$C$3)*(zdrovojéúdaje!B1037&lt;=$C$4),1+COUNTIF($A$1:$A1036,"&gt;0"),0)</f>
        <v>1037</v>
      </c>
      <c r="B1037" s="50"/>
      <c r="C1037" s="51"/>
      <c r="D1037" s="52"/>
      <c r="E1037" s="50"/>
      <c r="F1037" s="50"/>
      <c r="G1037" s="53"/>
      <c r="H1037" s="50"/>
      <c r="I1037" s="50"/>
      <c r="J1037" s="51"/>
      <c r="K1037" s="54"/>
      <c r="L1037" s="50"/>
      <c r="M1037" s="50"/>
      <c r="N1037" s="50"/>
    </row>
    <row r="1038" spans="1:14" s="29" customFormat="1" ht="13.15" customHeight="1">
      <c r="A1038" s="49">
        <f>IF((zdrovojéúdaje!B1038&gt;=$C$3)*(zdrovojéúdaje!B1038&lt;=$C$4),1+COUNTIF($A$1:$A1037,"&gt;0"),0)</f>
        <v>1038</v>
      </c>
      <c r="B1038" s="50"/>
      <c r="C1038" s="51"/>
      <c r="D1038" s="52"/>
      <c r="E1038" s="50"/>
      <c r="F1038" s="50"/>
      <c r="G1038" s="53"/>
      <c r="H1038" s="50"/>
      <c r="I1038" s="50"/>
      <c r="J1038" s="51"/>
      <c r="K1038" s="54"/>
      <c r="L1038" s="50"/>
      <c r="M1038" s="50"/>
      <c r="N1038" s="50"/>
    </row>
    <row r="1039" spans="1:14" s="29" customFormat="1" ht="13.15" customHeight="1">
      <c r="A1039" s="49">
        <f>IF((zdrovojéúdaje!B1039&gt;=$C$3)*(zdrovojéúdaje!B1039&lt;=$C$4),1+COUNTIF($A$1:$A1038,"&gt;0"),0)</f>
        <v>1039</v>
      </c>
      <c r="B1039" s="50"/>
      <c r="C1039" s="51"/>
      <c r="D1039" s="52"/>
      <c r="E1039" s="50"/>
      <c r="F1039" s="50"/>
      <c r="G1039" s="53"/>
      <c r="H1039" s="50"/>
      <c r="I1039" s="50"/>
      <c r="J1039" s="51"/>
      <c r="K1039" s="54"/>
      <c r="L1039" s="50"/>
      <c r="M1039" s="50"/>
      <c r="N1039" s="50"/>
    </row>
    <row r="1040" spans="1:14" s="29" customFormat="1" ht="13.15" customHeight="1">
      <c r="A1040" s="49">
        <f>IF((zdrovojéúdaje!B1040&gt;=$C$3)*(zdrovojéúdaje!B1040&lt;=$C$4),1+COUNTIF($A$1:$A1039,"&gt;0"),0)</f>
        <v>1040</v>
      </c>
      <c r="B1040" s="50"/>
      <c r="C1040" s="51"/>
      <c r="D1040" s="52"/>
      <c r="E1040" s="50"/>
      <c r="F1040" s="50"/>
      <c r="G1040" s="53"/>
      <c r="H1040" s="50"/>
      <c r="I1040" s="50"/>
      <c r="J1040" s="51"/>
      <c r="K1040" s="54"/>
      <c r="L1040" s="50"/>
      <c r="M1040" s="50"/>
      <c r="N1040" s="50"/>
    </row>
    <row r="1041" spans="1:14" s="29" customFormat="1" ht="13.15" customHeight="1">
      <c r="A1041" s="49">
        <f>IF((zdrovojéúdaje!B1041&gt;=$C$3)*(zdrovojéúdaje!B1041&lt;=$C$4),1+COUNTIF($A$1:$A1040,"&gt;0"),0)</f>
        <v>1041</v>
      </c>
      <c r="B1041" s="50"/>
      <c r="C1041" s="51"/>
      <c r="D1041" s="52"/>
      <c r="E1041" s="50"/>
      <c r="F1041" s="50"/>
      <c r="G1041" s="53"/>
      <c r="H1041" s="50"/>
      <c r="I1041" s="50"/>
      <c r="J1041" s="51"/>
      <c r="K1041" s="54"/>
      <c r="L1041" s="50"/>
      <c r="M1041" s="50"/>
      <c r="N1041" s="50"/>
    </row>
    <row r="1042" spans="1:14" s="29" customFormat="1" ht="13.15" customHeight="1">
      <c r="A1042" s="49">
        <f>IF((zdrovojéúdaje!B1042&gt;=$C$3)*(zdrovojéúdaje!B1042&lt;=$C$4),1+COUNTIF($A$1:$A1041,"&gt;0"),0)</f>
        <v>1042</v>
      </c>
      <c r="B1042" s="50"/>
      <c r="C1042" s="51"/>
      <c r="D1042" s="52"/>
      <c r="E1042" s="50"/>
      <c r="F1042" s="50"/>
      <c r="G1042" s="53"/>
      <c r="H1042" s="50"/>
      <c r="I1042" s="50"/>
      <c r="J1042" s="51"/>
      <c r="K1042" s="54"/>
      <c r="L1042" s="50"/>
      <c r="M1042" s="50"/>
      <c r="N1042" s="50"/>
    </row>
    <row r="1043" spans="1:14" s="29" customFormat="1" ht="13.15" customHeight="1">
      <c r="A1043" s="49">
        <f>IF((zdrovojéúdaje!B1043&gt;=$C$3)*(zdrovojéúdaje!B1043&lt;=$C$4),1+COUNTIF($A$1:$A1042,"&gt;0"),0)</f>
        <v>1043</v>
      </c>
      <c r="B1043" s="50"/>
      <c r="C1043" s="51"/>
      <c r="D1043" s="52"/>
      <c r="E1043" s="50"/>
      <c r="F1043" s="50"/>
      <c r="G1043" s="53"/>
      <c r="H1043" s="50"/>
      <c r="I1043" s="50"/>
      <c r="J1043" s="51"/>
      <c r="K1043" s="54"/>
      <c r="L1043" s="50"/>
      <c r="M1043" s="50"/>
      <c r="N1043" s="50"/>
    </row>
    <row r="1044" spans="1:14" s="29" customFormat="1" ht="13.15" customHeight="1">
      <c r="A1044" s="49">
        <f>IF((zdrovojéúdaje!B1044&gt;=$C$3)*(zdrovojéúdaje!B1044&lt;=$C$4),1+COUNTIF($A$1:$A1043,"&gt;0"),0)</f>
        <v>1044</v>
      </c>
      <c r="B1044" s="50"/>
      <c r="C1044" s="51"/>
      <c r="D1044" s="52"/>
      <c r="E1044" s="50"/>
      <c r="F1044" s="50"/>
      <c r="G1044" s="53"/>
      <c r="H1044" s="50"/>
      <c r="I1044" s="50"/>
      <c r="J1044" s="51"/>
      <c r="K1044" s="54"/>
      <c r="L1044" s="50"/>
      <c r="M1044" s="50"/>
      <c r="N1044" s="50"/>
    </row>
    <row r="1045" spans="1:14" s="29" customFormat="1" ht="13.15" customHeight="1">
      <c r="A1045" s="49">
        <f>IF((zdrovojéúdaje!B1045&gt;=$C$3)*(zdrovojéúdaje!B1045&lt;=$C$4),1+COUNTIF($A$1:$A1044,"&gt;0"),0)</f>
        <v>1045</v>
      </c>
      <c r="B1045" s="50"/>
      <c r="C1045" s="51"/>
      <c r="D1045" s="52"/>
      <c r="E1045" s="50"/>
      <c r="F1045" s="50"/>
      <c r="G1045" s="53"/>
      <c r="H1045" s="50"/>
      <c r="I1045" s="50"/>
      <c r="J1045" s="51"/>
      <c r="K1045" s="54"/>
      <c r="L1045" s="50"/>
      <c r="M1045" s="50"/>
      <c r="N1045" s="50"/>
    </row>
    <row r="1046" spans="1:14" s="29" customFormat="1" ht="13.15" customHeight="1">
      <c r="A1046" s="49">
        <f>IF((zdrovojéúdaje!B1046&gt;=$C$3)*(zdrovojéúdaje!B1046&lt;=$C$4),1+COUNTIF($A$1:$A1045,"&gt;0"),0)</f>
        <v>1046</v>
      </c>
      <c r="B1046" s="50"/>
      <c r="C1046" s="51"/>
      <c r="D1046" s="52"/>
      <c r="E1046" s="50"/>
      <c r="F1046" s="50"/>
      <c r="G1046" s="53"/>
      <c r="H1046" s="50"/>
      <c r="I1046" s="50"/>
      <c r="J1046" s="51"/>
      <c r="K1046" s="54"/>
      <c r="L1046" s="50"/>
      <c r="M1046" s="50"/>
      <c r="N1046" s="50"/>
    </row>
    <row r="1047" spans="1:14" s="29" customFormat="1" ht="13.15" customHeight="1">
      <c r="A1047" s="49">
        <f>IF((zdrovojéúdaje!B1047&gt;=$C$3)*(zdrovojéúdaje!B1047&lt;=$C$4),1+COUNTIF($A$1:$A1046,"&gt;0"),0)</f>
        <v>1047</v>
      </c>
      <c r="B1047" s="50"/>
      <c r="C1047" s="51"/>
      <c r="D1047" s="52"/>
      <c r="E1047" s="50"/>
      <c r="F1047" s="50"/>
      <c r="G1047" s="53"/>
      <c r="H1047" s="50"/>
      <c r="I1047" s="50"/>
      <c r="J1047" s="51"/>
      <c r="K1047" s="54"/>
      <c r="L1047" s="50"/>
      <c r="M1047" s="50"/>
      <c r="N1047" s="50"/>
    </row>
    <row r="1048" spans="1:14" s="29" customFormat="1" ht="13.15" customHeight="1">
      <c r="A1048" s="49">
        <f>IF((zdrovojéúdaje!B1048&gt;=$C$3)*(zdrovojéúdaje!B1048&lt;=$C$4),1+COUNTIF($A$1:$A1047,"&gt;0"),0)</f>
        <v>1048</v>
      </c>
      <c r="B1048" s="50"/>
      <c r="C1048" s="51"/>
      <c r="D1048" s="52"/>
      <c r="E1048" s="50"/>
      <c r="F1048" s="50"/>
      <c r="G1048" s="53"/>
      <c r="H1048" s="50"/>
      <c r="I1048" s="50"/>
      <c r="J1048" s="51"/>
      <c r="K1048" s="54"/>
      <c r="L1048" s="50"/>
      <c r="M1048" s="50"/>
      <c r="N1048" s="50"/>
    </row>
    <row r="1049" spans="1:14" s="29" customFormat="1" ht="13.15" customHeight="1">
      <c r="A1049" s="49">
        <f>IF((zdrovojéúdaje!B1049&gt;=$C$3)*(zdrovojéúdaje!B1049&lt;=$C$4),1+COUNTIF($A$1:$A1048,"&gt;0"),0)</f>
        <v>1049</v>
      </c>
      <c r="B1049" s="50"/>
      <c r="C1049" s="51"/>
      <c r="D1049" s="52"/>
      <c r="E1049" s="50"/>
      <c r="F1049" s="50"/>
      <c r="G1049" s="53"/>
      <c r="H1049" s="50"/>
      <c r="I1049" s="50"/>
      <c r="J1049" s="51"/>
      <c r="K1049" s="54"/>
      <c r="L1049" s="50"/>
      <c r="M1049" s="50"/>
      <c r="N1049" s="50"/>
    </row>
    <row r="1050" spans="1:14" s="29" customFormat="1" ht="13.15" customHeight="1">
      <c r="A1050" s="49">
        <f>IF((zdrovojéúdaje!B1050&gt;=$C$3)*(zdrovojéúdaje!B1050&lt;=$C$4),1+COUNTIF($A$1:$A1049,"&gt;0"),0)</f>
        <v>1050</v>
      </c>
      <c r="B1050" s="50"/>
      <c r="C1050" s="51"/>
      <c r="D1050" s="52"/>
      <c r="E1050" s="50"/>
      <c r="F1050" s="50"/>
      <c r="G1050" s="53"/>
      <c r="H1050" s="50"/>
      <c r="I1050" s="50"/>
      <c r="J1050" s="51"/>
      <c r="K1050" s="54"/>
      <c r="L1050" s="50"/>
      <c r="M1050" s="50"/>
      <c r="N1050" s="50"/>
    </row>
    <row r="1051" spans="1:14" s="29" customFormat="1" ht="13.15" customHeight="1">
      <c r="A1051" s="49">
        <f>IF((zdrovojéúdaje!B1051&gt;=$C$3)*(zdrovojéúdaje!B1051&lt;=$C$4),1+COUNTIF($A$1:$A1050,"&gt;0"),0)</f>
        <v>1051</v>
      </c>
      <c r="B1051" s="50"/>
      <c r="C1051" s="51"/>
      <c r="D1051" s="52"/>
      <c r="E1051" s="50"/>
      <c r="F1051" s="50"/>
      <c r="G1051" s="53"/>
      <c r="H1051" s="50"/>
      <c r="I1051" s="50"/>
      <c r="J1051" s="51"/>
      <c r="K1051" s="54"/>
      <c r="L1051" s="50"/>
      <c r="M1051" s="50"/>
      <c r="N1051" s="50"/>
    </row>
    <row r="1052" spans="1:14" s="29" customFormat="1" ht="13.15" customHeight="1">
      <c r="A1052" s="49">
        <f>IF((zdrovojéúdaje!B1052&gt;=$C$3)*(zdrovojéúdaje!B1052&lt;=$C$4),1+COUNTIF($A$1:$A1051,"&gt;0"),0)</f>
        <v>1052</v>
      </c>
      <c r="B1052" s="50"/>
      <c r="C1052" s="51"/>
      <c r="D1052" s="52"/>
      <c r="E1052" s="50"/>
      <c r="F1052" s="50"/>
      <c r="G1052" s="53"/>
      <c r="H1052" s="50"/>
      <c r="I1052" s="50"/>
      <c r="J1052" s="51"/>
      <c r="K1052" s="54"/>
      <c r="L1052" s="50"/>
      <c r="M1052" s="50"/>
      <c r="N1052" s="50"/>
    </row>
    <row r="1053" spans="1:14" s="29" customFormat="1" ht="13.15" customHeight="1">
      <c r="A1053" s="49">
        <f>IF((zdrovojéúdaje!B1053&gt;=$C$3)*(zdrovojéúdaje!B1053&lt;=$C$4),1+COUNTIF($A$1:$A1052,"&gt;0"),0)</f>
        <v>1053</v>
      </c>
      <c r="B1053" s="50"/>
      <c r="C1053" s="51"/>
      <c r="D1053" s="52"/>
      <c r="E1053" s="50"/>
      <c r="F1053" s="50"/>
      <c r="G1053" s="53"/>
      <c r="H1053" s="50"/>
      <c r="I1053" s="50"/>
      <c r="J1053" s="51"/>
      <c r="K1053" s="54"/>
      <c r="L1053" s="50"/>
      <c r="M1053" s="50"/>
      <c r="N1053" s="50"/>
    </row>
    <row r="1054" spans="1:14" s="29" customFormat="1" ht="13.15" customHeight="1">
      <c r="A1054" s="49">
        <f>IF((zdrovojéúdaje!B1054&gt;=$C$3)*(zdrovojéúdaje!B1054&lt;=$C$4),1+COUNTIF($A$1:$A1053,"&gt;0"),0)</f>
        <v>1054</v>
      </c>
      <c r="B1054" s="50"/>
      <c r="C1054" s="51"/>
      <c r="D1054" s="52"/>
      <c r="E1054" s="50"/>
      <c r="F1054" s="50"/>
      <c r="G1054" s="53"/>
      <c r="H1054" s="50"/>
      <c r="I1054" s="50"/>
      <c r="J1054" s="51"/>
      <c r="K1054" s="54"/>
      <c r="L1054" s="50"/>
      <c r="M1054" s="50"/>
      <c r="N1054" s="50"/>
    </row>
    <row r="1055" spans="1:14" s="29" customFormat="1" ht="13.15" customHeight="1">
      <c r="A1055" s="49">
        <f>IF((zdrovojéúdaje!B1055&gt;=$C$3)*(zdrovojéúdaje!B1055&lt;=$C$4),1+COUNTIF($A$1:$A1054,"&gt;0"),0)</f>
        <v>1055</v>
      </c>
      <c r="B1055" s="50"/>
      <c r="C1055" s="51"/>
      <c r="D1055" s="52"/>
      <c r="E1055" s="50"/>
      <c r="F1055" s="50"/>
      <c r="G1055" s="53"/>
      <c r="H1055" s="50"/>
      <c r="I1055" s="50"/>
      <c r="J1055" s="51"/>
      <c r="K1055" s="54"/>
      <c r="L1055" s="50"/>
      <c r="M1055" s="50"/>
      <c r="N1055" s="50"/>
    </row>
    <row r="1056" spans="1:14" s="29" customFormat="1" ht="13.15" customHeight="1">
      <c r="A1056" s="49">
        <f>IF((zdrovojéúdaje!B1056&gt;=$C$3)*(zdrovojéúdaje!B1056&lt;=$C$4),1+COUNTIF($A$1:$A1055,"&gt;0"),0)</f>
        <v>1056</v>
      </c>
      <c r="B1056" s="50"/>
      <c r="C1056" s="51"/>
      <c r="D1056" s="52"/>
      <c r="E1056" s="50"/>
      <c r="F1056" s="50"/>
      <c r="G1056" s="53"/>
      <c r="H1056" s="50"/>
      <c r="I1056" s="50"/>
      <c r="J1056" s="51"/>
      <c r="K1056" s="54"/>
      <c r="L1056" s="50"/>
      <c r="M1056" s="50"/>
      <c r="N1056" s="50"/>
    </row>
    <row r="1057" spans="1:14" s="29" customFormat="1" ht="13.15" customHeight="1">
      <c r="A1057" s="49">
        <f>IF((zdrovojéúdaje!B1057&gt;=$C$3)*(zdrovojéúdaje!B1057&lt;=$C$4),1+COUNTIF($A$1:$A1056,"&gt;0"),0)</f>
        <v>1057</v>
      </c>
      <c r="B1057" s="50"/>
      <c r="C1057" s="51"/>
      <c r="D1057" s="52"/>
      <c r="E1057" s="50"/>
      <c r="F1057" s="50"/>
      <c r="G1057" s="53"/>
      <c r="H1057" s="50"/>
      <c r="I1057" s="50"/>
      <c r="J1057" s="51"/>
      <c r="K1057" s="54"/>
      <c r="L1057" s="50"/>
      <c r="M1057" s="50"/>
      <c r="N1057" s="50"/>
    </row>
    <row r="1058" spans="1:14" s="29" customFormat="1" ht="13.15" customHeight="1">
      <c r="A1058" s="49">
        <f>IF((zdrovojéúdaje!B1058&gt;=$C$3)*(zdrovojéúdaje!B1058&lt;=$C$4),1+COUNTIF($A$1:$A1057,"&gt;0"),0)</f>
        <v>1058</v>
      </c>
      <c r="B1058" s="50"/>
      <c r="C1058" s="51"/>
      <c r="D1058" s="52"/>
      <c r="E1058" s="50"/>
      <c r="F1058" s="50"/>
      <c r="G1058" s="53"/>
      <c r="H1058" s="50"/>
      <c r="I1058" s="50"/>
      <c r="J1058" s="51"/>
      <c r="K1058" s="54"/>
      <c r="L1058" s="50"/>
      <c r="M1058" s="50"/>
      <c r="N1058" s="50"/>
    </row>
    <row r="1059" spans="1:14" s="29" customFormat="1" ht="13.15" customHeight="1">
      <c r="A1059" s="49">
        <f>IF((zdrovojéúdaje!B1059&gt;=$C$3)*(zdrovojéúdaje!B1059&lt;=$C$4),1+COUNTIF($A$1:$A1058,"&gt;0"),0)</f>
        <v>1059</v>
      </c>
      <c r="B1059" s="50"/>
      <c r="C1059" s="51"/>
      <c r="D1059" s="52"/>
      <c r="E1059" s="50"/>
      <c r="F1059" s="50"/>
      <c r="G1059" s="53"/>
      <c r="H1059" s="50"/>
      <c r="I1059" s="50"/>
      <c r="J1059" s="51"/>
      <c r="K1059" s="54"/>
      <c r="L1059" s="50"/>
      <c r="M1059" s="50"/>
      <c r="N1059" s="50"/>
    </row>
    <row r="1060" spans="1:14" s="29" customFormat="1" ht="13.15" customHeight="1">
      <c r="A1060" s="49">
        <f>IF((zdrovojéúdaje!B1060&gt;=$C$3)*(zdrovojéúdaje!B1060&lt;=$C$4),1+COUNTIF($A$1:$A1059,"&gt;0"),0)</f>
        <v>1060</v>
      </c>
      <c r="B1060" s="50"/>
      <c r="C1060" s="51"/>
      <c r="D1060" s="52"/>
      <c r="E1060" s="50"/>
      <c r="F1060" s="50"/>
      <c r="G1060" s="53"/>
      <c r="H1060" s="50"/>
      <c r="I1060" s="50"/>
      <c r="J1060" s="51"/>
      <c r="K1060" s="54"/>
      <c r="L1060" s="50"/>
      <c r="M1060" s="50"/>
      <c r="N1060" s="50"/>
    </row>
    <row r="1061" spans="1:14" s="29" customFormat="1" ht="13.15" customHeight="1">
      <c r="A1061" s="49">
        <f>IF((zdrovojéúdaje!B1061&gt;=$C$3)*(zdrovojéúdaje!B1061&lt;=$C$4),1+COUNTIF($A$1:$A1060,"&gt;0"),0)</f>
        <v>1061</v>
      </c>
      <c r="B1061" s="50"/>
      <c r="C1061" s="51"/>
      <c r="D1061" s="52"/>
      <c r="E1061" s="50"/>
      <c r="F1061" s="50"/>
      <c r="G1061" s="53"/>
      <c r="H1061" s="50"/>
      <c r="I1061" s="50"/>
      <c r="J1061" s="51"/>
      <c r="K1061" s="54"/>
      <c r="L1061" s="50"/>
      <c r="M1061" s="50"/>
      <c r="N1061" s="50"/>
    </row>
    <row r="1062" spans="1:14" s="29" customFormat="1" ht="13.15" customHeight="1">
      <c r="A1062" s="49">
        <f>IF((zdrovojéúdaje!B1062&gt;=$C$3)*(zdrovojéúdaje!B1062&lt;=$C$4),1+COUNTIF($A$1:$A1061,"&gt;0"),0)</f>
        <v>1062</v>
      </c>
      <c r="B1062" s="50"/>
      <c r="C1062" s="51"/>
      <c r="D1062" s="52"/>
      <c r="E1062" s="50"/>
      <c r="F1062" s="50"/>
      <c r="G1062" s="53"/>
      <c r="H1062" s="50"/>
      <c r="I1062" s="50"/>
      <c r="J1062" s="51"/>
      <c r="K1062" s="54"/>
      <c r="L1062" s="50"/>
      <c r="M1062" s="50"/>
      <c r="N1062" s="50"/>
    </row>
    <row r="1063" spans="1:14" s="29" customFormat="1" ht="13.15" customHeight="1">
      <c r="A1063" s="49">
        <f>IF((zdrovojéúdaje!B1063&gt;=$C$3)*(zdrovojéúdaje!B1063&lt;=$C$4),1+COUNTIF($A$1:$A1062,"&gt;0"),0)</f>
        <v>1063</v>
      </c>
      <c r="B1063" s="50"/>
      <c r="C1063" s="51"/>
      <c r="D1063" s="52"/>
      <c r="E1063" s="50"/>
      <c r="F1063" s="50"/>
      <c r="G1063" s="53"/>
      <c r="H1063" s="50"/>
      <c r="I1063" s="50"/>
      <c r="J1063" s="51"/>
      <c r="K1063" s="54"/>
      <c r="L1063" s="50"/>
      <c r="M1063" s="50"/>
      <c r="N1063" s="50"/>
    </row>
    <row r="1064" spans="1:14" s="29" customFormat="1" ht="13.15" customHeight="1">
      <c r="A1064" s="49">
        <f>IF((zdrovojéúdaje!B1064&gt;=$C$3)*(zdrovojéúdaje!B1064&lt;=$C$4),1+COUNTIF($A$1:$A1063,"&gt;0"),0)</f>
        <v>1064</v>
      </c>
      <c r="B1064" s="50"/>
      <c r="C1064" s="51"/>
      <c r="D1064" s="52"/>
      <c r="E1064" s="50"/>
      <c r="F1064" s="50"/>
      <c r="G1064" s="53"/>
      <c r="H1064" s="50"/>
      <c r="I1064" s="50"/>
      <c r="J1064" s="51"/>
      <c r="K1064" s="54"/>
      <c r="L1064" s="50"/>
      <c r="M1064" s="50"/>
      <c r="N1064" s="50"/>
    </row>
    <row r="1065" spans="1:14" s="29" customFormat="1" ht="13.15" customHeight="1">
      <c r="A1065" s="49">
        <f>IF((zdrovojéúdaje!B1065&gt;=$C$3)*(zdrovojéúdaje!B1065&lt;=$C$4),1+COUNTIF($A$1:$A1064,"&gt;0"),0)</f>
        <v>1065</v>
      </c>
      <c r="B1065" s="50"/>
      <c r="C1065" s="51"/>
      <c r="D1065" s="52"/>
      <c r="E1065" s="50"/>
      <c r="F1065" s="50"/>
      <c r="G1065" s="53"/>
      <c r="H1065" s="50"/>
      <c r="I1065" s="50"/>
      <c r="J1065" s="51"/>
      <c r="K1065" s="54"/>
      <c r="L1065" s="50"/>
      <c r="M1065" s="50"/>
      <c r="N1065" s="50"/>
    </row>
    <row r="1066" spans="1:14" s="29" customFormat="1" ht="13.15" customHeight="1">
      <c r="A1066" s="49">
        <f>IF((zdrovojéúdaje!B1066&gt;=$C$3)*(zdrovojéúdaje!B1066&lt;=$C$4),1+COUNTIF($A$1:$A1065,"&gt;0"),0)</f>
        <v>1066</v>
      </c>
      <c r="B1066" s="50"/>
      <c r="C1066" s="51"/>
      <c r="D1066" s="52"/>
      <c r="E1066" s="50"/>
      <c r="F1066" s="50"/>
      <c r="G1066" s="53"/>
      <c r="H1066" s="50"/>
      <c r="I1066" s="50"/>
      <c r="J1066" s="51"/>
      <c r="K1066" s="54"/>
      <c r="L1066" s="50"/>
      <c r="M1066" s="50"/>
      <c r="N1066" s="50"/>
    </row>
    <row r="1067" spans="1:14" s="29" customFormat="1" ht="13.15" customHeight="1">
      <c r="A1067" s="49">
        <f>IF((zdrovojéúdaje!B1067&gt;=$C$3)*(zdrovojéúdaje!B1067&lt;=$C$4),1+COUNTIF($A$1:$A1066,"&gt;0"),0)</f>
        <v>1067</v>
      </c>
      <c r="B1067" s="50"/>
      <c r="C1067" s="51"/>
      <c r="D1067" s="52"/>
      <c r="E1067" s="50"/>
      <c r="F1067" s="50"/>
      <c r="G1067" s="53"/>
      <c r="H1067" s="50"/>
      <c r="I1067" s="50"/>
      <c r="J1067" s="51"/>
      <c r="K1067" s="54"/>
      <c r="L1067" s="50"/>
      <c r="M1067" s="50"/>
      <c r="N1067" s="50"/>
    </row>
    <row r="1068" spans="1:14" s="29" customFormat="1" ht="13.15" customHeight="1">
      <c r="A1068" s="49">
        <f>IF((zdrovojéúdaje!B1068&gt;=$C$3)*(zdrovojéúdaje!B1068&lt;=$C$4),1+COUNTIF($A$1:$A1067,"&gt;0"),0)</f>
        <v>1068</v>
      </c>
      <c r="B1068" s="50"/>
      <c r="C1068" s="51"/>
      <c r="D1068" s="52"/>
      <c r="E1068" s="50"/>
      <c r="F1068" s="50"/>
      <c r="G1068" s="53"/>
      <c r="H1068" s="50"/>
      <c r="I1068" s="50"/>
      <c r="J1068" s="51"/>
      <c r="K1068" s="54"/>
      <c r="L1068" s="50"/>
      <c r="M1068" s="50"/>
      <c r="N1068" s="50"/>
    </row>
    <row r="1069" spans="1:14" s="29" customFormat="1" ht="13.15" customHeight="1">
      <c r="A1069" s="49">
        <f>IF((zdrovojéúdaje!B1069&gt;=$C$3)*(zdrovojéúdaje!B1069&lt;=$C$4),1+COUNTIF($A$1:$A1068,"&gt;0"),0)</f>
        <v>1069</v>
      </c>
      <c r="B1069" s="50"/>
      <c r="C1069" s="51"/>
      <c r="D1069" s="52"/>
      <c r="E1069" s="50"/>
      <c r="F1069" s="50"/>
      <c r="G1069" s="53"/>
      <c r="H1069" s="50"/>
      <c r="I1069" s="50"/>
      <c r="J1069" s="51"/>
      <c r="K1069" s="54"/>
      <c r="L1069" s="50"/>
      <c r="M1069" s="50"/>
      <c r="N1069" s="50"/>
    </row>
    <row r="1070" spans="1:14" s="29" customFormat="1" ht="13.15" customHeight="1">
      <c r="A1070" s="49">
        <f>IF((zdrovojéúdaje!B1070&gt;=$C$3)*(zdrovojéúdaje!B1070&lt;=$C$4),1+COUNTIF($A$1:$A1069,"&gt;0"),0)</f>
        <v>1070</v>
      </c>
      <c r="B1070" s="50"/>
      <c r="C1070" s="51"/>
      <c r="D1070" s="52"/>
      <c r="E1070" s="50"/>
      <c r="F1070" s="50"/>
      <c r="G1070" s="53"/>
      <c r="H1070" s="50"/>
      <c r="I1070" s="50"/>
      <c r="J1070" s="51"/>
      <c r="K1070" s="54"/>
      <c r="L1070" s="50"/>
      <c r="M1070" s="50"/>
      <c r="N1070" s="50"/>
    </row>
    <row r="1071" spans="1:14" s="29" customFormat="1" ht="13.15" customHeight="1">
      <c r="A1071" s="49">
        <f>IF((zdrovojéúdaje!B1071&gt;=$C$3)*(zdrovojéúdaje!B1071&lt;=$C$4),1+COUNTIF($A$1:$A1070,"&gt;0"),0)</f>
        <v>1071</v>
      </c>
      <c r="B1071" s="50"/>
      <c r="C1071" s="51"/>
      <c r="D1071" s="52"/>
      <c r="E1071" s="50"/>
      <c r="F1071" s="50"/>
      <c r="G1071" s="53"/>
      <c r="H1071" s="50"/>
      <c r="I1071" s="50"/>
      <c r="J1071" s="51"/>
      <c r="K1071" s="54"/>
      <c r="L1071" s="50"/>
      <c r="M1071" s="50"/>
      <c r="N1071" s="50"/>
    </row>
    <row r="1072" spans="1:14" s="29" customFormat="1" ht="13.15" customHeight="1">
      <c r="A1072" s="49">
        <f>IF((zdrovojéúdaje!B1072&gt;=$C$3)*(zdrovojéúdaje!B1072&lt;=$C$4),1+COUNTIF($A$1:$A1071,"&gt;0"),0)</f>
        <v>1072</v>
      </c>
      <c r="B1072" s="50"/>
      <c r="C1072" s="51"/>
      <c r="D1072" s="52"/>
      <c r="E1072" s="50"/>
      <c r="F1072" s="50"/>
      <c r="G1072" s="53"/>
      <c r="H1072" s="50"/>
      <c r="I1072" s="50"/>
      <c r="J1072" s="51"/>
      <c r="K1072" s="54"/>
      <c r="L1072" s="50"/>
      <c r="M1072" s="50"/>
      <c r="N1072" s="50"/>
    </row>
    <row r="1073" spans="1:14" s="29" customFormat="1" ht="13.15" customHeight="1">
      <c r="A1073" s="49">
        <f>IF((zdrovojéúdaje!B1073&gt;=$C$3)*(zdrovojéúdaje!B1073&lt;=$C$4),1+COUNTIF($A$1:$A1072,"&gt;0"),0)</f>
        <v>1073</v>
      </c>
      <c r="B1073" s="50"/>
      <c r="C1073" s="51"/>
      <c r="D1073" s="52"/>
      <c r="E1073" s="50"/>
      <c r="F1073" s="50"/>
      <c r="G1073" s="53"/>
      <c r="H1073" s="50"/>
      <c r="I1073" s="50"/>
      <c r="J1073" s="51"/>
      <c r="K1073" s="54"/>
      <c r="L1073" s="50"/>
      <c r="M1073" s="50"/>
      <c r="N1073" s="50"/>
    </row>
    <row r="1074" spans="1:14" s="29" customFormat="1" ht="13.15" customHeight="1">
      <c r="A1074" s="49">
        <f>IF((zdrovojéúdaje!B1074&gt;=$C$3)*(zdrovojéúdaje!B1074&lt;=$C$4),1+COUNTIF($A$1:$A1073,"&gt;0"),0)</f>
        <v>1074</v>
      </c>
      <c r="B1074" s="50"/>
      <c r="C1074" s="51"/>
      <c r="D1074" s="52"/>
      <c r="E1074" s="50"/>
      <c r="F1074" s="50"/>
      <c r="G1074" s="53"/>
      <c r="H1074" s="50"/>
      <c r="I1074" s="50"/>
      <c r="J1074" s="51"/>
      <c r="K1074" s="54"/>
      <c r="L1074" s="50"/>
      <c r="M1074" s="50"/>
      <c r="N1074" s="50"/>
    </row>
    <row r="1075" spans="1:14" s="29" customFormat="1" ht="13.15" customHeight="1">
      <c r="A1075" s="49">
        <f>IF((zdrovojéúdaje!B1075&gt;=$C$3)*(zdrovojéúdaje!B1075&lt;=$C$4),1+COUNTIF($A$1:$A1074,"&gt;0"),0)</f>
        <v>1075</v>
      </c>
      <c r="B1075" s="50"/>
      <c r="C1075" s="51"/>
      <c r="D1075" s="52"/>
      <c r="E1075" s="50"/>
      <c r="F1075" s="50"/>
      <c r="G1075" s="53"/>
      <c r="H1075" s="50"/>
      <c r="I1075" s="50"/>
      <c r="J1075" s="51"/>
      <c r="K1075" s="54"/>
      <c r="L1075" s="50"/>
      <c r="M1075" s="50"/>
      <c r="N1075" s="50"/>
    </row>
    <row r="1076" spans="1:14" s="29" customFormat="1" ht="13.15" customHeight="1">
      <c r="A1076" s="49">
        <f>IF((zdrovojéúdaje!B1076&gt;=$C$3)*(zdrovojéúdaje!B1076&lt;=$C$4),1+COUNTIF($A$1:$A1075,"&gt;0"),0)</f>
        <v>1076</v>
      </c>
      <c r="B1076" s="50"/>
      <c r="C1076" s="51"/>
      <c r="D1076" s="52"/>
      <c r="E1076" s="50"/>
      <c r="F1076" s="50"/>
      <c r="G1076" s="53"/>
      <c r="H1076" s="50"/>
      <c r="I1076" s="50"/>
      <c r="J1076" s="51"/>
      <c r="K1076" s="54"/>
      <c r="L1076" s="50"/>
      <c r="M1076" s="50"/>
      <c r="N1076" s="50"/>
    </row>
    <row r="1077" spans="1:14" s="29" customFormat="1" ht="13.15" customHeight="1">
      <c r="A1077" s="49">
        <f>IF((zdrovojéúdaje!B1077&gt;=$C$3)*(zdrovojéúdaje!B1077&lt;=$C$4),1+COUNTIF($A$1:$A1076,"&gt;0"),0)</f>
        <v>1077</v>
      </c>
      <c r="B1077" s="50"/>
      <c r="C1077" s="51"/>
      <c r="D1077" s="52"/>
      <c r="E1077" s="50"/>
      <c r="F1077" s="50"/>
      <c r="G1077" s="53"/>
      <c r="H1077" s="50"/>
      <c r="I1077" s="50"/>
      <c r="J1077" s="51"/>
      <c r="K1077" s="54"/>
      <c r="L1077" s="50"/>
      <c r="M1077" s="50"/>
      <c r="N1077" s="50"/>
    </row>
    <row r="1078" spans="1:14" s="29" customFormat="1" ht="13.15" customHeight="1">
      <c r="A1078" s="49">
        <f>IF((zdrovojéúdaje!B1078&gt;=$C$3)*(zdrovojéúdaje!B1078&lt;=$C$4),1+COUNTIF($A$1:$A1077,"&gt;0"),0)</f>
        <v>1078</v>
      </c>
      <c r="B1078" s="50"/>
      <c r="C1078" s="51"/>
      <c r="D1078" s="52"/>
      <c r="E1078" s="50"/>
      <c r="F1078" s="50"/>
      <c r="G1078" s="53"/>
      <c r="H1078" s="50"/>
      <c r="I1078" s="50"/>
      <c r="J1078" s="51"/>
      <c r="K1078" s="54"/>
      <c r="L1078" s="50"/>
      <c r="M1078" s="50"/>
      <c r="N1078" s="50"/>
    </row>
    <row r="1079" spans="1:14" s="29" customFormat="1" ht="13.15" customHeight="1">
      <c r="A1079" s="49">
        <f>IF((zdrovojéúdaje!B1079&gt;=$C$3)*(zdrovojéúdaje!B1079&lt;=$C$4),1+COUNTIF($A$1:$A1078,"&gt;0"),0)</f>
        <v>1079</v>
      </c>
      <c r="B1079" s="50"/>
      <c r="C1079" s="51"/>
      <c r="D1079" s="52"/>
      <c r="E1079" s="50"/>
      <c r="F1079" s="50"/>
      <c r="G1079" s="53"/>
      <c r="H1079" s="50"/>
      <c r="I1079" s="50"/>
      <c r="J1079" s="51"/>
      <c r="K1079" s="54"/>
      <c r="L1079" s="50"/>
      <c r="M1079" s="50"/>
      <c r="N1079" s="50"/>
    </row>
    <row r="1080" spans="1:14" s="29" customFormat="1" ht="13.15" customHeight="1">
      <c r="A1080" s="49">
        <f>IF((zdrovojéúdaje!B1080&gt;=$C$3)*(zdrovojéúdaje!B1080&lt;=$C$4),1+COUNTIF($A$1:$A1079,"&gt;0"),0)</f>
        <v>1080</v>
      </c>
      <c r="B1080" s="50"/>
      <c r="C1080" s="51"/>
      <c r="D1080" s="52"/>
      <c r="E1080" s="50"/>
      <c r="F1080" s="50"/>
      <c r="G1080" s="53"/>
      <c r="H1080" s="50"/>
      <c r="I1080" s="50"/>
      <c r="J1080" s="51"/>
      <c r="K1080" s="54"/>
      <c r="L1080" s="50"/>
      <c r="M1080" s="50"/>
      <c r="N1080" s="50"/>
    </row>
    <row r="1081" spans="1:14" s="29" customFormat="1" ht="13.15" customHeight="1">
      <c r="A1081" s="49">
        <f>IF((zdrovojéúdaje!B1081&gt;=$C$3)*(zdrovojéúdaje!B1081&lt;=$C$4),1+COUNTIF($A$1:$A1080,"&gt;0"),0)</f>
        <v>1081</v>
      </c>
      <c r="B1081" s="50"/>
      <c r="C1081" s="51"/>
      <c r="D1081" s="52"/>
      <c r="E1081" s="50"/>
      <c r="F1081" s="50"/>
      <c r="G1081" s="53"/>
      <c r="H1081" s="50"/>
      <c r="I1081" s="50"/>
      <c r="J1081" s="51"/>
      <c r="K1081" s="54"/>
      <c r="L1081" s="50"/>
      <c r="M1081" s="50"/>
      <c r="N1081" s="50"/>
    </row>
    <row r="1082" spans="1:14" s="29" customFormat="1" ht="13.15" customHeight="1">
      <c r="A1082" s="49">
        <f>IF((zdrovojéúdaje!B1082&gt;=$C$3)*(zdrovojéúdaje!B1082&lt;=$C$4),1+COUNTIF($A$1:$A1081,"&gt;0"),0)</f>
        <v>1082</v>
      </c>
      <c r="B1082" s="50"/>
      <c r="C1082" s="51"/>
      <c r="D1082" s="52"/>
      <c r="E1082" s="50"/>
      <c r="F1082" s="50"/>
      <c r="G1082" s="53"/>
      <c r="H1082" s="50"/>
      <c r="I1082" s="50"/>
      <c r="J1082" s="51"/>
      <c r="K1082" s="54"/>
      <c r="L1082" s="50"/>
      <c r="M1082" s="50"/>
      <c r="N1082" s="50"/>
    </row>
    <row r="1083" spans="1:14" s="29" customFormat="1" ht="13.15" customHeight="1">
      <c r="A1083" s="49">
        <f>IF((zdrovojéúdaje!B1083&gt;=$C$3)*(zdrovojéúdaje!B1083&lt;=$C$4),1+COUNTIF($A$1:$A1082,"&gt;0"),0)</f>
        <v>1083</v>
      </c>
      <c r="B1083" s="50"/>
      <c r="C1083" s="51"/>
      <c r="D1083" s="52"/>
      <c r="E1083" s="50"/>
      <c r="F1083" s="50"/>
      <c r="G1083" s="53"/>
      <c r="H1083" s="50"/>
      <c r="I1083" s="50"/>
      <c r="J1083" s="51"/>
      <c r="K1083" s="54"/>
      <c r="L1083" s="50"/>
      <c r="M1083" s="50"/>
      <c r="N1083" s="50"/>
    </row>
    <row r="1084" spans="1:14" s="29" customFormat="1" ht="13.15" customHeight="1">
      <c r="A1084" s="49">
        <f>IF((zdrovojéúdaje!B1084&gt;=$C$3)*(zdrovojéúdaje!B1084&lt;=$C$4),1+COUNTIF($A$1:$A1083,"&gt;0"),0)</f>
        <v>1084</v>
      </c>
      <c r="B1084" s="50"/>
      <c r="C1084" s="51"/>
      <c r="D1084" s="52"/>
      <c r="E1084" s="50"/>
      <c r="F1084" s="50"/>
      <c r="G1084" s="53"/>
      <c r="H1084" s="50"/>
      <c r="I1084" s="50"/>
      <c r="J1084" s="51"/>
      <c r="K1084" s="54"/>
      <c r="L1084" s="50"/>
      <c r="M1084" s="50"/>
      <c r="N1084" s="50"/>
    </row>
    <row r="1085" spans="1:14" s="29" customFormat="1" ht="13.15" customHeight="1">
      <c r="A1085" s="49">
        <f>IF((zdrovojéúdaje!B1085&gt;=$C$3)*(zdrovojéúdaje!B1085&lt;=$C$4),1+COUNTIF($A$1:$A1084,"&gt;0"),0)</f>
        <v>1085</v>
      </c>
      <c r="B1085" s="50"/>
      <c r="C1085" s="51"/>
      <c r="D1085" s="52"/>
      <c r="E1085" s="50"/>
      <c r="F1085" s="50"/>
      <c r="G1085" s="53"/>
      <c r="H1085" s="50"/>
      <c r="I1085" s="50"/>
      <c r="J1085" s="51"/>
      <c r="K1085" s="54"/>
      <c r="L1085" s="50"/>
      <c r="M1085" s="50"/>
      <c r="N1085" s="50"/>
    </row>
    <row r="1086" spans="1:14" s="29" customFormat="1" ht="13.15" customHeight="1">
      <c r="A1086" s="49">
        <f>IF((zdrovojéúdaje!B1086&gt;=$C$3)*(zdrovojéúdaje!B1086&lt;=$C$4),1+COUNTIF($A$1:$A1085,"&gt;0"),0)</f>
        <v>1086</v>
      </c>
      <c r="B1086" s="50"/>
      <c r="C1086" s="51"/>
      <c r="D1086" s="52"/>
      <c r="E1086" s="50"/>
      <c r="F1086" s="50"/>
      <c r="G1086" s="53"/>
      <c r="H1086" s="50"/>
      <c r="I1086" s="50"/>
      <c r="J1086" s="51"/>
      <c r="K1086" s="54"/>
      <c r="L1086" s="50"/>
      <c r="M1086" s="50"/>
      <c r="N1086" s="50"/>
    </row>
    <row r="1087" spans="1:14" s="29" customFormat="1" ht="13.15" customHeight="1">
      <c r="A1087" s="49">
        <f>IF((zdrovojéúdaje!B1087&gt;=$C$3)*(zdrovojéúdaje!B1087&lt;=$C$4),1+COUNTIF($A$1:$A1086,"&gt;0"),0)</f>
        <v>1087</v>
      </c>
      <c r="B1087" s="50"/>
      <c r="C1087" s="51"/>
      <c r="D1087" s="52"/>
      <c r="E1087" s="50"/>
      <c r="F1087" s="50"/>
      <c r="G1087" s="53"/>
      <c r="H1087" s="50"/>
      <c r="I1087" s="50"/>
      <c r="J1087" s="51"/>
      <c r="K1087" s="54"/>
      <c r="L1087" s="50"/>
      <c r="M1087" s="50"/>
      <c r="N1087" s="50"/>
    </row>
    <row r="1088" spans="1:14" s="29" customFormat="1" ht="13.15" customHeight="1">
      <c r="A1088" s="49">
        <f>IF((zdrovojéúdaje!B1088&gt;=$C$3)*(zdrovojéúdaje!B1088&lt;=$C$4),1+COUNTIF($A$1:$A1087,"&gt;0"),0)</f>
        <v>1088</v>
      </c>
      <c r="B1088" s="50"/>
      <c r="C1088" s="51"/>
      <c r="D1088" s="52"/>
      <c r="E1088" s="50"/>
      <c r="F1088" s="50"/>
      <c r="G1088" s="53"/>
      <c r="H1088" s="50"/>
      <c r="I1088" s="50"/>
      <c r="J1088" s="51"/>
      <c r="K1088" s="54"/>
      <c r="L1088" s="50"/>
      <c r="M1088" s="50"/>
      <c r="N1088" s="50"/>
    </row>
    <row r="1089" spans="1:14" s="29" customFormat="1" ht="13.15" customHeight="1">
      <c r="A1089" s="49">
        <f>IF((zdrovojéúdaje!B1089&gt;=$C$3)*(zdrovojéúdaje!B1089&lt;=$C$4),1+COUNTIF($A$1:$A1088,"&gt;0"),0)</f>
        <v>1089</v>
      </c>
      <c r="B1089" s="50"/>
      <c r="C1089" s="51"/>
      <c r="D1089" s="52"/>
      <c r="E1089" s="50"/>
      <c r="F1089" s="50"/>
      <c r="G1089" s="53"/>
      <c r="H1089" s="50"/>
      <c r="I1089" s="50"/>
      <c r="J1089" s="51"/>
      <c r="K1089" s="54"/>
      <c r="L1089" s="50"/>
      <c r="M1089" s="50"/>
      <c r="N1089" s="50"/>
    </row>
    <row r="1090" spans="1:14" s="29" customFormat="1" ht="13.15" customHeight="1">
      <c r="A1090" s="49">
        <f>IF((zdrovojéúdaje!B1090&gt;=$C$3)*(zdrovojéúdaje!B1090&lt;=$C$4),1+COUNTIF($A$1:$A1089,"&gt;0"),0)</f>
        <v>1090</v>
      </c>
      <c r="B1090" s="50"/>
      <c r="C1090" s="51"/>
      <c r="D1090" s="52"/>
      <c r="E1090" s="50"/>
      <c r="F1090" s="50"/>
      <c r="G1090" s="53"/>
      <c r="H1090" s="50"/>
      <c r="I1090" s="50"/>
      <c r="J1090" s="51"/>
      <c r="K1090" s="54"/>
      <c r="L1090" s="50"/>
      <c r="M1090" s="50"/>
      <c r="N1090" s="50"/>
    </row>
    <row r="1091" spans="1:14" s="29" customFormat="1" ht="13.15" customHeight="1">
      <c r="A1091" s="49">
        <f>IF((zdrovojéúdaje!B1091&gt;=$C$3)*(zdrovojéúdaje!B1091&lt;=$C$4),1+COUNTIF($A$1:$A1090,"&gt;0"),0)</f>
        <v>1091</v>
      </c>
      <c r="B1091" s="50"/>
      <c r="C1091" s="51"/>
      <c r="D1091" s="52"/>
      <c r="E1091" s="50"/>
      <c r="F1091" s="50"/>
      <c r="G1091" s="53"/>
      <c r="H1091" s="50"/>
      <c r="I1091" s="50"/>
      <c r="J1091" s="51"/>
      <c r="K1091" s="54"/>
      <c r="L1091" s="50"/>
      <c r="M1091" s="50"/>
      <c r="N1091" s="50"/>
    </row>
    <row r="1092" spans="1:14" s="29" customFormat="1" ht="13.15" customHeight="1">
      <c r="A1092" s="49">
        <f>IF((zdrovojéúdaje!B1092&gt;=$C$3)*(zdrovojéúdaje!B1092&lt;=$C$4),1+COUNTIF($A$1:$A1091,"&gt;0"),0)</f>
        <v>1092</v>
      </c>
      <c r="B1092" s="50"/>
      <c r="C1092" s="51"/>
      <c r="D1092" s="52"/>
      <c r="E1092" s="50"/>
      <c r="F1092" s="50"/>
      <c r="G1092" s="53"/>
      <c r="H1092" s="50"/>
      <c r="I1092" s="50"/>
      <c r="J1092" s="51"/>
      <c r="K1092" s="54"/>
      <c r="L1092" s="50"/>
      <c r="M1092" s="50"/>
      <c r="N1092" s="50"/>
    </row>
    <row r="1093" spans="1:14" s="29" customFormat="1" ht="13.15" customHeight="1">
      <c r="A1093" s="49">
        <f>IF((zdrovojéúdaje!B1093&gt;=$C$3)*(zdrovojéúdaje!B1093&lt;=$C$4),1+COUNTIF($A$1:$A1092,"&gt;0"),0)</f>
        <v>1093</v>
      </c>
      <c r="B1093" s="50"/>
      <c r="C1093" s="51"/>
      <c r="D1093" s="52"/>
      <c r="E1093" s="50"/>
      <c r="F1093" s="50"/>
      <c r="G1093" s="53"/>
      <c r="H1093" s="50"/>
      <c r="I1093" s="50"/>
      <c r="J1093" s="51"/>
      <c r="K1093" s="54"/>
      <c r="L1093" s="50"/>
      <c r="M1093" s="50"/>
      <c r="N1093" s="50"/>
    </row>
    <row r="1094" spans="1:14" s="29" customFormat="1" ht="13.15" customHeight="1">
      <c r="A1094" s="49">
        <f>IF((zdrovojéúdaje!B1094&gt;=$C$3)*(zdrovojéúdaje!B1094&lt;=$C$4),1+COUNTIF($A$1:$A1093,"&gt;0"),0)</f>
        <v>1094</v>
      </c>
      <c r="B1094" s="50"/>
      <c r="C1094" s="51"/>
      <c r="D1094" s="52"/>
      <c r="E1094" s="50"/>
      <c r="F1094" s="50"/>
      <c r="G1094" s="53"/>
      <c r="H1094" s="50"/>
      <c r="I1094" s="50"/>
      <c r="J1094" s="51"/>
      <c r="K1094" s="54"/>
      <c r="L1094" s="50"/>
      <c r="M1094" s="50"/>
      <c r="N1094" s="50"/>
    </row>
    <row r="1095" spans="1:14" s="29" customFormat="1" ht="13.15" customHeight="1">
      <c r="A1095" s="49">
        <f>IF((zdrovojéúdaje!B1095&gt;=$C$3)*(zdrovojéúdaje!B1095&lt;=$C$4),1+COUNTIF($A$1:$A1094,"&gt;0"),0)</f>
        <v>1095</v>
      </c>
      <c r="B1095" s="50"/>
      <c r="C1095" s="51"/>
      <c r="D1095" s="52"/>
      <c r="E1095" s="50"/>
      <c r="F1095" s="50"/>
      <c r="G1095" s="53"/>
      <c r="H1095" s="50"/>
      <c r="I1095" s="50"/>
      <c r="J1095" s="51"/>
      <c r="K1095" s="54"/>
      <c r="L1095" s="50"/>
      <c r="M1095" s="50"/>
      <c r="N1095" s="50"/>
    </row>
    <row r="1096" spans="1:14" s="29" customFormat="1" ht="13.15" customHeight="1">
      <c r="A1096" s="49">
        <f>IF((zdrovojéúdaje!B1096&gt;=$C$3)*(zdrovojéúdaje!B1096&lt;=$C$4),1+COUNTIF($A$1:$A1095,"&gt;0"),0)</f>
        <v>1096</v>
      </c>
      <c r="B1096" s="50"/>
      <c r="C1096" s="51"/>
      <c r="D1096" s="52"/>
      <c r="E1096" s="50"/>
      <c r="F1096" s="50"/>
      <c r="G1096" s="53"/>
      <c r="H1096" s="50"/>
      <c r="I1096" s="50"/>
      <c r="J1096" s="51"/>
      <c r="K1096" s="54"/>
      <c r="L1096" s="50"/>
      <c r="M1096" s="50"/>
      <c r="N1096" s="50"/>
    </row>
    <row r="1097" spans="1:14" s="29" customFormat="1" ht="13.15" customHeight="1">
      <c r="A1097" s="49">
        <f>IF((zdrovojéúdaje!B1097&gt;=$C$3)*(zdrovojéúdaje!B1097&lt;=$C$4),1+COUNTIF($A$1:$A1096,"&gt;0"),0)</f>
        <v>1097</v>
      </c>
      <c r="B1097" s="50"/>
      <c r="C1097" s="51"/>
      <c r="D1097" s="52"/>
      <c r="E1097" s="50"/>
      <c r="F1097" s="50"/>
      <c r="G1097" s="53"/>
      <c r="H1097" s="50"/>
      <c r="I1097" s="50"/>
      <c r="J1097" s="51"/>
      <c r="K1097" s="54"/>
      <c r="L1097" s="50"/>
      <c r="M1097" s="50"/>
      <c r="N1097" s="50"/>
    </row>
    <row r="1098" spans="1:14" s="29" customFormat="1" ht="13.15" customHeight="1">
      <c r="A1098" s="49">
        <f>IF((zdrovojéúdaje!B1098&gt;=$C$3)*(zdrovojéúdaje!B1098&lt;=$C$4),1+COUNTIF($A$1:$A1097,"&gt;0"),0)</f>
        <v>1098</v>
      </c>
      <c r="B1098" s="50"/>
      <c r="C1098" s="51"/>
      <c r="D1098" s="52"/>
      <c r="E1098" s="50"/>
      <c r="F1098" s="50"/>
      <c r="G1098" s="53"/>
      <c r="H1098" s="50"/>
      <c r="I1098" s="50"/>
      <c r="J1098" s="51"/>
      <c r="K1098" s="54"/>
      <c r="L1098" s="50"/>
      <c r="M1098" s="50"/>
      <c r="N1098" s="50"/>
    </row>
    <row r="1099" spans="1:14" s="29" customFormat="1" ht="13.15" customHeight="1">
      <c r="A1099" s="49">
        <f>IF((zdrovojéúdaje!B1099&gt;=$C$3)*(zdrovojéúdaje!B1099&lt;=$C$4),1+COUNTIF($A$1:$A1098,"&gt;0"),0)</f>
        <v>1099</v>
      </c>
      <c r="B1099" s="50"/>
      <c r="C1099" s="51"/>
      <c r="D1099" s="52"/>
      <c r="E1099" s="50"/>
      <c r="F1099" s="50"/>
      <c r="G1099" s="53"/>
      <c r="H1099" s="50"/>
      <c r="I1099" s="50"/>
      <c r="J1099" s="51"/>
      <c r="K1099" s="54"/>
      <c r="L1099" s="50"/>
      <c r="M1099" s="50"/>
      <c r="N1099" s="50"/>
    </row>
    <row r="1100" spans="1:14" s="29" customFormat="1" ht="13.15" customHeight="1">
      <c r="A1100" s="49">
        <f>IF((zdrovojéúdaje!B1100&gt;=$C$3)*(zdrovojéúdaje!B1100&lt;=$C$4),1+COUNTIF($A$1:$A1099,"&gt;0"),0)</f>
        <v>1100</v>
      </c>
      <c r="B1100" s="50"/>
      <c r="C1100" s="51"/>
      <c r="D1100" s="52"/>
      <c r="E1100" s="50"/>
      <c r="F1100" s="50"/>
      <c r="G1100" s="53"/>
      <c r="H1100" s="50"/>
      <c r="I1100" s="50"/>
      <c r="J1100" s="51"/>
      <c r="K1100" s="54"/>
      <c r="L1100" s="50"/>
      <c r="M1100" s="50"/>
      <c r="N1100" s="50"/>
    </row>
    <row r="1101" spans="1:14" s="29" customFormat="1" ht="13.15" customHeight="1">
      <c r="A1101" s="49">
        <f>IF((zdrovojéúdaje!B1101&gt;=$C$3)*(zdrovojéúdaje!B1101&lt;=$C$4),1+COUNTIF($A$1:$A1100,"&gt;0"),0)</f>
        <v>1101</v>
      </c>
      <c r="B1101" s="50"/>
      <c r="C1101" s="51"/>
      <c r="D1101" s="52"/>
      <c r="E1101" s="50"/>
      <c r="F1101" s="50"/>
      <c r="G1101" s="53"/>
      <c r="H1101" s="50"/>
      <c r="I1101" s="50"/>
      <c r="J1101" s="51"/>
      <c r="K1101" s="54"/>
      <c r="L1101" s="50"/>
      <c r="M1101" s="50"/>
      <c r="N1101" s="50"/>
    </row>
    <row r="1102" spans="1:14" s="29" customFormat="1" ht="13.15" customHeight="1">
      <c r="A1102" s="49">
        <f>IF((zdrovojéúdaje!B1102&gt;=$C$3)*(zdrovojéúdaje!B1102&lt;=$C$4),1+COUNTIF($A$1:$A1101,"&gt;0"),0)</f>
        <v>1102</v>
      </c>
      <c r="B1102" s="50"/>
      <c r="C1102" s="51"/>
      <c r="D1102" s="52"/>
      <c r="E1102" s="50"/>
      <c r="F1102" s="50"/>
      <c r="G1102" s="53"/>
      <c r="H1102" s="50"/>
      <c r="I1102" s="50"/>
      <c r="J1102" s="51"/>
      <c r="K1102" s="54"/>
      <c r="L1102" s="50"/>
      <c r="M1102" s="50"/>
      <c r="N1102" s="50"/>
    </row>
    <row r="1103" spans="1:14" s="29" customFormat="1" ht="13.15" customHeight="1">
      <c r="A1103" s="49">
        <f>IF((zdrovojéúdaje!B1103&gt;=$C$3)*(zdrovojéúdaje!B1103&lt;=$C$4),1+COUNTIF($A$1:$A1102,"&gt;0"),0)</f>
        <v>1103</v>
      </c>
      <c r="B1103" s="50"/>
      <c r="C1103" s="51"/>
      <c r="D1103" s="52"/>
      <c r="E1103" s="50"/>
      <c r="F1103" s="50"/>
      <c r="G1103" s="53"/>
      <c r="H1103" s="50"/>
      <c r="I1103" s="50"/>
      <c r="J1103" s="51"/>
      <c r="K1103" s="54"/>
      <c r="L1103" s="50"/>
      <c r="M1103" s="50"/>
      <c r="N1103" s="50"/>
    </row>
    <row r="1104" spans="1:14" s="29" customFormat="1" ht="13.15" customHeight="1">
      <c r="A1104" s="49">
        <f>IF((zdrovojéúdaje!B1104&gt;=$C$3)*(zdrovojéúdaje!B1104&lt;=$C$4),1+COUNTIF($A$1:$A1103,"&gt;0"),0)</f>
        <v>1104</v>
      </c>
      <c r="B1104" s="50"/>
      <c r="C1104" s="51"/>
      <c r="D1104" s="52"/>
      <c r="E1104" s="50"/>
      <c r="F1104" s="50"/>
      <c r="G1104" s="53"/>
      <c r="H1104" s="50"/>
      <c r="I1104" s="50"/>
      <c r="J1104" s="51"/>
      <c r="K1104" s="54"/>
      <c r="L1104" s="50"/>
      <c r="M1104" s="50"/>
      <c r="N1104" s="50"/>
    </row>
    <row r="1105" spans="1:14" s="29" customFormat="1" ht="13.15" customHeight="1">
      <c r="A1105" s="49">
        <f>IF((zdrovojéúdaje!B1105&gt;=$C$3)*(zdrovojéúdaje!B1105&lt;=$C$4),1+COUNTIF($A$1:$A1104,"&gt;0"),0)</f>
        <v>1105</v>
      </c>
      <c r="B1105" s="50"/>
      <c r="C1105" s="51"/>
      <c r="D1105" s="52"/>
      <c r="E1105" s="50"/>
      <c r="F1105" s="50"/>
      <c r="G1105" s="53"/>
      <c r="H1105" s="50"/>
      <c r="I1105" s="50"/>
      <c r="J1105" s="51"/>
      <c r="K1105" s="54"/>
      <c r="L1105" s="50"/>
      <c r="M1105" s="50"/>
      <c r="N1105" s="50"/>
    </row>
    <row r="1106" spans="1:14" s="29" customFormat="1" ht="13.15" customHeight="1">
      <c r="A1106" s="49">
        <f>IF((zdrovojéúdaje!B1106&gt;=$C$3)*(zdrovojéúdaje!B1106&lt;=$C$4),1+COUNTIF($A$1:$A1105,"&gt;0"),0)</f>
        <v>1106</v>
      </c>
      <c r="B1106" s="50"/>
      <c r="C1106" s="51"/>
      <c r="D1106" s="52"/>
      <c r="E1106" s="50"/>
      <c r="F1106" s="50"/>
      <c r="G1106" s="53"/>
      <c r="H1106" s="50"/>
      <c r="I1106" s="50"/>
      <c r="J1106" s="51"/>
      <c r="K1106" s="54"/>
      <c r="L1106" s="50"/>
      <c r="M1106" s="50"/>
      <c r="N1106" s="50"/>
    </row>
    <row r="1107" spans="1:14" s="29" customFormat="1" ht="13.15" customHeight="1">
      <c r="A1107" s="49">
        <f>IF((zdrovojéúdaje!B1107&gt;=$C$3)*(zdrovojéúdaje!B1107&lt;=$C$4),1+COUNTIF($A$1:$A1106,"&gt;0"),0)</f>
        <v>1107</v>
      </c>
      <c r="B1107" s="50"/>
      <c r="C1107" s="51"/>
      <c r="D1107" s="52"/>
      <c r="E1107" s="50"/>
      <c r="F1107" s="50"/>
      <c r="G1107" s="53"/>
      <c r="H1107" s="50"/>
      <c r="I1107" s="50"/>
      <c r="J1107" s="51"/>
      <c r="K1107" s="54"/>
      <c r="L1107" s="50"/>
      <c r="M1107" s="50"/>
      <c r="N1107" s="50"/>
    </row>
    <row r="1108" spans="1:14" s="29" customFormat="1" ht="13.15" customHeight="1">
      <c r="A1108" s="49">
        <f>IF((zdrovojéúdaje!B1108&gt;=$C$3)*(zdrovojéúdaje!B1108&lt;=$C$4),1+COUNTIF($A$1:$A1107,"&gt;0"),0)</f>
        <v>1108</v>
      </c>
      <c r="B1108" s="50"/>
      <c r="C1108" s="51"/>
      <c r="D1108" s="52"/>
      <c r="E1108" s="50"/>
      <c r="F1108" s="50"/>
      <c r="G1108" s="53"/>
      <c r="H1108" s="50"/>
      <c r="I1108" s="50"/>
      <c r="J1108" s="51"/>
      <c r="K1108" s="54"/>
      <c r="L1108" s="50"/>
      <c r="M1108" s="50"/>
      <c r="N1108" s="50"/>
    </row>
    <row r="1109" spans="1:14" s="29" customFormat="1" ht="13.15" customHeight="1">
      <c r="A1109" s="49">
        <f>IF((zdrovojéúdaje!B1109&gt;=$C$3)*(zdrovojéúdaje!B1109&lt;=$C$4),1+COUNTIF($A$1:$A1108,"&gt;0"),0)</f>
        <v>1109</v>
      </c>
      <c r="B1109" s="50"/>
      <c r="C1109" s="51"/>
      <c r="D1109" s="52"/>
      <c r="E1109" s="50"/>
      <c r="F1109" s="50"/>
      <c r="G1109" s="53"/>
      <c r="H1109" s="50"/>
      <c r="I1109" s="50"/>
      <c r="J1109" s="51"/>
      <c r="K1109" s="54"/>
      <c r="L1109" s="50"/>
      <c r="M1109" s="50"/>
      <c r="N1109" s="50"/>
    </row>
    <row r="1110" spans="1:14" s="29" customFormat="1" ht="13.15" customHeight="1">
      <c r="A1110" s="49">
        <f>IF((zdrovojéúdaje!B1110&gt;=$C$3)*(zdrovojéúdaje!B1110&lt;=$C$4),1+COUNTIF($A$1:$A1109,"&gt;0"),0)</f>
        <v>1110</v>
      </c>
      <c r="B1110" s="50"/>
      <c r="C1110" s="51"/>
      <c r="D1110" s="52"/>
      <c r="E1110" s="50"/>
      <c r="F1110" s="50"/>
      <c r="G1110" s="53"/>
      <c r="H1110" s="50"/>
      <c r="I1110" s="50"/>
      <c r="J1110" s="51"/>
      <c r="K1110" s="54"/>
      <c r="L1110" s="50"/>
      <c r="M1110" s="50"/>
      <c r="N1110" s="50"/>
    </row>
    <row r="1111" spans="1:14" s="29" customFormat="1" ht="13.15" customHeight="1">
      <c r="A1111" s="49">
        <f>IF((zdrovojéúdaje!B1111&gt;=$C$3)*(zdrovojéúdaje!B1111&lt;=$C$4),1+COUNTIF($A$1:$A1110,"&gt;0"),0)</f>
        <v>1111</v>
      </c>
      <c r="B1111" s="50"/>
      <c r="C1111" s="51"/>
      <c r="D1111" s="52"/>
      <c r="E1111" s="50"/>
      <c r="F1111" s="50"/>
      <c r="G1111" s="53"/>
      <c r="H1111" s="50"/>
      <c r="I1111" s="50"/>
      <c r="J1111" s="51"/>
      <c r="K1111" s="54"/>
      <c r="L1111" s="50"/>
      <c r="M1111" s="50"/>
      <c r="N1111" s="50"/>
    </row>
    <row r="1112" spans="1:14" s="29" customFormat="1" ht="13.15" customHeight="1">
      <c r="A1112" s="49">
        <f>IF((zdrovojéúdaje!B1112&gt;=$C$3)*(zdrovojéúdaje!B1112&lt;=$C$4),1+COUNTIF($A$1:$A1111,"&gt;0"),0)</f>
        <v>1112</v>
      </c>
      <c r="B1112" s="50"/>
      <c r="C1112" s="51"/>
      <c r="D1112" s="52"/>
      <c r="E1112" s="50"/>
      <c r="F1112" s="50"/>
      <c r="G1112" s="53"/>
      <c r="H1112" s="50"/>
      <c r="I1112" s="50"/>
      <c r="J1112" s="51"/>
      <c r="K1112" s="54"/>
      <c r="L1112" s="50"/>
      <c r="M1112" s="50"/>
      <c r="N1112" s="50"/>
    </row>
    <row r="1113" spans="1:14" s="29" customFormat="1" ht="13.15" customHeight="1">
      <c r="A1113" s="49">
        <f>IF((zdrovojéúdaje!B1113&gt;=$C$3)*(zdrovojéúdaje!B1113&lt;=$C$4),1+COUNTIF($A$1:$A1112,"&gt;0"),0)</f>
        <v>1113</v>
      </c>
      <c r="B1113" s="50"/>
      <c r="C1113" s="51"/>
      <c r="D1113" s="52"/>
      <c r="E1113" s="50"/>
      <c r="F1113" s="50"/>
      <c r="G1113" s="53"/>
      <c r="H1113" s="50"/>
      <c r="I1113" s="50"/>
      <c r="J1113" s="51"/>
      <c r="K1113" s="54"/>
      <c r="L1113" s="50"/>
      <c r="M1113" s="50"/>
      <c r="N1113" s="50"/>
    </row>
    <row r="1114" spans="1:14" s="29" customFormat="1" ht="13.15" customHeight="1">
      <c r="A1114" s="49">
        <f>IF((zdrovojéúdaje!B1114&gt;=$C$3)*(zdrovojéúdaje!B1114&lt;=$C$4),1+COUNTIF($A$1:$A1113,"&gt;0"),0)</f>
        <v>1114</v>
      </c>
      <c r="B1114" s="50"/>
      <c r="C1114" s="51"/>
      <c r="D1114" s="52"/>
      <c r="E1114" s="50"/>
      <c r="F1114" s="50"/>
      <c r="G1114" s="53"/>
      <c r="H1114" s="50"/>
      <c r="I1114" s="50"/>
      <c r="J1114" s="51"/>
      <c r="K1114" s="54"/>
      <c r="L1114" s="50"/>
      <c r="M1114" s="50"/>
      <c r="N1114" s="50"/>
    </row>
    <row r="1115" spans="1:14" s="29" customFormat="1" ht="13.15" customHeight="1">
      <c r="A1115" s="49">
        <f>IF((zdrovojéúdaje!B1115&gt;=$C$3)*(zdrovojéúdaje!B1115&lt;=$C$4),1+COUNTIF($A$1:$A1114,"&gt;0"),0)</f>
        <v>1115</v>
      </c>
      <c r="B1115" s="50"/>
      <c r="C1115" s="51"/>
      <c r="D1115" s="52"/>
      <c r="E1115" s="50"/>
      <c r="F1115" s="50"/>
      <c r="G1115" s="53"/>
      <c r="H1115" s="50"/>
      <c r="I1115" s="50"/>
      <c r="J1115" s="51"/>
      <c r="K1115" s="54"/>
      <c r="L1115" s="50"/>
      <c r="M1115" s="50"/>
      <c r="N1115" s="50"/>
    </row>
    <row r="1116" spans="1:14" s="29" customFormat="1" ht="13.15" customHeight="1">
      <c r="A1116" s="49">
        <f>IF((zdrovojéúdaje!B1116&gt;=$C$3)*(zdrovojéúdaje!B1116&lt;=$C$4),1+COUNTIF($A$1:$A1115,"&gt;0"),0)</f>
        <v>1116</v>
      </c>
      <c r="B1116" s="50"/>
      <c r="C1116" s="51"/>
      <c r="D1116" s="52"/>
      <c r="E1116" s="50"/>
      <c r="F1116" s="50"/>
      <c r="G1116" s="53"/>
      <c r="H1116" s="50"/>
      <c r="I1116" s="50"/>
      <c r="J1116" s="51"/>
      <c r="K1116" s="54"/>
      <c r="L1116" s="50"/>
      <c r="M1116" s="50"/>
      <c r="N1116" s="50"/>
    </row>
    <row r="1117" spans="1:14" s="29" customFormat="1" ht="13.15" customHeight="1">
      <c r="A1117" s="49">
        <f>IF((zdrovojéúdaje!B1117&gt;=$C$3)*(zdrovojéúdaje!B1117&lt;=$C$4),1+COUNTIF($A$1:$A1116,"&gt;0"),0)</f>
        <v>1117</v>
      </c>
      <c r="B1117" s="50"/>
      <c r="C1117" s="51"/>
      <c r="D1117" s="52"/>
      <c r="E1117" s="50"/>
      <c r="F1117" s="50"/>
      <c r="G1117" s="53"/>
      <c r="H1117" s="50"/>
      <c r="I1117" s="50"/>
      <c r="J1117" s="51"/>
      <c r="K1117" s="54"/>
      <c r="L1117" s="50"/>
      <c r="M1117" s="50"/>
      <c r="N1117" s="50"/>
    </row>
    <row r="1118" spans="1:14" s="29" customFormat="1" ht="13.15" customHeight="1">
      <c r="A1118" s="49">
        <f>IF((zdrovojéúdaje!B1118&gt;=$C$3)*(zdrovojéúdaje!B1118&lt;=$C$4),1+COUNTIF($A$1:$A1117,"&gt;0"),0)</f>
        <v>1118</v>
      </c>
      <c r="B1118" s="50"/>
      <c r="C1118" s="51"/>
      <c r="D1118" s="52"/>
      <c r="E1118" s="50"/>
      <c r="F1118" s="50"/>
      <c r="G1118" s="53"/>
      <c r="H1118" s="50"/>
      <c r="I1118" s="50"/>
      <c r="J1118" s="51"/>
      <c r="K1118" s="54"/>
      <c r="L1118" s="50"/>
      <c r="M1118" s="50"/>
      <c r="N1118" s="50"/>
    </row>
    <row r="1119" spans="1:14" s="29" customFormat="1" ht="13.15" customHeight="1">
      <c r="A1119" s="49">
        <f>IF((zdrovojéúdaje!B1119&gt;=$C$3)*(zdrovojéúdaje!B1119&lt;=$C$4),1+COUNTIF($A$1:$A1118,"&gt;0"),0)</f>
        <v>1119</v>
      </c>
      <c r="B1119" s="50"/>
      <c r="C1119" s="51"/>
      <c r="D1119" s="52"/>
      <c r="E1119" s="50"/>
      <c r="F1119" s="50"/>
      <c r="G1119" s="53"/>
      <c r="H1119" s="50"/>
      <c r="I1119" s="50"/>
      <c r="J1119" s="51"/>
      <c r="K1119" s="54"/>
      <c r="L1119" s="50"/>
      <c r="M1119" s="50"/>
      <c r="N1119" s="50"/>
    </row>
    <row r="1120" spans="1:14" s="29" customFormat="1" ht="13.15" customHeight="1">
      <c r="A1120" s="49">
        <f>IF((zdrovojéúdaje!B1120&gt;=$C$3)*(zdrovojéúdaje!B1120&lt;=$C$4),1+COUNTIF($A$1:$A1119,"&gt;0"),0)</f>
        <v>1120</v>
      </c>
      <c r="B1120" s="50"/>
      <c r="C1120" s="51"/>
      <c r="D1120" s="52"/>
      <c r="E1120" s="50"/>
      <c r="F1120" s="50"/>
      <c r="G1120" s="53"/>
      <c r="H1120" s="50"/>
      <c r="I1120" s="50"/>
      <c r="J1120" s="51"/>
      <c r="K1120" s="54"/>
      <c r="L1120" s="50"/>
      <c r="M1120" s="50"/>
      <c r="N1120" s="50"/>
    </row>
    <row r="1121" spans="1:14" s="29" customFormat="1" ht="13.15" customHeight="1">
      <c r="A1121" s="49">
        <f>IF((zdrovojéúdaje!B1121&gt;=$C$3)*(zdrovojéúdaje!B1121&lt;=$C$4),1+COUNTIF($A$1:$A1120,"&gt;0"),0)</f>
        <v>1121</v>
      </c>
      <c r="B1121" s="50"/>
      <c r="C1121" s="51"/>
      <c r="D1121" s="52"/>
      <c r="E1121" s="50"/>
      <c r="F1121" s="50"/>
      <c r="G1121" s="53"/>
      <c r="H1121" s="50"/>
      <c r="I1121" s="50"/>
      <c r="J1121" s="51"/>
      <c r="K1121" s="54"/>
      <c r="L1121" s="50"/>
      <c r="M1121" s="50"/>
      <c r="N1121" s="50"/>
    </row>
    <row r="1122" spans="1:14" s="29" customFormat="1" ht="13.15" customHeight="1">
      <c r="A1122" s="49">
        <f>IF((zdrovojéúdaje!B1122&gt;=$C$3)*(zdrovojéúdaje!B1122&lt;=$C$4),1+COUNTIF($A$1:$A1121,"&gt;0"),0)</f>
        <v>1122</v>
      </c>
      <c r="B1122" s="50"/>
      <c r="C1122" s="51"/>
      <c r="D1122" s="52"/>
      <c r="E1122" s="50"/>
      <c r="F1122" s="50"/>
      <c r="G1122" s="53"/>
      <c r="H1122" s="50"/>
      <c r="I1122" s="50"/>
      <c r="J1122" s="51"/>
      <c r="K1122" s="54"/>
      <c r="L1122" s="50"/>
      <c r="M1122" s="50"/>
      <c r="N1122" s="50"/>
    </row>
    <row r="1123" spans="1:14" s="29" customFormat="1" ht="13.15" customHeight="1">
      <c r="A1123" s="49">
        <f>IF((zdrovojéúdaje!B1123&gt;=$C$3)*(zdrovojéúdaje!B1123&lt;=$C$4),1+COUNTIF($A$1:$A1122,"&gt;0"),0)</f>
        <v>1123</v>
      </c>
      <c r="B1123" s="50"/>
      <c r="C1123" s="51"/>
      <c r="D1123" s="52"/>
      <c r="E1123" s="50"/>
      <c r="F1123" s="50"/>
      <c r="G1123" s="53"/>
      <c r="H1123" s="50"/>
      <c r="I1123" s="50"/>
      <c r="J1123" s="51"/>
      <c r="K1123" s="54"/>
      <c r="L1123" s="50"/>
      <c r="M1123" s="50"/>
      <c r="N1123" s="50"/>
    </row>
    <row r="1124" spans="1:14" s="29" customFormat="1" ht="13.15" customHeight="1">
      <c r="A1124" s="49">
        <f>IF((zdrovojéúdaje!B1124&gt;=$C$3)*(zdrovojéúdaje!B1124&lt;=$C$4),1+COUNTIF($A$1:$A1123,"&gt;0"),0)</f>
        <v>1124</v>
      </c>
      <c r="B1124" s="50"/>
      <c r="C1124" s="51"/>
      <c r="D1124" s="52"/>
      <c r="E1124" s="50"/>
      <c r="F1124" s="50"/>
      <c r="G1124" s="53"/>
      <c r="H1124" s="50"/>
      <c r="I1124" s="50"/>
      <c r="J1124" s="51"/>
      <c r="K1124" s="54"/>
      <c r="L1124" s="50"/>
      <c r="M1124" s="50"/>
      <c r="N1124" s="50"/>
    </row>
    <row r="1125" spans="1:14" s="29" customFormat="1" ht="13.15" customHeight="1">
      <c r="A1125" s="49">
        <f>IF((zdrovojéúdaje!B1125&gt;=$C$3)*(zdrovojéúdaje!B1125&lt;=$C$4),1+COUNTIF($A$1:$A1124,"&gt;0"),0)</f>
        <v>1125</v>
      </c>
      <c r="B1125" s="50"/>
      <c r="C1125" s="51"/>
      <c r="D1125" s="52"/>
      <c r="E1125" s="50"/>
      <c r="F1125" s="50"/>
      <c r="G1125" s="53"/>
      <c r="H1125" s="50"/>
      <c r="I1125" s="50"/>
      <c r="J1125" s="51"/>
      <c r="K1125" s="54"/>
      <c r="L1125" s="50"/>
      <c r="M1125" s="50"/>
      <c r="N1125" s="50"/>
    </row>
    <row r="1126" spans="1:14" s="29" customFormat="1" ht="13.15" customHeight="1">
      <c r="A1126" s="49">
        <f>IF((zdrovojéúdaje!B1126&gt;=$C$3)*(zdrovojéúdaje!B1126&lt;=$C$4),1+COUNTIF($A$1:$A1125,"&gt;0"),0)</f>
        <v>1126</v>
      </c>
      <c r="B1126" s="50"/>
      <c r="C1126" s="51"/>
      <c r="D1126" s="52"/>
      <c r="E1126" s="50"/>
      <c r="F1126" s="50"/>
      <c r="G1126" s="53"/>
      <c r="H1126" s="50"/>
      <c r="I1126" s="50"/>
      <c r="J1126" s="51"/>
      <c r="K1126" s="54"/>
      <c r="L1126" s="50"/>
      <c r="M1126" s="50"/>
      <c r="N1126" s="50"/>
    </row>
    <row r="1127" spans="1:14" s="29" customFormat="1" ht="13.15" customHeight="1">
      <c r="A1127" s="49">
        <f>IF((zdrovojéúdaje!B1127&gt;=$C$3)*(zdrovojéúdaje!B1127&lt;=$C$4),1+COUNTIF($A$1:$A1126,"&gt;0"),0)</f>
        <v>1127</v>
      </c>
      <c r="B1127" s="50"/>
      <c r="C1127" s="51"/>
      <c r="D1127" s="52"/>
      <c r="E1127" s="50"/>
      <c r="F1127" s="50"/>
      <c r="G1127" s="53"/>
      <c r="H1127" s="50"/>
      <c r="I1127" s="50"/>
      <c r="J1127" s="51"/>
      <c r="K1127" s="54"/>
      <c r="L1127" s="50"/>
      <c r="M1127" s="50"/>
      <c r="N1127" s="50"/>
    </row>
    <row r="1128" spans="1:14" s="29" customFormat="1" ht="13.15" customHeight="1">
      <c r="A1128" s="49">
        <f>IF((zdrovojéúdaje!B1128&gt;=$C$3)*(zdrovojéúdaje!B1128&lt;=$C$4),1+COUNTIF($A$1:$A1127,"&gt;0"),0)</f>
        <v>1128</v>
      </c>
      <c r="B1128" s="50"/>
      <c r="C1128" s="51"/>
      <c r="D1128" s="52"/>
      <c r="E1128" s="50"/>
      <c r="F1128" s="50"/>
      <c r="G1128" s="53"/>
      <c r="H1128" s="50"/>
      <c r="I1128" s="50"/>
      <c r="J1128" s="51"/>
      <c r="K1128" s="54"/>
      <c r="L1128" s="50"/>
      <c r="M1128" s="50"/>
      <c r="N1128" s="50"/>
    </row>
    <row r="1129" spans="1:14" s="29" customFormat="1" ht="13.15" customHeight="1">
      <c r="A1129" s="49">
        <f>IF((zdrovojéúdaje!B1129&gt;=$C$3)*(zdrovojéúdaje!B1129&lt;=$C$4),1+COUNTIF($A$1:$A1128,"&gt;0"),0)</f>
        <v>1129</v>
      </c>
      <c r="B1129" s="50"/>
      <c r="C1129" s="51"/>
      <c r="D1129" s="52"/>
      <c r="E1129" s="50"/>
      <c r="F1129" s="50"/>
      <c r="G1129" s="53"/>
      <c r="H1129" s="50"/>
      <c r="I1129" s="50"/>
      <c r="J1129" s="51"/>
      <c r="K1129" s="54"/>
      <c r="L1129" s="50"/>
      <c r="M1129" s="50"/>
      <c r="N1129" s="50"/>
    </row>
    <row r="1130" spans="1:14" s="29" customFormat="1" ht="13.15" customHeight="1">
      <c r="A1130" s="49">
        <f>IF((zdrovojéúdaje!B1130&gt;=$C$3)*(zdrovojéúdaje!B1130&lt;=$C$4),1+COUNTIF($A$1:$A1129,"&gt;0"),0)</f>
        <v>1130</v>
      </c>
      <c r="B1130" s="50"/>
      <c r="C1130" s="51"/>
      <c r="D1130" s="52"/>
      <c r="E1130" s="50"/>
      <c r="F1130" s="50"/>
      <c r="G1130" s="53"/>
      <c r="H1130" s="50"/>
      <c r="I1130" s="50"/>
      <c r="J1130" s="51"/>
      <c r="K1130" s="54"/>
      <c r="L1130" s="50"/>
      <c r="M1130" s="50"/>
      <c r="N1130" s="50"/>
    </row>
    <row r="1131" spans="1:14" s="29" customFormat="1" ht="13.15" customHeight="1">
      <c r="A1131" s="49">
        <f>IF((zdrovojéúdaje!B1131&gt;=$C$3)*(zdrovojéúdaje!B1131&lt;=$C$4),1+COUNTIF($A$1:$A1130,"&gt;0"),0)</f>
        <v>1131</v>
      </c>
      <c r="B1131" s="50"/>
      <c r="C1131" s="51"/>
      <c r="D1131" s="52"/>
      <c r="E1131" s="50"/>
      <c r="F1131" s="50"/>
      <c r="G1131" s="53"/>
      <c r="H1131" s="50"/>
      <c r="I1131" s="50"/>
      <c r="J1131" s="51"/>
      <c r="K1131" s="54"/>
      <c r="L1131" s="50"/>
      <c r="M1131" s="50"/>
      <c r="N1131" s="50"/>
    </row>
    <row r="1132" spans="1:14" s="29" customFormat="1" ht="13.15" customHeight="1">
      <c r="A1132" s="49">
        <f>IF((zdrovojéúdaje!B1132&gt;=$C$3)*(zdrovojéúdaje!B1132&lt;=$C$4),1+COUNTIF($A$1:$A1131,"&gt;0"),0)</f>
        <v>1132</v>
      </c>
      <c r="B1132" s="50"/>
      <c r="C1132" s="51"/>
      <c r="D1132" s="52"/>
      <c r="E1132" s="50"/>
      <c r="F1132" s="50"/>
      <c r="G1132" s="53"/>
      <c r="H1132" s="50"/>
      <c r="I1132" s="50"/>
      <c r="J1132" s="51"/>
      <c r="K1132" s="54"/>
      <c r="L1132" s="50"/>
      <c r="M1132" s="50"/>
      <c r="N1132" s="50"/>
    </row>
    <row r="1133" spans="1:14" s="29" customFormat="1" ht="13.15" customHeight="1">
      <c r="A1133" s="49">
        <f>IF((zdrovojéúdaje!B1133&gt;=$C$3)*(zdrovojéúdaje!B1133&lt;=$C$4),1+COUNTIF($A$1:$A1132,"&gt;0"),0)</f>
        <v>1133</v>
      </c>
      <c r="B1133" s="50"/>
      <c r="C1133" s="51"/>
      <c r="D1133" s="52"/>
      <c r="E1133" s="50"/>
      <c r="F1133" s="50"/>
      <c r="G1133" s="53"/>
      <c r="H1133" s="50"/>
      <c r="I1133" s="50"/>
      <c r="J1133" s="51"/>
      <c r="K1133" s="54"/>
      <c r="L1133" s="50"/>
      <c r="M1133" s="50"/>
      <c r="N1133" s="50"/>
    </row>
    <row r="1134" spans="1:14" s="29" customFormat="1" ht="13.15" customHeight="1">
      <c r="A1134" s="49">
        <f>IF((zdrovojéúdaje!B1134&gt;=$C$3)*(zdrovojéúdaje!B1134&lt;=$C$4),1+COUNTIF($A$1:$A1133,"&gt;0"),0)</f>
        <v>1134</v>
      </c>
      <c r="B1134" s="50"/>
      <c r="C1134" s="51"/>
      <c r="D1134" s="52"/>
      <c r="E1134" s="50"/>
      <c r="F1134" s="50"/>
      <c r="G1134" s="53"/>
      <c r="H1134" s="50"/>
      <c r="I1134" s="50"/>
      <c r="J1134" s="51"/>
      <c r="K1134" s="54"/>
      <c r="L1134" s="50"/>
      <c r="M1134" s="50"/>
      <c r="N1134" s="50"/>
    </row>
    <row r="1135" spans="1:14" s="29" customFormat="1" ht="13.15" customHeight="1">
      <c r="A1135" s="49">
        <f>IF((zdrovojéúdaje!B1135&gt;=$C$3)*(zdrovojéúdaje!B1135&lt;=$C$4),1+COUNTIF($A$1:$A1134,"&gt;0"),0)</f>
        <v>1135</v>
      </c>
      <c r="B1135" s="50"/>
      <c r="C1135" s="51"/>
      <c r="D1135" s="52"/>
      <c r="E1135" s="50"/>
      <c r="F1135" s="50"/>
      <c r="G1135" s="53"/>
      <c r="H1135" s="50"/>
      <c r="I1135" s="50"/>
      <c r="J1135" s="51"/>
      <c r="K1135" s="54"/>
      <c r="L1135" s="50"/>
      <c r="M1135" s="50"/>
      <c r="N1135" s="50"/>
    </row>
    <row r="1136" spans="1:14" s="29" customFormat="1" ht="13.15" customHeight="1">
      <c r="A1136" s="49">
        <f>IF((zdrovojéúdaje!B1136&gt;=$C$3)*(zdrovojéúdaje!B1136&lt;=$C$4),1+COUNTIF($A$1:$A1135,"&gt;0"),0)</f>
        <v>1136</v>
      </c>
      <c r="B1136" s="50"/>
      <c r="C1136" s="51"/>
      <c r="D1136" s="52"/>
      <c r="E1136" s="50"/>
      <c r="F1136" s="50"/>
      <c r="G1136" s="53"/>
      <c r="H1136" s="50"/>
      <c r="I1136" s="50"/>
      <c r="J1136" s="51"/>
      <c r="K1136" s="54"/>
      <c r="L1136" s="50"/>
      <c r="M1136" s="50"/>
      <c r="N1136" s="50"/>
    </row>
    <row r="1137" spans="1:14" s="29" customFormat="1" ht="13.15" customHeight="1">
      <c r="A1137" s="49">
        <f>IF((zdrovojéúdaje!B1137&gt;=$C$3)*(zdrovojéúdaje!B1137&lt;=$C$4),1+COUNTIF($A$1:$A1136,"&gt;0"),0)</f>
        <v>1137</v>
      </c>
      <c r="B1137" s="50"/>
      <c r="C1137" s="51"/>
      <c r="D1137" s="52"/>
      <c r="E1137" s="50"/>
      <c r="F1137" s="50"/>
      <c r="G1137" s="53"/>
      <c r="H1137" s="50"/>
      <c r="I1137" s="50"/>
      <c r="J1137" s="51"/>
      <c r="K1137" s="54"/>
      <c r="L1137" s="50"/>
      <c r="M1137" s="50"/>
      <c r="N1137" s="50"/>
    </row>
    <row r="1138" spans="1:14" s="29" customFormat="1" ht="13.15" customHeight="1">
      <c r="A1138" s="49">
        <f>IF((zdrovojéúdaje!B1138&gt;=$C$3)*(zdrovojéúdaje!B1138&lt;=$C$4),1+COUNTIF($A$1:$A1137,"&gt;0"),0)</f>
        <v>1138</v>
      </c>
      <c r="B1138" s="50"/>
      <c r="C1138" s="51"/>
      <c r="D1138" s="52"/>
      <c r="E1138" s="50"/>
      <c r="F1138" s="50"/>
      <c r="G1138" s="53"/>
      <c r="H1138" s="50"/>
      <c r="I1138" s="50"/>
      <c r="J1138" s="51"/>
      <c r="K1138" s="54"/>
      <c r="L1138" s="50"/>
      <c r="M1138" s="50"/>
      <c r="N1138" s="50"/>
    </row>
    <row r="1139" spans="1:14" s="29" customFormat="1" ht="13.15" customHeight="1">
      <c r="A1139" s="49">
        <f>IF((zdrovojéúdaje!B1139&gt;=$C$3)*(zdrovojéúdaje!B1139&lt;=$C$4),1+COUNTIF($A$1:$A1138,"&gt;0"),0)</f>
        <v>1139</v>
      </c>
      <c r="B1139" s="50"/>
      <c r="C1139" s="51"/>
      <c r="D1139" s="52"/>
      <c r="E1139" s="50"/>
      <c r="F1139" s="50"/>
      <c r="G1139" s="53"/>
      <c r="H1139" s="50"/>
      <c r="I1139" s="50"/>
      <c r="J1139" s="51"/>
      <c r="K1139" s="54"/>
      <c r="L1139" s="50"/>
      <c r="M1139" s="50"/>
      <c r="N1139" s="50"/>
    </row>
    <row r="1140" spans="1:14" s="29" customFormat="1" ht="13.15" customHeight="1">
      <c r="A1140" s="49">
        <f>IF((zdrovojéúdaje!B1140&gt;=$C$3)*(zdrovojéúdaje!B1140&lt;=$C$4),1+COUNTIF($A$1:$A1139,"&gt;0"),0)</f>
        <v>1140</v>
      </c>
      <c r="B1140" s="50"/>
      <c r="C1140" s="51"/>
      <c r="D1140" s="52"/>
      <c r="E1140" s="50"/>
      <c r="F1140" s="50"/>
      <c r="G1140" s="53"/>
      <c r="H1140" s="50"/>
      <c r="I1140" s="50"/>
      <c r="J1140" s="51"/>
      <c r="K1140" s="54"/>
      <c r="L1140" s="50"/>
      <c r="M1140" s="50"/>
      <c r="N1140" s="50"/>
    </row>
    <row r="1141" spans="1:14" s="29" customFormat="1" ht="13.15" customHeight="1">
      <c r="A1141" s="49">
        <f>IF((zdrovojéúdaje!B1141&gt;=$C$3)*(zdrovojéúdaje!B1141&lt;=$C$4),1+COUNTIF($A$1:$A1140,"&gt;0"),0)</f>
        <v>1141</v>
      </c>
      <c r="B1141" s="50"/>
      <c r="C1141" s="51"/>
      <c r="D1141" s="52"/>
      <c r="E1141" s="50"/>
      <c r="F1141" s="50"/>
      <c r="G1141" s="53"/>
      <c r="H1141" s="50"/>
      <c r="I1141" s="50"/>
      <c r="J1141" s="51"/>
      <c r="K1141" s="54"/>
      <c r="L1141" s="50"/>
      <c r="M1141" s="50"/>
      <c r="N1141" s="50"/>
    </row>
    <row r="1142" spans="1:14" s="29" customFormat="1" ht="13.15" customHeight="1">
      <c r="A1142" s="49">
        <f>IF((zdrovojéúdaje!B1142&gt;=$C$3)*(zdrovojéúdaje!B1142&lt;=$C$4),1+COUNTIF($A$1:$A1141,"&gt;0"),0)</f>
        <v>1142</v>
      </c>
      <c r="B1142" s="50"/>
      <c r="C1142" s="51"/>
      <c r="D1142" s="52"/>
      <c r="E1142" s="50"/>
      <c r="F1142" s="50"/>
      <c r="G1142" s="53"/>
      <c r="H1142" s="50"/>
      <c r="I1142" s="50"/>
      <c r="J1142" s="51"/>
      <c r="K1142" s="54"/>
      <c r="L1142" s="50"/>
      <c r="M1142" s="50"/>
      <c r="N1142" s="50"/>
    </row>
    <row r="1143" spans="1:14" s="29" customFormat="1" ht="13.15" customHeight="1">
      <c r="A1143" s="49">
        <f>IF((zdrovojéúdaje!B1143&gt;=$C$3)*(zdrovojéúdaje!B1143&lt;=$C$4),1+COUNTIF($A$1:$A1142,"&gt;0"),0)</f>
        <v>1143</v>
      </c>
      <c r="B1143" s="50"/>
      <c r="C1143" s="51"/>
      <c r="D1143" s="52"/>
      <c r="E1143" s="50"/>
      <c r="F1143" s="50"/>
      <c r="G1143" s="53"/>
      <c r="H1143" s="50"/>
      <c r="I1143" s="50"/>
      <c r="J1143" s="51"/>
      <c r="K1143" s="54"/>
      <c r="L1143" s="50"/>
      <c r="M1143" s="50"/>
      <c r="N1143" s="50"/>
    </row>
    <row r="1144" spans="1:14" s="29" customFormat="1" ht="13.15" customHeight="1">
      <c r="A1144" s="49">
        <f>IF((zdrovojéúdaje!B1144&gt;=$C$3)*(zdrovojéúdaje!B1144&lt;=$C$4),1+COUNTIF($A$1:$A1143,"&gt;0"),0)</f>
        <v>1144</v>
      </c>
      <c r="B1144" s="50"/>
      <c r="C1144" s="51"/>
      <c r="D1144" s="52"/>
      <c r="E1144" s="50"/>
      <c r="F1144" s="50"/>
      <c r="G1144" s="53"/>
      <c r="H1144" s="50"/>
      <c r="I1144" s="50"/>
      <c r="J1144" s="51"/>
      <c r="K1144" s="54"/>
      <c r="L1144" s="50"/>
      <c r="M1144" s="50"/>
      <c r="N1144" s="50"/>
    </row>
    <row r="1145" spans="1:14" s="29" customFormat="1" ht="13.15" customHeight="1">
      <c r="A1145" s="49">
        <f>IF((zdrovojéúdaje!B1145&gt;=$C$3)*(zdrovojéúdaje!B1145&lt;=$C$4),1+COUNTIF($A$1:$A1144,"&gt;0"),0)</f>
        <v>1145</v>
      </c>
      <c r="B1145" s="50"/>
      <c r="C1145" s="51"/>
      <c r="D1145" s="52"/>
      <c r="E1145" s="50"/>
      <c r="F1145" s="50"/>
      <c r="G1145" s="53"/>
      <c r="H1145" s="50"/>
      <c r="I1145" s="50"/>
      <c r="J1145" s="51"/>
      <c r="K1145" s="54"/>
      <c r="L1145" s="50"/>
      <c r="M1145" s="50"/>
      <c r="N1145" s="50"/>
    </row>
    <row r="1146" spans="1:14" s="29" customFormat="1" ht="13.15" customHeight="1">
      <c r="A1146" s="49">
        <f>IF((zdrovojéúdaje!B1146&gt;=$C$3)*(zdrovojéúdaje!B1146&lt;=$C$4),1+COUNTIF($A$1:$A1145,"&gt;0"),0)</f>
        <v>1146</v>
      </c>
      <c r="B1146" s="50"/>
      <c r="C1146" s="51"/>
      <c r="D1146" s="52"/>
      <c r="E1146" s="50"/>
      <c r="F1146" s="50"/>
      <c r="G1146" s="53"/>
      <c r="H1146" s="50"/>
      <c r="I1146" s="50"/>
      <c r="J1146" s="51"/>
      <c r="K1146" s="54"/>
      <c r="L1146" s="50"/>
      <c r="M1146" s="50"/>
      <c r="N1146" s="50"/>
    </row>
    <row r="1147" spans="1:14" s="29" customFormat="1" ht="13.15" customHeight="1">
      <c r="A1147" s="49">
        <f>IF((zdrovojéúdaje!B1147&gt;=$C$3)*(zdrovojéúdaje!B1147&lt;=$C$4),1+COUNTIF($A$1:$A1146,"&gt;0"),0)</f>
        <v>1147</v>
      </c>
      <c r="B1147" s="50"/>
      <c r="C1147" s="51"/>
      <c r="D1147" s="52"/>
      <c r="E1147" s="50"/>
      <c r="F1147" s="50"/>
      <c r="G1147" s="53"/>
      <c r="H1147" s="50"/>
      <c r="I1147" s="50"/>
      <c r="J1147" s="51"/>
      <c r="K1147" s="54"/>
      <c r="L1147" s="50"/>
      <c r="M1147" s="50"/>
      <c r="N1147" s="50"/>
    </row>
    <row r="1148" spans="1:14" s="29" customFormat="1" ht="13.15" customHeight="1">
      <c r="A1148" s="49">
        <f>IF((zdrovojéúdaje!B1148&gt;=$C$3)*(zdrovojéúdaje!B1148&lt;=$C$4),1+COUNTIF($A$1:$A1147,"&gt;0"),0)</f>
        <v>1148</v>
      </c>
      <c r="B1148" s="50"/>
      <c r="C1148" s="51"/>
      <c r="D1148" s="52"/>
      <c r="E1148" s="50"/>
      <c r="F1148" s="50"/>
      <c r="G1148" s="53"/>
      <c r="H1148" s="50"/>
      <c r="I1148" s="50"/>
      <c r="J1148" s="51"/>
      <c r="K1148" s="54"/>
      <c r="L1148" s="50"/>
      <c r="M1148" s="50"/>
      <c r="N1148" s="50"/>
    </row>
    <row r="1149" spans="1:14" s="29" customFormat="1" ht="13.15" customHeight="1">
      <c r="A1149" s="49">
        <f>IF((zdrovojéúdaje!B1149&gt;=$C$3)*(zdrovojéúdaje!B1149&lt;=$C$4),1+COUNTIF($A$1:$A1148,"&gt;0"),0)</f>
        <v>1149</v>
      </c>
      <c r="B1149" s="50"/>
      <c r="C1149" s="51"/>
      <c r="D1149" s="52"/>
      <c r="E1149" s="50"/>
      <c r="F1149" s="50"/>
      <c r="G1149" s="53"/>
      <c r="H1149" s="50"/>
      <c r="I1149" s="50"/>
      <c r="J1149" s="51"/>
      <c r="K1149" s="54"/>
      <c r="L1149" s="50"/>
      <c r="M1149" s="50"/>
      <c r="N1149" s="50"/>
    </row>
    <row r="1150" spans="1:14" s="29" customFormat="1" ht="13.15" customHeight="1">
      <c r="A1150" s="49">
        <f>IF((zdrovojéúdaje!B1150&gt;=$C$3)*(zdrovojéúdaje!B1150&lt;=$C$4),1+COUNTIF($A$1:$A1149,"&gt;0"),0)</f>
        <v>1150</v>
      </c>
      <c r="B1150" s="50"/>
      <c r="C1150" s="51"/>
      <c r="D1150" s="52"/>
      <c r="E1150" s="50"/>
      <c r="F1150" s="50"/>
      <c r="G1150" s="53"/>
      <c r="H1150" s="50"/>
      <c r="I1150" s="50"/>
      <c r="J1150" s="51"/>
      <c r="K1150" s="54"/>
      <c r="L1150" s="50"/>
      <c r="M1150" s="50"/>
      <c r="N1150" s="50"/>
    </row>
    <row r="1151" spans="1:14" s="29" customFormat="1" ht="13.15" customHeight="1">
      <c r="A1151" s="49">
        <f>IF((zdrovojéúdaje!B1151&gt;=$C$3)*(zdrovojéúdaje!B1151&lt;=$C$4),1+COUNTIF($A$1:$A1150,"&gt;0"),0)</f>
        <v>1151</v>
      </c>
      <c r="B1151" s="50"/>
      <c r="C1151" s="51"/>
      <c r="D1151" s="52"/>
      <c r="E1151" s="50"/>
      <c r="F1151" s="50"/>
      <c r="G1151" s="53"/>
      <c r="H1151" s="50"/>
      <c r="I1151" s="50"/>
      <c r="J1151" s="51"/>
      <c r="K1151" s="54"/>
      <c r="L1151" s="50"/>
      <c r="M1151" s="50"/>
      <c r="N1151" s="50"/>
    </row>
    <row r="1152" spans="1:14" s="29" customFormat="1" ht="13.15" customHeight="1">
      <c r="A1152" s="49">
        <f>IF((zdrovojéúdaje!B1152&gt;=$C$3)*(zdrovojéúdaje!B1152&lt;=$C$4),1+COUNTIF($A$1:$A1151,"&gt;0"),0)</f>
        <v>1152</v>
      </c>
      <c r="B1152" s="50"/>
      <c r="C1152" s="51"/>
      <c r="D1152" s="52"/>
      <c r="E1152" s="50"/>
      <c r="F1152" s="50"/>
      <c r="G1152" s="53"/>
      <c r="H1152" s="50"/>
      <c r="I1152" s="50"/>
      <c r="J1152" s="51"/>
      <c r="K1152" s="54"/>
      <c r="L1152" s="50"/>
      <c r="M1152" s="50"/>
      <c r="N1152" s="50"/>
    </row>
    <row r="1153" spans="1:14" s="29" customFormat="1" ht="13.15" customHeight="1">
      <c r="A1153" s="49">
        <f>IF((zdrovojéúdaje!B1153&gt;=$C$3)*(zdrovojéúdaje!B1153&lt;=$C$4),1+COUNTIF($A$1:$A1152,"&gt;0"),0)</f>
        <v>1153</v>
      </c>
      <c r="B1153" s="50"/>
      <c r="C1153" s="51"/>
      <c r="D1153" s="52"/>
      <c r="E1153" s="50"/>
      <c r="F1153" s="50"/>
      <c r="G1153" s="53"/>
      <c r="H1153" s="50"/>
      <c r="I1153" s="50"/>
      <c r="J1153" s="51"/>
      <c r="K1153" s="54"/>
      <c r="L1153" s="50"/>
      <c r="M1153" s="50"/>
      <c r="N1153" s="50"/>
    </row>
    <row r="1154" spans="1:14" s="29" customFormat="1" ht="13.15" customHeight="1">
      <c r="A1154" s="49">
        <f>IF((zdrovojéúdaje!B1154&gt;=$C$3)*(zdrovojéúdaje!B1154&lt;=$C$4),1+COUNTIF($A$1:$A1153,"&gt;0"),0)</f>
        <v>1154</v>
      </c>
      <c r="B1154" s="50"/>
      <c r="C1154" s="51"/>
      <c r="D1154" s="52"/>
      <c r="E1154" s="50"/>
      <c r="F1154" s="50"/>
      <c r="G1154" s="53"/>
      <c r="H1154" s="50"/>
      <c r="I1154" s="50"/>
      <c r="J1154" s="51"/>
      <c r="K1154" s="54"/>
      <c r="L1154" s="50"/>
      <c r="M1154" s="50"/>
      <c r="N1154" s="50"/>
    </row>
    <row r="1155" spans="1:14" s="29" customFormat="1" ht="13.15" customHeight="1">
      <c r="A1155" s="49">
        <f>IF((zdrovojéúdaje!B1155&gt;=$C$3)*(zdrovojéúdaje!B1155&lt;=$C$4),1+COUNTIF($A$1:$A1154,"&gt;0"),0)</f>
        <v>1155</v>
      </c>
      <c r="B1155" s="50"/>
      <c r="C1155" s="51"/>
      <c r="D1155" s="52"/>
      <c r="E1155" s="50"/>
      <c r="F1155" s="50"/>
      <c r="G1155" s="53"/>
      <c r="H1155" s="50"/>
      <c r="I1155" s="50"/>
      <c r="J1155" s="51"/>
      <c r="K1155" s="54"/>
      <c r="L1155" s="50"/>
      <c r="M1155" s="50"/>
      <c r="N1155" s="50"/>
    </row>
    <row r="1156" spans="1:14" s="29" customFormat="1" ht="13.15" customHeight="1">
      <c r="A1156" s="49">
        <f>IF((zdrovojéúdaje!B1156&gt;=$C$3)*(zdrovojéúdaje!B1156&lt;=$C$4),1+COUNTIF($A$1:$A1155,"&gt;0"),0)</f>
        <v>1156</v>
      </c>
      <c r="B1156" s="50"/>
      <c r="C1156" s="51"/>
      <c r="D1156" s="52"/>
      <c r="E1156" s="50"/>
      <c r="F1156" s="50"/>
      <c r="G1156" s="53"/>
      <c r="H1156" s="50"/>
      <c r="I1156" s="50"/>
      <c r="J1156" s="51"/>
      <c r="K1156" s="54"/>
      <c r="L1156" s="50"/>
      <c r="M1156" s="50"/>
      <c r="N1156" s="50"/>
    </row>
    <row r="1157" spans="1:14" s="29" customFormat="1" ht="13.15" customHeight="1">
      <c r="A1157" s="49">
        <f>IF((zdrovojéúdaje!B1157&gt;=$C$3)*(zdrovojéúdaje!B1157&lt;=$C$4),1+COUNTIF($A$1:$A1156,"&gt;0"),0)</f>
        <v>1157</v>
      </c>
      <c r="B1157" s="50"/>
      <c r="C1157" s="51"/>
      <c r="D1157" s="52"/>
      <c r="E1157" s="50"/>
      <c r="F1157" s="50"/>
      <c r="G1157" s="53"/>
      <c r="H1157" s="50"/>
      <c r="I1157" s="50"/>
      <c r="J1157" s="51"/>
      <c r="K1157" s="54"/>
      <c r="L1157" s="50"/>
      <c r="M1157" s="50"/>
      <c r="N1157" s="50"/>
    </row>
    <row r="1158" spans="1:14" s="29" customFormat="1" ht="13.15" customHeight="1">
      <c r="A1158" s="49">
        <f>IF((zdrovojéúdaje!B1158&gt;=$C$3)*(zdrovojéúdaje!B1158&lt;=$C$4),1+COUNTIF($A$1:$A1157,"&gt;0"),0)</f>
        <v>1158</v>
      </c>
      <c r="B1158" s="50"/>
      <c r="C1158" s="51"/>
      <c r="D1158" s="52"/>
      <c r="E1158" s="50"/>
      <c r="F1158" s="50"/>
      <c r="G1158" s="53"/>
      <c r="H1158" s="50"/>
      <c r="I1158" s="50"/>
      <c r="J1158" s="51"/>
      <c r="K1158" s="54"/>
      <c r="L1158" s="50"/>
      <c r="M1158" s="50"/>
      <c r="N1158" s="50"/>
    </row>
    <row r="1159" spans="1:14" s="29" customFormat="1" ht="13.15" customHeight="1">
      <c r="A1159" s="49">
        <f>IF((zdrovojéúdaje!B1159&gt;=$C$3)*(zdrovojéúdaje!B1159&lt;=$C$4),1+COUNTIF($A$1:$A1158,"&gt;0"),0)</f>
        <v>1159</v>
      </c>
      <c r="B1159" s="50"/>
      <c r="C1159" s="51"/>
      <c r="D1159" s="52"/>
      <c r="E1159" s="50"/>
      <c r="F1159" s="50"/>
      <c r="G1159" s="53"/>
      <c r="H1159" s="50"/>
      <c r="I1159" s="50"/>
      <c r="J1159" s="51"/>
      <c r="K1159" s="54"/>
      <c r="L1159" s="50"/>
      <c r="M1159" s="50"/>
      <c r="N1159" s="50"/>
    </row>
    <row r="1160" spans="1:14" s="29" customFormat="1" ht="13.15" customHeight="1">
      <c r="A1160" s="49">
        <f>IF((zdrovojéúdaje!B1160&gt;=$C$3)*(zdrovojéúdaje!B1160&lt;=$C$4),1+COUNTIF($A$1:$A1159,"&gt;0"),0)</f>
        <v>1160</v>
      </c>
      <c r="B1160" s="50"/>
      <c r="C1160" s="51"/>
      <c r="D1160" s="52"/>
      <c r="E1160" s="50"/>
      <c r="F1160" s="50"/>
      <c r="G1160" s="53"/>
      <c r="H1160" s="50"/>
      <c r="I1160" s="50"/>
      <c r="J1160" s="51"/>
      <c r="K1160" s="54"/>
      <c r="L1160" s="50"/>
      <c r="M1160" s="50"/>
      <c r="N1160" s="50"/>
    </row>
    <row r="1161" spans="1:14" s="29" customFormat="1" ht="13.15" customHeight="1">
      <c r="A1161" s="49">
        <f>IF((zdrovojéúdaje!B1161&gt;=$C$3)*(zdrovojéúdaje!B1161&lt;=$C$4),1+COUNTIF($A$1:$A1160,"&gt;0"),0)</f>
        <v>1161</v>
      </c>
      <c r="B1161" s="50"/>
      <c r="C1161" s="51"/>
      <c r="D1161" s="52"/>
      <c r="E1161" s="50"/>
      <c r="F1161" s="50"/>
      <c r="G1161" s="53"/>
      <c r="H1161" s="50"/>
      <c r="I1161" s="50"/>
      <c r="J1161" s="51"/>
      <c r="K1161" s="54"/>
      <c r="L1161" s="50"/>
      <c r="M1161" s="50"/>
      <c r="N1161" s="50"/>
    </row>
    <row r="1162" spans="1:14" s="29" customFormat="1" ht="13.15" customHeight="1">
      <c r="A1162" s="49">
        <f>IF((zdrovojéúdaje!B1162&gt;=$C$3)*(zdrovojéúdaje!B1162&lt;=$C$4),1+COUNTIF($A$1:$A1161,"&gt;0"),0)</f>
        <v>1162</v>
      </c>
      <c r="B1162" s="50"/>
      <c r="C1162" s="51"/>
      <c r="D1162" s="52"/>
      <c r="E1162" s="50"/>
      <c r="F1162" s="50"/>
      <c r="G1162" s="53"/>
      <c r="H1162" s="50"/>
      <c r="I1162" s="50"/>
      <c r="J1162" s="51"/>
      <c r="K1162" s="54"/>
      <c r="L1162" s="50"/>
      <c r="M1162" s="50"/>
      <c r="N1162" s="50"/>
    </row>
    <row r="1163" spans="1:14" s="29" customFormat="1" ht="13.15" customHeight="1">
      <c r="A1163" s="49">
        <f>IF((zdrovojéúdaje!B1163&gt;=$C$3)*(zdrovojéúdaje!B1163&lt;=$C$4),1+COUNTIF($A$1:$A1162,"&gt;0"),0)</f>
        <v>1163</v>
      </c>
      <c r="B1163" s="50"/>
      <c r="C1163" s="51"/>
      <c r="D1163" s="52"/>
      <c r="E1163" s="50"/>
      <c r="F1163" s="50"/>
      <c r="G1163" s="53"/>
      <c r="H1163" s="50"/>
      <c r="I1163" s="50"/>
      <c r="J1163" s="51"/>
      <c r="K1163" s="54"/>
      <c r="L1163" s="50"/>
      <c r="M1163" s="50"/>
      <c r="N1163" s="50"/>
    </row>
    <row r="1164" spans="1:14" s="29" customFormat="1" ht="13.15" customHeight="1">
      <c r="A1164" s="49">
        <f>IF((zdrovojéúdaje!B1164&gt;=$C$3)*(zdrovojéúdaje!B1164&lt;=$C$4),1+COUNTIF($A$1:$A1163,"&gt;0"),0)</f>
        <v>1164</v>
      </c>
      <c r="B1164" s="50"/>
      <c r="C1164" s="51"/>
      <c r="D1164" s="52"/>
      <c r="E1164" s="50"/>
      <c r="F1164" s="50"/>
      <c r="G1164" s="53"/>
      <c r="H1164" s="50"/>
      <c r="I1164" s="50"/>
      <c r="J1164" s="51"/>
      <c r="K1164" s="54"/>
      <c r="L1164" s="50"/>
      <c r="M1164" s="50"/>
      <c r="N1164" s="50"/>
    </row>
    <row r="1165" spans="1:14" s="29" customFormat="1" ht="13.15" customHeight="1">
      <c r="A1165" s="49">
        <f>IF((zdrovojéúdaje!B1165&gt;=$C$3)*(zdrovojéúdaje!B1165&lt;=$C$4),1+COUNTIF($A$1:$A1164,"&gt;0"),0)</f>
        <v>1165</v>
      </c>
      <c r="B1165" s="50"/>
      <c r="C1165" s="51"/>
      <c r="D1165" s="52"/>
      <c r="E1165" s="50"/>
      <c r="F1165" s="50"/>
      <c r="G1165" s="53"/>
      <c r="H1165" s="50"/>
      <c r="I1165" s="50"/>
      <c r="J1165" s="51"/>
      <c r="K1165" s="54"/>
      <c r="L1165" s="50"/>
      <c r="M1165" s="50"/>
      <c r="N1165" s="50"/>
    </row>
    <row r="1166" spans="1:14" s="29" customFormat="1" ht="13.15" customHeight="1">
      <c r="A1166" s="49">
        <f>IF((zdrovojéúdaje!B1166&gt;=$C$3)*(zdrovojéúdaje!B1166&lt;=$C$4),1+COUNTIF($A$1:$A1165,"&gt;0"),0)</f>
        <v>1166</v>
      </c>
      <c r="B1166" s="50"/>
      <c r="C1166" s="51"/>
      <c r="D1166" s="52"/>
      <c r="E1166" s="50"/>
      <c r="F1166" s="50"/>
      <c r="G1166" s="53"/>
      <c r="H1166" s="50"/>
      <c r="I1166" s="50"/>
      <c r="J1166" s="51"/>
      <c r="K1166" s="54"/>
      <c r="L1166" s="50"/>
      <c r="M1166" s="50"/>
      <c r="N1166" s="50"/>
    </row>
    <row r="1167" spans="1:14" s="29" customFormat="1" ht="13.15" customHeight="1">
      <c r="A1167" s="49">
        <f>IF((zdrovojéúdaje!B1167&gt;=$C$3)*(zdrovojéúdaje!B1167&lt;=$C$4),1+COUNTIF($A$1:$A1166,"&gt;0"),0)</f>
        <v>1167</v>
      </c>
      <c r="B1167" s="50"/>
      <c r="C1167" s="51"/>
      <c r="D1167" s="52"/>
      <c r="E1167" s="50"/>
      <c r="F1167" s="50"/>
      <c r="G1167" s="53"/>
      <c r="H1167" s="50"/>
      <c r="I1167" s="50"/>
      <c r="J1167" s="51"/>
      <c r="K1167" s="54"/>
      <c r="L1167" s="50"/>
      <c r="M1167" s="50"/>
      <c r="N1167" s="50"/>
    </row>
    <row r="1168" spans="1:14" s="29" customFormat="1" ht="13.15" customHeight="1">
      <c r="A1168" s="49">
        <f>IF((zdrovojéúdaje!B1168&gt;=$C$3)*(zdrovojéúdaje!B1168&lt;=$C$4),1+COUNTIF($A$1:$A1167,"&gt;0"),0)</f>
        <v>1168</v>
      </c>
      <c r="B1168" s="50"/>
      <c r="C1168" s="51"/>
      <c r="D1168" s="52"/>
      <c r="E1168" s="50"/>
      <c r="F1168" s="50"/>
      <c r="G1168" s="53"/>
      <c r="H1168" s="50"/>
      <c r="I1168" s="50"/>
      <c r="J1168" s="51"/>
      <c r="K1168" s="54"/>
      <c r="L1168" s="50"/>
      <c r="M1168" s="50"/>
      <c r="N1168" s="50"/>
    </row>
    <row r="1169" spans="1:14" s="29" customFormat="1" ht="13.15" customHeight="1">
      <c r="A1169" s="49">
        <f>IF((zdrovojéúdaje!B1169&gt;=$C$3)*(zdrovojéúdaje!B1169&lt;=$C$4),1+COUNTIF($A$1:$A1168,"&gt;0"),0)</f>
        <v>1169</v>
      </c>
      <c r="B1169" s="50"/>
      <c r="C1169" s="51"/>
      <c r="D1169" s="52"/>
      <c r="E1169" s="50"/>
      <c r="F1169" s="50"/>
      <c r="G1169" s="53"/>
      <c r="H1169" s="50"/>
      <c r="I1169" s="50"/>
      <c r="J1169" s="51"/>
      <c r="K1169" s="54"/>
      <c r="L1169" s="50"/>
      <c r="M1169" s="50"/>
      <c r="N1169" s="50"/>
    </row>
    <row r="1170" spans="1:14" s="29" customFormat="1" ht="13.15" customHeight="1">
      <c r="A1170" s="49">
        <f>IF((zdrovojéúdaje!B1170&gt;=$C$3)*(zdrovojéúdaje!B1170&lt;=$C$4),1+COUNTIF($A$1:$A1169,"&gt;0"),0)</f>
        <v>1170</v>
      </c>
      <c r="B1170" s="50"/>
      <c r="C1170" s="51"/>
      <c r="D1170" s="52"/>
      <c r="E1170" s="50"/>
      <c r="F1170" s="50"/>
      <c r="G1170" s="53"/>
      <c r="H1170" s="50"/>
      <c r="I1170" s="50"/>
      <c r="J1170" s="51"/>
      <c r="K1170" s="54"/>
      <c r="L1170" s="50"/>
      <c r="M1170" s="50"/>
      <c r="N1170" s="50"/>
    </row>
    <row r="1171" spans="1:14" s="29" customFormat="1" ht="13.15" customHeight="1">
      <c r="A1171" s="49">
        <f>IF((zdrovojéúdaje!B1171&gt;=$C$3)*(zdrovojéúdaje!B1171&lt;=$C$4),1+COUNTIF($A$1:$A1170,"&gt;0"),0)</f>
        <v>1171</v>
      </c>
      <c r="B1171" s="50"/>
      <c r="C1171" s="51"/>
      <c r="D1171" s="52"/>
      <c r="E1171" s="50"/>
      <c r="F1171" s="50"/>
      <c r="G1171" s="53"/>
      <c r="H1171" s="50"/>
      <c r="I1171" s="50"/>
      <c r="J1171" s="51"/>
      <c r="K1171" s="54"/>
      <c r="L1171" s="50"/>
      <c r="M1171" s="50"/>
      <c r="N1171" s="50"/>
    </row>
    <row r="1172" spans="1:14" s="29" customFormat="1" ht="13.15" customHeight="1">
      <c r="A1172" s="49">
        <f>IF((zdrovojéúdaje!B1172&gt;=$C$3)*(zdrovojéúdaje!B1172&lt;=$C$4),1+COUNTIF($A$1:$A1171,"&gt;0"),0)</f>
        <v>1172</v>
      </c>
      <c r="B1172" s="50"/>
      <c r="C1172" s="51"/>
      <c r="D1172" s="52"/>
      <c r="E1172" s="50"/>
      <c r="F1172" s="50"/>
      <c r="G1172" s="53"/>
      <c r="H1172" s="50"/>
      <c r="I1172" s="50"/>
      <c r="J1172" s="51"/>
      <c r="K1172" s="54"/>
      <c r="L1172" s="50"/>
      <c r="M1172" s="50"/>
      <c r="N1172" s="50"/>
    </row>
    <row r="1173" spans="1:14" s="29" customFormat="1" ht="13.15" customHeight="1">
      <c r="A1173" s="49">
        <f>IF((zdrovojéúdaje!B1173&gt;=$C$3)*(zdrovojéúdaje!B1173&lt;=$C$4),1+COUNTIF($A$1:$A1172,"&gt;0"),0)</f>
        <v>1173</v>
      </c>
      <c r="B1173" s="50"/>
      <c r="C1173" s="51"/>
      <c r="D1173" s="52"/>
      <c r="E1173" s="50"/>
      <c r="F1173" s="50"/>
      <c r="G1173" s="53"/>
      <c r="H1173" s="50"/>
      <c r="I1173" s="50"/>
      <c r="J1173" s="51"/>
      <c r="K1173" s="54"/>
      <c r="L1173" s="50"/>
      <c r="M1173" s="50"/>
      <c r="N1173" s="50"/>
    </row>
    <row r="1174" spans="1:14" s="29" customFormat="1" ht="13.15" customHeight="1">
      <c r="A1174" s="49">
        <f>IF((zdrovojéúdaje!B1174&gt;=$C$3)*(zdrovojéúdaje!B1174&lt;=$C$4),1+COUNTIF($A$1:$A1173,"&gt;0"),0)</f>
        <v>1174</v>
      </c>
      <c r="B1174" s="50"/>
      <c r="C1174" s="51"/>
      <c r="D1174" s="52"/>
      <c r="E1174" s="50"/>
      <c r="F1174" s="50"/>
      <c r="G1174" s="53"/>
      <c r="H1174" s="50"/>
      <c r="I1174" s="50"/>
      <c r="J1174" s="51"/>
      <c r="K1174" s="54"/>
      <c r="L1174" s="50"/>
      <c r="M1174" s="50"/>
      <c r="N1174" s="50"/>
    </row>
    <row r="1175" spans="1:14" s="29" customFormat="1" ht="13.15" customHeight="1">
      <c r="A1175" s="49">
        <f>IF((zdrovojéúdaje!B1175&gt;=$C$3)*(zdrovojéúdaje!B1175&lt;=$C$4),1+COUNTIF($A$1:$A1174,"&gt;0"),0)</f>
        <v>1175</v>
      </c>
      <c r="B1175" s="50"/>
      <c r="C1175" s="51"/>
      <c r="D1175" s="52"/>
      <c r="E1175" s="50"/>
      <c r="F1175" s="50"/>
      <c r="G1175" s="53"/>
      <c r="H1175" s="50"/>
      <c r="I1175" s="50"/>
      <c r="J1175" s="51"/>
      <c r="K1175" s="54"/>
      <c r="L1175" s="50"/>
      <c r="M1175" s="50"/>
      <c r="N1175" s="50"/>
    </row>
    <row r="1176" spans="1:14" s="29" customFormat="1" ht="13.15" customHeight="1">
      <c r="A1176" s="49">
        <f>IF((zdrovojéúdaje!B1176&gt;=$C$3)*(zdrovojéúdaje!B1176&lt;=$C$4),1+COUNTIF($A$1:$A1175,"&gt;0"),0)</f>
        <v>1176</v>
      </c>
      <c r="B1176" s="50"/>
      <c r="C1176" s="51"/>
      <c r="D1176" s="52"/>
      <c r="E1176" s="50"/>
      <c r="F1176" s="50"/>
      <c r="G1176" s="53"/>
      <c r="H1176" s="50"/>
      <c r="I1176" s="50"/>
      <c r="J1176" s="51"/>
      <c r="K1176" s="54"/>
      <c r="L1176" s="50"/>
      <c r="M1176" s="50"/>
      <c r="N1176" s="50"/>
    </row>
    <row r="1177" spans="1:14" s="29" customFormat="1" ht="13.15" customHeight="1">
      <c r="A1177" s="49">
        <f>IF((zdrovojéúdaje!B1177&gt;=$C$3)*(zdrovojéúdaje!B1177&lt;=$C$4),1+COUNTIF($A$1:$A1176,"&gt;0"),0)</f>
        <v>1177</v>
      </c>
      <c r="B1177" s="50"/>
      <c r="C1177" s="51"/>
      <c r="D1177" s="52"/>
      <c r="E1177" s="50"/>
      <c r="F1177" s="50"/>
      <c r="G1177" s="53"/>
      <c r="H1177" s="50"/>
      <c r="I1177" s="50"/>
      <c r="J1177" s="51"/>
      <c r="K1177" s="54"/>
      <c r="L1177" s="50"/>
      <c r="M1177" s="50"/>
      <c r="N1177" s="50"/>
    </row>
    <row r="1178" spans="1:14" s="29" customFormat="1" ht="13.15" customHeight="1">
      <c r="A1178" s="49">
        <f>IF((zdrovojéúdaje!B1178&gt;=$C$3)*(zdrovojéúdaje!B1178&lt;=$C$4),1+COUNTIF($A$1:$A1177,"&gt;0"),0)</f>
        <v>1178</v>
      </c>
      <c r="B1178" s="50"/>
      <c r="C1178" s="51"/>
      <c r="D1178" s="52"/>
      <c r="E1178" s="50"/>
      <c r="F1178" s="50"/>
      <c r="G1178" s="53"/>
      <c r="H1178" s="50"/>
      <c r="I1178" s="50"/>
      <c r="J1178" s="51"/>
      <c r="K1178" s="54"/>
      <c r="L1178" s="50"/>
      <c r="M1178" s="50"/>
      <c r="N1178" s="50"/>
    </row>
    <row r="1179" spans="1:14" s="29" customFormat="1" ht="13.15" customHeight="1">
      <c r="A1179" s="49">
        <f>IF((zdrovojéúdaje!B1179&gt;=$C$3)*(zdrovojéúdaje!B1179&lt;=$C$4),1+COUNTIF($A$1:$A1178,"&gt;0"),0)</f>
        <v>1179</v>
      </c>
      <c r="B1179" s="50"/>
      <c r="C1179" s="51"/>
      <c r="D1179" s="52"/>
      <c r="E1179" s="50"/>
      <c r="F1179" s="50"/>
      <c r="G1179" s="53"/>
      <c r="H1179" s="50"/>
      <c r="I1179" s="50"/>
      <c r="J1179" s="51"/>
      <c r="K1179" s="54"/>
      <c r="L1179" s="50"/>
      <c r="M1179" s="50"/>
      <c r="N1179" s="50"/>
    </row>
    <row r="1180" spans="1:14" s="29" customFormat="1" ht="13.15" customHeight="1">
      <c r="A1180" s="49">
        <f>IF((zdrovojéúdaje!B1180&gt;=$C$3)*(zdrovojéúdaje!B1180&lt;=$C$4),1+COUNTIF($A$1:$A1179,"&gt;0"),0)</f>
        <v>1180</v>
      </c>
      <c r="B1180" s="50"/>
      <c r="C1180" s="51"/>
      <c r="D1180" s="52"/>
      <c r="E1180" s="50"/>
      <c r="F1180" s="50"/>
      <c r="G1180" s="53"/>
      <c r="H1180" s="50"/>
      <c r="I1180" s="50"/>
      <c r="J1180" s="51"/>
      <c r="K1180" s="54"/>
      <c r="L1180" s="50"/>
      <c r="M1180" s="50"/>
      <c r="N1180" s="50"/>
    </row>
    <row r="1181" spans="1:14" s="29" customFormat="1" ht="13.15" customHeight="1">
      <c r="A1181" s="49">
        <f>IF((zdrovojéúdaje!B1181&gt;=$C$3)*(zdrovojéúdaje!B1181&lt;=$C$4),1+COUNTIF($A$1:$A1180,"&gt;0"),0)</f>
        <v>1181</v>
      </c>
      <c r="B1181" s="50"/>
      <c r="C1181" s="51"/>
      <c r="D1181" s="52"/>
      <c r="E1181" s="50"/>
      <c r="F1181" s="50"/>
      <c r="G1181" s="53"/>
      <c r="H1181" s="50"/>
      <c r="I1181" s="50"/>
      <c r="J1181" s="51"/>
      <c r="K1181" s="54"/>
      <c r="L1181" s="50"/>
      <c r="M1181" s="50"/>
      <c r="N1181" s="50"/>
    </row>
    <row r="1182" spans="1:14" s="29" customFormat="1" ht="13.15" customHeight="1">
      <c r="A1182" s="49">
        <f>IF((zdrovojéúdaje!B1182&gt;=$C$3)*(zdrovojéúdaje!B1182&lt;=$C$4),1+COUNTIF($A$1:$A1181,"&gt;0"),0)</f>
        <v>1182</v>
      </c>
      <c r="B1182" s="50"/>
      <c r="C1182" s="51"/>
      <c r="D1182" s="52"/>
      <c r="E1182" s="50"/>
      <c r="F1182" s="50"/>
      <c r="G1182" s="53"/>
      <c r="H1182" s="50"/>
      <c r="I1182" s="50"/>
      <c r="J1182" s="51"/>
      <c r="K1182" s="54"/>
      <c r="L1182" s="50"/>
      <c r="M1182" s="50"/>
      <c r="N1182" s="50"/>
    </row>
    <row r="1183" spans="1:14" s="29" customFormat="1" ht="13.15" customHeight="1">
      <c r="A1183" s="49">
        <f>IF((zdrovojéúdaje!B1183&gt;=$C$3)*(zdrovojéúdaje!B1183&lt;=$C$4),1+COUNTIF($A$1:$A1182,"&gt;0"),0)</f>
        <v>1183</v>
      </c>
      <c r="B1183" s="50"/>
      <c r="C1183" s="51"/>
      <c r="D1183" s="52"/>
      <c r="E1183" s="50"/>
      <c r="F1183" s="50"/>
      <c r="G1183" s="53"/>
      <c r="H1183" s="50"/>
      <c r="I1183" s="50"/>
      <c r="J1183" s="51"/>
      <c r="K1183" s="54"/>
      <c r="L1183" s="50"/>
      <c r="M1183" s="50"/>
      <c r="N1183" s="50"/>
    </row>
    <row r="1184" spans="1:14" s="29" customFormat="1" ht="13.15" customHeight="1">
      <c r="A1184" s="49">
        <f>IF((zdrovojéúdaje!B1184&gt;=$C$3)*(zdrovojéúdaje!B1184&lt;=$C$4),1+COUNTIF($A$1:$A1183,"&gt;0"),0)</f>
        <v>1184</v>
      </c>
      <c r="B1184" s="50"/>
      <c r="C1184" s="51"/>
      <c r="D1184" s="52"/>
      <c r="E1184" s="50"/>
      <c r="F1184" s="50"/>
      <c r="G1184" s="53"/>
      <c r="H1184" s="50"/>
      <c r="I1184" s="50"/>
      <c r="J1184" s="51"/>
      <c r="K1184" s="54"/>
      <c r="L1184" s="50"/>
      <c r="M1184" s="50"/>
      <c r="N1184" s="50"/>
    </row>
    <row r="1185" spans="1:14" s="29" customFormat="1" ht="13.15" customHeight="1">
      <c r="A1185" s="49">
        <f>IF((zdrovojéúdaje!B1185&gt;=$C$3)*(zdrovojéúdaje!B1185&lt;=$C$4),1+COUNTIF($A$1:$A1184,"&gt;0"),0)</f>
        <v>1185</v>
      </c>
      <c r="B1185" s="50"/>
      <c r="C1185" s="51"/>
      <c r="D1185" s="52"/>
      <c r="E1185" s="50"/>
      <c r="F1185" s="50"/>
      <c r="G1185" s="53"/>
      <c r="H1185" s="50"/>
      <c r="I1185" s="50"/>
      <c r="J1185" s="51"/>
      <c r="K1185" s="54"/>
      <c r="L1185" s="50"/>
      <c r="M1185" s="50"/>
      <c r="N1185" s="50"/>
    </row>
    <row r="1186" spans="1:14" s="29" customFormat="1" ht="13.15" customHeight="1">
      <c r="A1186" s="49">
        <f>IF((zdrovojéúdaje!B1186&gt;=$C$3)*(zdrovojéúdaje!B1186&lt;=$C$4),1+COUNTIF($A$1:$A1185,"&gt;0"),0)</f>
        <v>1186</v>
      </c>
      <c r="B1186" s="50"/>
      <c r="C1186" s="51"/>
      <c r="D1186" s="52"/>
      <c r="E1186" s="50"/>
      <c r="F1186" s="50"/>
      <c r="G1186" s="53"/>
      <c r="H1186" s="50"/>
      <c r="I1186" s="50"/>
      <c r="J1186" s="51"/>
      <c r="K1186" s="54"/>
      <c r="L1186" s="50"/>
      <c r="M1186" s="50"/>
      <c r="N1186" s="50"/>
    </row>
    <row r="1187" spans="1:14" s="29" customFormat="1" ht="13.15" customHeight="1">
      <c r="A1187" s="49">
        <f>IF((zdrovojéúdaje!B1187&gt;=$C$3)*(zdrovojéúdaje!B1187&lt;=$C$4),1+COUNTIF($A$1:$A1186,"&gt;0"),0)</f>
        <v>1187</v>
      </c>
      <c r="B1187" s="50"/>
      <c r="C1187" s="51"/>
      <c r="D1187" s="52"/>
      <c r="E1187" s="50"/>
      <c r="F1187" s="50"/>
      <c r="G1187" s="53"/>
      <c r="H1187" s="50"/>
      <c r="I1187" s="50"/>
      <c r="J1187" s="51"/>
      <c r="K1187" s="54"/>
      <c r="L1187" s="50"/>
      <c r="M1187" s="50"/>
      <c r="N1187" s="50"/>
    </row>
    <row r="1188" spans="1:14" s="29" customFormat="1" ht="13.15" customHeight="1">
      <c r="A1188" s="49">
        <f>IF((zdrovojéúdaje!B1188&gt;=$C$3)*(zdrovojéúdaje!B1188&lt;=$C$4),1+COUNTIF($A$1:$A1187,"&gt;0"),0)</f>
        <v>1188</v>
      </c>
      <c r="B1188" s="50"/>
      <c r="C1188" s="51"/>
      <c r="D1188" s="52"/>
      <c r="E1188" s="50"/>
      <c r="F1188" s="50"/>
      <c r="G1188" s="53"/>
      <c r="H1188" s="50"/>
      <c r="I1188" s="50"/>
      <c r="J1188" s="51"/>
      <c r="K1188" s="54"/>
      <c r="L1188" s="50"/>
      <c r="M1188" s="50"/>
      <c r="N1188" s="50"/>
    </row>
    <row r="1189" spans="1:14" s="29" customFormat="1" ht="13.15" customHeight="1">
      <c r="A1189" s="49">
        <f>IF((zdrovojéúdaje!B1189&gt;=$C$3)*(zdrovojéúdaje!B1189&lt;=$C$4),1+COUNTIF($A$1:$A1188,"&gt;0"),0)</f>
        <v>1189</v>
      </c>
      <c r="B1189" s="50"/>
      <c r="C1189" s="51"/>
      <c r="D1189" s="52"/>
      <c r="E1189" s="50"/>
      <c r="F1189" s="50"/>
      <c r="G1189" s="53"/>
      <c r="H1189" s="50"/>
      <c r="I1189" s="50"/>
      <c r="J1189" s="51"/>
      <c r="K1189" s="54"/>
      <c r="L1189" s="50"/>
      <c r="M1189" s="50"/>
      <c r="N1189" s="50"/>
    </row>
    <row r="1190" spans="1:14" s="29" customFormat="1" ht="13.15" customHeight="1">
      <c r="A1190" s="49">
        <f>IF((zdrovojéúdaje!B1190&gt;=$C$3)*(zdrovojéúdaje!B1190&lt;=$C$4),1+COUNTIF($A$1:$A1189,"&gt;0"),0)</f>
        <v>1190</v>
      </c>
      <c r="B1190" s="50"/>
      <c r="C1190" s="51"/>
      <c r="D1190" s="52"/>
      <c r="E1190" s="50"/>
      <c r="F1190" s="50"/>
      <c r="G1190" s="53"/>
      <c r="H1190" s="50"/>
      <c r="I1190" s="50"/>
      <c r="J1190" s="51"/>
      <c r="K1190" s="54"/>
      <c r="L1190" s="50"/>
      <c r="M1190" s="50"/>
      <c r="N1190" s="50"/>
    </row>
    <row r="1191" spans="1:14" s="29" customFormat="1" ht="13.15" customHeight="1">
      <c r="A1191" s="49">
        <f>IF((zdrovojéúdaje!B1191&gt;=$C$3)*(zdrovojéúdaje!B1191&lt;=$C$4),1+COUNTIF($A$1:$A1190,"&gt;0"),0)</f>
        <v>1191</v>
      </c>
      <c r="B1191" s="50"/>
      <c r="C1191" s="51"/>
      <c r="D1191" s="52"/>
      <c r="E1191" s="50"/>
      <c r="F1191" s="50"/>
      <c r="G1191" s="53"/>
      <c r="H1191" s="50"/>
      <c r="I1191" s="50"/>
      <c r="J1191" s="51"/>
      <c r="K1191" s="54"/>
      <c r="L1191" s="50"/>
      <c r="M1191" s="50"/>
      <c r="N1191" s="50"/>
    </row>
    <row r="1192" spans="1:14" s="29" customFormat="1" ht="13.15" customHeight="1">
      <c r="A1192" s="49">
        <f>IF((zdrovojéúdaje!B1192&gt;=$C$3)*(zdrovojéúdaje!B1192&lt;=$C$4),1+COUNTIF($A$1:$A1191,"&gt;0"),0)</f>
        <v>1192</v>
      </c>
      <c r="B1192" s="50"/>
      <c r="C1192" s="51"/>
      <c r="D1192" s="52"/>
      <c r="E1192" s="50"/>
      <c r="F1192" s="50"/>
      <c r="G1192" s="53"/>
      <c r="H1192" s="50"/>
      <c r="I1192" s="50"/>
      <c r="J1192" s="51"/>
      <c r="K1192" s="54"/>
      <c r="L1192" s="50"/>
      <c r="M1192" s="50"/>
      <c r="N1192" s="50"/>
    </row>
    <row r="1193" spans="1:14" s="29" customFormat="1" ht="13.15" customHeight="1">
      <c r="A1193" s="49">
        <f>IF((zdrovojéúdaje!B1193&gt;=$C$3)*(zdrovojéúdaje!B1193&lt;=$C$4),1+COUNTIF($A$1:$A1192,"&gt;0"),0)</f>
        <v>1193</v>
      </c>
      <c r="B1193" s="50"/>
      <c r="C1193" s="51"/>
      <c r="D1193" s="52"/>
      <c r="E1193" s="50"/>
      <c r="F1193" s="50"/>
      <c r="G1193" s="53"/>
      <c r="H1193" s="50"/>
      <c r="I1193" s="50"/>
      <c r="J1193" s="51"/>
      <c r="K1193" s="54"/>
      <c r="L1193" s="50"/>
      <c r="M1193" s="50"/>
      <c r="N1193" s="50"/>
    </row>
    <row r="1194" spans="1:14" s="29" customFormat="1" ht="13.15" customHeight="1">
      <c r="A1194" s="49">
        <f>IF((zdrovojéúdaje!B1194&gt;=$C$3)*(zdrovojéúdaje!B1194&lt;=$C$4),1+COUNTIF($A$1:$A1193,"&gt;0"),0)</f>
        <v>1194</v>
      </c>
      <c r="B1194" s="50"/>
      <c r="C1194" s="51"/>
      <c r="D1194" s="52"/>
      <c r="E1194" s="50"/>
      <c r="F1194" s="50"/>
      <c r="G1194" s="53"/>
      <c r="H1194" s="50"/>
      <c r="I1194" s="50"/>
      <c r="J1194" s="51"/>
      <c r="K1194" s="54"/>
      <c r="L1194" s="50"/>
      <c r="M1194" s="50"/>
      <c r="N1194" s="50"/>
    </row>
    <row r="1195" spans="1:14" s="29" customFormat="1" ht="13.15" customHeight="1">
      <c r="A1195" s="49">
        <f>IF((zdrovojéúdaje!B1195&gt;=$C$3)*(zdrovojéúdaje!B1195&lt;=$C$4),1+COUNTIF($A$1:$A1194,"&gt;0"),0)</f>
        <v>1195</v>
      </c>
      <c r="B1195" s="50"/>
      <c r="C1195" s="51"/>
      <c r="D1195" s="52"/>
      <c r="E1195" s="50"/>
      <c r="F1195" s="50"/>
      <c r="G1195" s="53"/>
      <c r="H1195" s="50"/>
      <c r="I1195" s="50"/>
      <c r="J1195" s="51"/>
      <c r="K1195" s="54"/>
      <c r="L1195" s="50"/>
      <c r="M1195" s="50"/>
      <c r="N1195" s="50"/>
    </row>
    <row r="1196" spans="1:14" s="29" customFormat="1" ht="13.15" customHeight="1">
      <c r="A1196" s="49">
        <f>IF((zdrovojéúdaje!B1196&gt;=$C$3)*(zdrovojéúdaje!B1196&lt;=$C$4),1+COUNTIF($A$1:$A1195,"&gt;0"),0)</f>
        <v>1196</v>
      </c>
      <c r="B1196" s="50"/>
      <c r="C1196" s="51"/>
      <c r="D1196" s="52"/>
      <c r="E1196" s="50"/>
      <c r="F1196" s="50"/>
      <c r="G1196" s="53"/>
      <c r="H1196" s="50"/>
      <c r="I1196" s="50"/>
      <c r="J1196" s="51"/>
      <c r="K1196" s="54"/>
      <c r="L1196" s="50"/>
      <c r="M1196" s="50"/>
      <c r="N1196" s="50"/>
    </row>
    <row r="1197" spans="1:14" s="29" customFormat="1" ht="13.15" customHeight="1">
      <c r="A1197" s="49">
        <f>IF((zdrovojéúdaje!B1197&gt;=$C$3)*(zdrovojéúdaje!B1197&lt;=$C$4),1+COUNTIF($A$1:$A1196,"&gt;0"),0)</f>
        <v>1197</v>
      </c>
      <c r="B1197" s="50"/>
      <c r="C1197" s="51"/>
      <c r="D1197" s="52"/>
      <c r="E1197" s="50"/>
      <c r="F1197" s="50"/>
      <c r="G1197" s="53"/>
      <c r="H1197" s="50"/>
      <c r="I1197" s="50"/>
      <c r="J1197" s="51"/>
      <c r="K1197" s="54"/>
      <c r="L1197" s="50"/>
      <c r="M1197" s="50"/>
      <c r="N1197" s="50"/>
    </row>
    <row r="1198" spans="1:14" s="29" customFormat="1" ht="13.15" customHeight="1">
      <c r="A1198" s="49">
        <f>IF((zdrovojéúdaje!B1198&gt;=$C$3)*(zdrovojéúdaje!B1198&lt;=$C$4),1+COUNTIF($A$1:$A1197,"&gt;0"),0)</f>
        <v>1198</v>
      </c>
      <c r="B1198" s="50"/>
      <c r="C1198" s="51"/>
      <c r="D1198" s="52"/>
      <c r="E1198" s="50"/>
      <c r="F1198" s="50"/>
      <c r="G1198" s="53"/>
      <c r="H1198" s="50"/>
      <c r="I1198" s="50"/>
      <c r="J1198" s="51"/>
      <c r="K1198" s="54"/>
      <c r="L1198" s="50"/>
      <c r="M1198" s="50"/>
      <c r="N1198" s="50"/>
    </row>
    <row r="1199" spans="1:14" s="29" customFormat="1" ht="13.15" customHeight="1">
      <c r="A1199" s="49">
        <f>IF((zdrovojéúdaje!B1199&gt;=$C$3)*(zdrovojéúdaje!B1199&lt;=$C$4),1+COUNTIF($A$1:$A1198,"&gt;0"),0)</f>
        <v>1199</v>
      </c>
      <c r="B1199" s="50"/>
      <c r="C1199" s="51"/>
      <c r="D1199" s="52"/>
      <c r="E1199" s="50"/>
      <c r="F1199" s="50"/>
      <c r="G1199" s="53"/>
      <c r="H1199" s="50"/>
      <c r="I1199" s="50"/>
      <c r="J1199" s="51"/>
      <c r="K1199" s="54"/>
      <c r="L1199" s="50"/>
      <c r="M1199" s="50"/>
      <c r="N1199" s="50"/>
    </row>
    <row r="1200" spans="1:14" s="29" customFormat="1" ht="13.15" customHeight="1">
      <c r="A1200" s="49">
        <f>IF((zdrovojéúdaje!B1200&gt;=$C$3)*(zdrovojéúdaje!B1200&lt;=$C$4),1+COUNTIF($A$1:$A1199,"&gt;0"),0)</f>
        <v>1200</v>
      </c>
      <c r="B1200" s="50"/>
      <c r="C1200" s="51"/>
      <c r="D1200" s="52"/>
      <c r="E1200" s="50"/>
      <c r="F1200" s="50"/>
      <c r="G1200" s="53"/>
      <c r="H1200" s="50"/>
      <c r="I1200" s="50"/>
      <c r="J1200" s="51"/>
      <c r="K1200" s="54"/>
      <c r="L1200" s="50"/>
      <c r="M1200" s="50"/>
      <c r="N1200" s="50"/>
    </row>
    <row r="1201" spans="1:14" s="29" customFormat="1" ht="13.15" customHeight="1">
      <c r="A1201" s="49">
        <f>IF((zdrovojéúdaje!B1201&gt;=$C$3)*(zdrovojéúdaje!B1201&lt;=$C$4),1+COUNTIF($A$1:$A1200,"&gt;0"),0)</f>
        <v>1201</v>
      </c>
      <c r="B1201" s="50"/>
      <c r="C1201" s="51"/>
      <c r="D1201" s="52"/>
      <c r="E1201" s="50"/>
      <c r="F1201" s="50"/>
      <c r="G1201" s="53"/>
      <c r="H1201" s="50"/>
      <c r="I1201" s="50"/>
      <c r="J1201" s="51"/>
      <c r="K1201" s="54"/>
      <c r="L1201" s="50"/>
      <c r="M1201" s="50"/>
      <c r="N1201" s="50"/>
    </row>
    <row r="1202" spans="1:14" s="29" customFormat="1" ht="13.15" customHeight="1">
      <c r="A1202" s="49">
        <f>IF((zdrovojéúdaje!B1202&gt;=$C$3)*(zdrovojéúdaje!B1202&lt;=$C$4),1+COUNTIF($A$1:$A1201,"&gt;0"),0)</f>
        <v>1202</v>
      </c>
      <c r="B1202" s="50"/>
      <c r="C1202" s="51"/>
      <c r="D1202" s="52"/>
      <c r="E1202" s="50"/>
      <c r="F1202" s="50"/>
      <c r="G1202" s="53"/>
      <c r="H1202" s="50"/>
      <c r="I1202" s="50"/>
      <c r="J1202" s="51"/>
      <c r="K1202" s="54"/>
      <c r="L1202" s="50"/>
      <c r="M1202" s="50"/>
      <c r="N1202" s="50"/>
    </row>
    <row r="1203" spans="1:14" s="29" customFormat="1" ht="13.15" customHeight="1">
      <c r="A1203" s="49">
        <f>IF((zdrovojéúdaje!B1203&gt;=$C$3)*(zdrovojéúdaje!B1203&lt;=$C$4),1+COUNTIF($A$1:$A1202,"&gt;0"),0)</f>
        <v>1203</v>
      </c>
      <c r="B1203" s="50"/>
      <c r="C1203" s="51"/>
      <c r="D1203" s="52"/>
      <c r="E1203" s="50"/>
      <c r="F1203" s="50"/>
      <c r="G1203" s="53"/>
      <c r="H1203" s="50"/>
      <c r="I1203" s="50"/>
      <c r="J1203" s="51"/>
      <c r="K1203" s="54"/>
      <c r="L1203" s="50"/>
      <c r="M1203" s="50"/>
      <c r="N1203" s="50"/>
    </row>
    <row r="1204" spans="1:14" s="29" customFormat="1" ht="13.15" customHeight="1">
      <c r="A1204" s="49">
        <f>IF((zdrovojéúdaje!B1204&gt;=$C$3)*(zdrovojéúdaje!B1204&lt;=$C$4),1+COUNTIF($A$1:$A1203,"&gt;0"),0)</f>
        <v>1204</v>
      </c>
      <c r="B1204" s="50"/>
      <c r="C1204" s="51"/>
      <c r="D1204" s="52"/>
      <c r="E1204" s="50"/>
      <c r="F1204" s="50"/>
      <c r="G1204" s="53"/>
      <c r="H1204" s="50"/>
      <c r="I1204" s="50"/>
      <c r="J1204" s="51"/>
      <c r="K1204" s="54"/>
      <c r="L1204" s="50"/>
      <c r="M1204" s="50"/>
      <c r="N1204" s="50"/>
    </row>
    <row r="1205" spans="1:14" s="29" customFormat="1" ht="13.15" customHeight="1">
      <c r="A1205" s="49">
        <f>IF((zdrovojéúdaje!B1205&gt;=$C$3)*(zdrovojéúdaje!B1205&lt;=$C$4),1+COUNTIF($A$1:$A1204,"&gt;0"),0)</f>
        <v>1205</v>
      </c>
      <c r="B1205" s="50"/>
      <c r="C1205" s="51"/>
      <c r="D1205" s="52"/>
      <c r="E1205" s="50"/>
      <c r="F1205" s="50"/>
      <c r="G1205" s="53"/>
      <c r="H1205" s="50"/>
      <c r="I1205" s="50"/>
      <c r="J1205" s="51"/>
      <c r="K1205" s="54"/>
      <c r="L1205" s="50"/>
      <c r="M1205" s="50"/>
      <c r="N1205" s="50"/>
    </row>
    <row r="1206" spans="1:14" s="29" customFormat="1" ht="13.15" customHeight="1">
      <c r="A1206" s="49">
        <f>IF((zdrovojéúdaje!B1206&gt;=$C$3)*(zdrovojéúdaje!B1206&lt;=$C$4),1+COUNTIF($A$1:$A1205,"&gt;0"),0)</f>
        <v>1206</v>
      </c>
      <c r="B1206" s="50"/>
      <c r="C1206" s="51"/>
      <c r="D1206" s="52"/>
      <c r="E1206" s="50"/>
      <c r="F1206" s="50"/>
      <c r="G1206" s="53"/>
      <c r="H1206" s="50"/>
      <c r="I1206" s="50"/>
      <c r="J1206" s="51"/>
      <c r="K1206" s="54"/>
      <c r="L1206" s="50"/>
      <c r="M1206" s="50"/>
      <c r="N1206" s="50"/>
    </row>
    <row r="1207" spans="1:14" s="29" customFormat="1" ht="13.15" customHeight="1">
      <c r="A1207" s="49">
        <f>IF((zdrovojéúdaje!B1207&gt;=$C$3)*(zdrovojéúdaje!B1207&lt;=$C$4),1+COUNTIF($A$1:$A1206,"&gt;0"),0)</f>
        <v>1207</v>
      </c>
      <c r="B1207" s="50"/>
      <c r="C1207" s="51"/>
      <c r="D1207" s="52"/>
      <c r="E1207" s="50"/>
      <c r="F1207" s="50"/>
      <c r="G1207" s="53"/>
      <c r="H1207" s="50"/>
      <c r="I1207" s="50"/>
      <c r="J1207" s="51"/>
      <c r="K1207" s="54"/>
      <c r="L1207" s="50"/>
      <c r="M1207" s="50"/>
      <c r="N1207" s="50"/>
    </row>
    <row r="1208" spans="1:14" s="29" customFormat="1" ht="13.15" customHeight="1">
      <c r="A1208" s="49">
        <f>IF((zdrovojéúdaje!B1208&gt;=$C$3)*(zdrovojéúdaje!B1208&lt;=$C$4),1+COUNTIF($A$1:$A1207,"&gt;0"),0)</f>
        <v>1208</v>
      </c>
      <c r="B1208" s="50"/>
      <c r="C1208" s="51"/>
      <c r="D1208" s="52"/>
      <c r="E1208" s="50"/>
      <c r="F1208" s="50"/>
      <c r="G1208" s="53"/>
      <c r="H1208" s="50"/>
      <c r="I1208" s="50"/>
      <c r="J1208" s="51"/>
      <c r="K1208" s="54"/>
      <c r="L1208" s="50"/>
      <c r="M1208" s="50"/>
      <c r="N1208" s="50"/>
    </row>
    <row r="1209" spans="1:14" s="29" customFormat="1" ht="13.15" customHeight="1">
      <c r="A1209" s="49">
        <f>IF((zdrovojéúdaje!B1209&gt;=$C$3)*(zdrovojéúdaje!B1209&lt;=$C$4),1+COUNTIF($A$1:$A1208,"&gt;0"),0)</f>
        <v>1209</v>
      </c>
      <c r="B1209" s="50"/>
      <c r="C1209" s="51"/>
      <c r="D1209" s="52"/>
      <c r="E1209" s="50"/>
      <c r="F1209" s="50"/>
      <c r="G1209" s="53"/>
      <c r="H1209" s="50"/>
      <c r="I1209" s="50"/>
      <c r="J1209" s="51"/>
      <c r="K1209" s="54"/>
      <c r="L1209" s="50"/>
      <c r="M1209" s="50"/>
      <c r="N1209" s="50"/>
    </row>
    <row r="1210" spans="1:14" s="29" customFormat="1" ht="13.15" customHeight="1">
      <c r="A1210" s="49">
        <f>IF((zdrovojéúdaje!B1210&gt;=$C$3)*(zdrovojéúdaje!B1210&lt;=$C$4),1+COUNTIF($A$1:$A1209,"&gt;0"),0)</f>
        <v>1210</v>
      </c>
      <c r="B1210" s="50"/>
      <c r="C1210" s="51"/>
      <c r="D1210" s="52"/>
      <c r="E1210" s="50"/>
      <c r="F1210" s="50"/>
      <c r="G1210" s="53"/>
      <c r="H1210" s="50"/>
      <c r="I1210" s="50"/>
      <c r="J1210" s="51"/>
      <c r="K1210" s="54"/>
      <c r="L1210" s="50"/>
      <c r="M1210" s="50"/>
      <c r="N1210" s="50"/>
    </row>
    <row r="1211" spans="1:14" s="29" customFormat="1" ht="13.15" customHeight="1">
      <c r="A1211" s="49">
        <f>IF((zdrovojéúdaje!B1211&gt;=$C$3)*(zdrovojéúdaje!B1211&lt;=$C$4),1+COUNTIF($A$1:$A1210,"&gt;0"),0)</f>
        <v>1211</v>
      </c>
      <c r="B1211" s="50"/>
      <c r="C1211" s="51"/>
      <c r="D1211" s="52"/>
      <c r="E1211" s="50"/>
      <c r="F1211" s="50"/>
      <c r="G1211" s="53"/>
      <c r="H1211" s="50"/>
      <c r="I1211" s="50"/>
      <c r="J1211" s="51"/>
      <c r="K1211" s="54"/>
      <c r="L1211" s="50"/>
      <c r="M1211" s="50"/>
      <c r="N1211" s="50"/>
    </row>
    <row r="1212" spans="1:14" s="29" customFormat="1" ht="13.15" customHeight="1">
      <c r="A1212" s="49">
        <f>IF((zdrovojéúdaje!B1212&gt;=$C$3)*(zdrovojéúdaje!B1212&lt;=$C$4),1+COUNTIF($A$1:$A1211,"&gt;0"),0)</f>
        <v>1212</v>
      </c>
      <c r="B1212" s="50"/>
      <c r="C1212" s="51"/>
      <c r="D1212" s="52"/>
      <c r="E1212" s="50"/>
      <c r="F1212" s="50"/>
      <c r="G1212" s="53"/>
      <c r="H1212" s="50"/>
      <c r="I1212" s="50"/>
      <c r="J1212" s="51"/>
      <c r="K1212" s="54"/>
      <c r="L1212" s="50"/>
      <c r="M1212" s="50"/>
      <c r="N1212" s="50"/>
    </row>
    <row r="1213" spans="1:14" s="29" customFormat="1" ht="13.15" customHeight="1">
      <c r="A1213" s="49">
        <f>IF((zdrovojéúdaje!B1213&gt;=$C$3)*(zdrovojéúdaje!B1213&lt;=$C$4),1+COUNTIF($A$1:$A1212,"&gt;0"),0)</f>
        <v>1213</v>
      </c>
      <c r="B1213" s="50"/>
      <c r="C1213" s="51"/>
      <c r="D1213" s="52"/>
      <c r="E1213" s="50"/>
      <c r="F1213" s="50"/>
      <c r="G1213" s="53"/>
      <c r="H1213" s="50"/>
      <c r="I1213" s="50"/>
      <c r="J1213" s="51"/>
      <c r="K1213" s="54"/>
      <c r="L1213" s="50"/>
      <c r="M1213" s="50"/>
      <c r="N1213" s="50"/>
    </row>
    <row r="1214" spans="1:14" s="29" customFormat="1" ht="13.15" customHeight="1">
      <c r="A1214" s="49">
        <f>IF((zdrovojéúdaje!B1214&gt;=$C$3)*(zdrovojéúdaje!B1214&lt;=$C$4),1+COUNTIF($A$1:$A1213,"&gt;0"),0)</f>
        <v>1214</v>
      </c>
      <c r="B1214" s="50"/>
      <c r="C1214" s="51"/>
      <c r="D1214" s="52"/>
      <c r="E1214" s="50"/>
      <c r="F1214" s="50"/>
      <c r="G1214" s="53"/>
      <c r="H1214" s="50"/>
      <c r="I1214" s="50"/>
      <c r="J1214" s="51"/>
      <c r="K1214" s="54"/>
      <c r="L1214" s="50"/>
      <c r="M1214" s="50"/>
      <c r="N1214" s="50"/>
    </row>
    <row r="1215" spans="1:14" s="29" customFormat="1" ht="13.15" customHeight="1">
      <c r="A1215" s="49">
        <f>IF((zdrovojéúdaje!B1215&gt;=$C$3)*(zdrovojéúdaje!B1215&lt;=$C$4),1+COUNTIF($A$1:$A1214,"&gt;0"),0)</f>
        <v>1215</v>
      </c>
      <c r="B1215" s="50"/>
      <c r="C1215" s="51"/>
      <c r="D1215" s="52"/>
      <c r="E1215" s="50"/>
      <c r="F1215" s="50"/>
      <c r="G1215" s="53"/>
      <c r="H1215" s="50"/>
      <c r="I1215" s="50"/>
      <c r="J1215" s="51"/>
      <c r="K1215" s="54"/>
      <c r="L1215" s="50"/>
      <c r="M1215" s="50"/>
      <c r="N1215" s="50"/>
    </row>
    <row r="1216" spans="1:14" s="29" customFormat="1" ht="13.15" customHeight="1">
      <c r="A1216" s="49">
        <f>IF((zdrovojéúdaje!B1216&gt;=$C$3)*(zdrovojéúdaje!B1216&lt;=$C$4),1+COUNTIF($A$1:$A1215,"&gt;0"),0)</f>
        <v>1216</v>
      </c>
      <c r="B1216" s="50"/>
      <c r="C1216" s="51"/>
      <c r="D1216" s="52"/>
      <c r="E1216" s="50"/>
      <c r="F1216" s="50"/>
      <c r="G1216" s="53"/>
      <c r="H1216" s="50"/>
      <c r="I1216" s="50"/>
      <c r="J1216" s="51"/>
      <c r="K1216" s="54"/>
      <c r="L1216" s="50"/>
      <c r="M1216" s="50"/>
      <c r="N1216" s="50"/>
    </row>
    <row r="1217" spans="1:14" s="29" customFormat="1" ht="13.15" customHeight="1">
      <c r="A1217" s="49">
        <f>IF((zdrovojéúdaje!B1217&gt;=$C$3)*(zdrovojéúdaje!B1217&lt;=$C$4),1+COUNTIF($A$1:$A1216,"&gt;0"),0)</f>
        <v>1217</v>
      </c>
      <c r="B1217" s="50"/>
      <c r="C1217" s="51"/>
      <c r="D1217" s="52"/>
      <c r="E1217" s="50"/>
      <c r="F1217" s="50"/>
      <c r="G1217" s="53"/>
      <c r="H1217" s="50"/>
      <c r="I1217" s="50"/>
      <c r="J1217" s="51"/>
      <c r="K1217" s="54"/>
      <c r="L1217" s="50"/>
      <c r="M1217" s="50"/>
      <c r="N1217" s="50"/>
    </row>
    <row r="1218" spans="1:14" s="29" customFormat="1" ht="13.15" customHeight="1">
      <c r="A1218" s="49">
        <f>IF((zdrovojéúdaje!B1218&gt;=$C$3)*(zdrovojéúdaje!B1218&lt;=$C$4),1+COUNTIF($A$1:$A1217,"&gt;0"),0)</f>
        <v>1218</v>
      </c>
      <c r="B1218" s="50"/>
      <c r="C1218" s="51"/>
      <c r="D1218" s="52"/>
      <c r="E1218" s="50"/>
      <c r="F1218" s="50"/>
      <c r="G1218" s="53"/>
      <c r="H1218" s="50"/>
      <c r="I1218" s="50"/>
      <c r="J1218" s="51"/>
      <c r="K1218" s="54"/>
      <c r="L1218" s="50"/>
      <c r="M1218" s="50"/>
      <c r="N1218" s="50"/>
    </row>
    <row r="1219" spans="1:14" s="29" customFormat="1" ht="13.15" customHeight="1">
      <c r="A1219" s="49">
        <f>IF((zdrovojéúdaje!B1219&gt;=$C$3)*(zdrovojéúdaje!B1219&lt;=$C$4),1+COUNTIF($A$1:$A1218,"&gt;0"),0)</f>
        <v>1219</v>
      </c>
      <c r="B1219" s="50"/>
      <c r="C1219" s="51"/>
      <c r="D1219" s="52"/>
      <c r="E1219" s="50"/>
      <c r="F1219" s="50"/>
      <c r="G1219" s="53"/>
      <c r="H1219" s="50"/>
      <c r="I1219" s="50"/>
      <c r="J1219" s="51"/>
      <c r="K1219" s="54"/>
      <c r="L1219" s="50"/>
      <c r="M1219" s="50"/>
      <c r="N1219" s="50"/>
    </row>
    <row r="1220" spans="1:14" s="29" customFormat="1" ht="13.15" customHeight="1">
      <c r="A1220" s="49">
        <f>IF((zdrovojéúdaje!B1220&gt;=$C$3)*(zdrovojéúdaje!B1220&lt;=$C$4),1+COUNTIF($A$1:$A1219,"&gt;0"),0)</f>
        <v>1220</v>
      </c>
      <c r="B1220" s="50"/>
      <c r="C1220" s="51"/>
      <c r="D1220" s="52"/>
      <c r="E1220" s="50"/>
      <c r="F1220" s="50"/>
      <c r="G1220" s="53"/>
      <c r="H1220" s="50"/>
      <c r="I1220" s="50"/>
      <c r="J1220" s="51"/>
      <c r="K1220" s="54"/>
      <c r="L1220" s="50"/>
      <c r="M1220" s="50"/>
      <c r="N1220" s="50"/>
    </row>
    <row r="1221" spans="1:14" s="29" customFormat="1" ht="13.15" customHeight="1">
      <c r="A1221" s="49">
        <f>IF((zdrovojéúdaje!B1221&gt;=$C$3)*(zdrovojéúdaje!B1221&lt;=$C$4),1+COUNTIF($A$1:$A1220,"&gt;0"),0)</f>
        <v>1221</v>
      </c>
      <c r="B1221" s="50"/>
      <c r="C1221" s="51"/>
      <c r="D1221" s="52"/>
      <c r="E1221" s="50"/>
      <c r="F1221" s="50"/>
      <c r="G1221" s="53"/>
      <c r="H1221" s="50"/>
      <c r="I1221" s="50"/>
      <c r="J1221" s="51"/>
      <c r="K1221" s="54"/>
      <c r="L1221" s="50"/>
      <c r="M1221" s="50"/>
      <c r="N1221" s="50"/>
    </row>
    <row r="1222" spans="1:14" s="29" customFormat="1" ht="13.15" customHeight="1">
      <c r="A1222" s="49">
        <f>IF((zdrovojéúdaje!B1222&gt;=$C$3)*(zdrovojéúdaje!B1222&lt;=$C$4),1+COUNTIF($A$1:$A1221,"&gt;0"),0)</f>
        <v>1222</v>
      </c>
      <c r="B1222" s="50"/>
      <c r="C1222" s="51"/>
      <c r="D1222" s="52"/>
      <c r="E1222" s="50"/>
      <c r="F1222" s="50"/>
      <c r="G1222" s="53"/>
      <c r="H1222" s="50"/>
      <c r="I1222" s="50"/>
      <c r="J1222" s="51"/>
      <c r="K1222" s="54"/>
      <c r="L1222" s="50"/>
      <c r="M1222" s="50"/>
      <c r="N1222" s="50"/>
    </row>
    <row r="1223" spans="1:14" s="29" customFormat="1" ht="13.15" customHeight="1">
      <c r="A1223" s="49">
        <f>IF((zdrovojéúdaje!B1223&gt;=$C$3)*(zdrovojéúdaje!B1223&lt;=$C$4),1+COUNTIF($A$1:$A1222,"&gt;0"),0)</f>
        <v>1223</v>
      </c>
      <c r="B1223" s="50"/>
      <c r="C1223" s="51"/>
      <c r="D1223" s="52"/>
      <c r="E1223" s="50"/>
      <c r="F1223" s="50"/>
      <c r="G1223" s="53"/>
      <c r="H1223" s="50"/>
      <c r="I1223" s="50"/>
      <c r="J1223" s="51"/>
      <c r="K1223" s="54"/>
      <c r="L1223" s="50"/>
      <c r="M1223" s="50"/>
      <c r="N1223" s="50"/>
    </row>
    <row r="1224" spans="1:14" s="29" customFormat="1" ht="13.15" customHeight="1">
      <c r="A1224" s="49">
        <f>IF((zdrovojéúdaje!B1224&gt;=$C$3)*(zdrovojéúdaje!B1224&lt;=$C$4),1+COUNTIF($A$1:$A1223,"&gt;0"),0)</f>
        <v>1224</v>
      </c>
      <c r="B1224" s="50"/>
      <c r="C1224" s="51"/>
      <c r="D1224" s="52"/>
      <c r="E1224" s="50"/>
      <c r="F1224" s="50"/>
      <c r="G1224" s="53"/>
      <c r="H1224" s="50"/>
      <c r="I1224" s="50"/>
      <c r="J1224" s="51"/>
      <c r="K1224" s="54"/>
      <c r="L1224" s="50"/>
      <c r="M1224" s="50"/>
      <c r="N1224" s="50"/>
    </row>
    <row r="1225" spans="1:14" s="29" customFormat="1" ht="13.15" customHeight="1">
      <c r="A1225" s="49">
        <f>IF((zdrovojéúdaje!B1225&gt;=$C$3)*(zdrovojéúdaje!B1225&lt;=$C$4),1+COUNTIF($A$1:$A1224,"&gt;0"),0)</f>
        <v>1225</v>
      </c>
      <c r="B1225" s="50"/>
      <c r="C1225" s="51"/>
      <c r="D1225" s="52"/>
      <c r="E1225" s="50"/>
      <c r="F1225" s="50"/>
      <c r="G1225" s="53"/>
      <c r="H1225" s="50"/>
      <c r="I1225" s="50"/>
      <c r="J1225" s="51"/>
      <c r="K1225" s="54"/>
      <c r="L1225" s="50"/>
      <c r="M1225" s="50"/>
      <c r="N1225" s="50"/>
    </row>
    <row r="1226" spans="1:14" s="29" customFormat="1" ht="13.15" customHeight="1">
      <c r="A1226" s="49">
        <f>IF((zdrovojéúdaje!B1226&gt;=$C$3)*(zdrovojéúdaje!B1226&lt;=$C$4),1+COUNTIF($A$1:$A1225,"&gt;0"),0)</f>
        <v>1226</v>
      </c>
      <c r="B1226" s="50"/>
      <c r="C1226" s="51"/>
      <c r="D1226" s="52"/>
      <c r="E1226" s="50"/>
      <c r="F1226" s="50"/>
      <c r="G1226" s="53"/>
      <c r="H1226" s="50"/>
      <c r="I1226" s="50"/>
      <c r="J1226" s="51"/>
      <c r="K1226" s="54"/>
      <c r="L1226" s="50"/>
      <c r="M1226" s="50"/>
      <c r="N1226" s="50"/>
    </row>
    <row r="1227" spans="1:14" s="29" customFormat="1" ht="13.15" customHeight="1">
      <c r="A1227" s="49">
        <f>IF((zdrovojéúdaje!B1227&gt;=$C$3)*(zdrovojéúdaje!B1227&lt;=$C$4),1+COUNTIF($A$1:$A1226,"&gt;0"),0)</f>
        <v>1227</v>
      </c>
      <c r="B1227" s="50"/>
      <c r="C1227" s="51"/>
      <c r="D1227" s="52"/>
      <c r="E1227" s="50"/>
      <c r="F1227" s="50"/>
      <c r="G1227" s="53"/>
      <c r="H1227" s="50"/>
      <c r="I1227" s="50"/>
      <c r="J1227" s="51"/>
      <c r="K1227" s="54"/>
      <c r="L1227" s="50"/>
      <c r="M1227" s="50"/>
      <c r="N1227" s="50"/>
    </row>
    <row r="1228" spans="1:14" s="29" customFormat="1" ht="13.15" customHeight="1">
      <c r="A1228" s="49">
        <f>IF((zdrovojéúdaje!B1228&gt;=$C$3)*(zdrovojéúdaje!B1228&lt;=$C$4),1+COUNTIF($A$1:$A1227,"&gt;0"),0)</f>
        <v>1228</v>
      </c>
      <c r="B1228" s="50"/>
      <c r="C1228" s="51"/>
      <c r="D1228" s="52"/>
      <c r="E1228" s="50"/>
      <c r="F1228" s="50"/>
      <c r="G1228" s="53"/>
      <c r="H1228" s="50"/>
      <c r="I1228" s="50"/>
      <c r="J1228" s="51"/>
      <c r="K1228" s="54"/>
      <c r="L1228" s="50"/>
      <c r="M1228" s="50"/>
      <c r="N1228" s="50"/>
    </row>
    <row r="1229" spans="1:14" s="29" customFormat="1" ht="13.15" customHeight="1">
      <c r="A1229" s="49">
        <f>IF((zdrovojéúdaje!B1229&gt;=$C$3)*(zdrovojéúdaje!B1229&lt;=$C$4),1+COUNTIF($A$1:$A1228,"&gt;0"),0)</f>
        <v>1229</v>
      </c>
      <c r="B1229" s="50"/>
      <c r="C1229" s="51"/>
      <c r="D1229" s="52"/>
      <c r="E1229" s="50"/>
      <c r="F1229" s="50"/>
      <c r="G1229" s="53"/>
      <c r="H1229" s="50"/>
      <c r="I1229" s="50"/>
      <c r="J1229" s="51"/>
      <c r="K1229" s="54"/>
      <c r="L1229" s="50"/>
      <c r="M1229" s="50"/>
      <c r="N1229" s="50"/>
    </row>
    <row r="1230" spans="1:14" s="29" customFormat="1" ht="13.15" customHeight="1">
      <c r="A1230" s="49">
        <f>IF((zdrovojéúdaje!B1230&gt;=$C$3)*(zdrovojéúdaje!B1230&lt;=$C$4),1+COUNTIF($A$1:$A1229,"&gt;0"),0)</f>
        <v>1230</v>
      </c>
      <c r="B1230" s="50"/>
      <c r="C1230" s="51"/>
      <c r="D1230" s="52"/>
      <c r="E1230" s="50"/>
      <c r="F1230" s="50"/>
      <c r="G1230" s="53"/>
      <c r="H1230" s="50"/>
      <c r="I1230" s="50"/>
      <c r="J1230" s="51"/>
      <c r="K1230" s="54"/>
      <c r="L1230" s="50"/>
      <c r="M1230" s="50"/>
      <c r="N1230" s="50"/>
    </row>
    <row r="1231" spans="1:14" s="29" customFormat="1" ht="13.15" customHeight="1">
      <c r="A1231" s="49">
        <f>IF((zdrovojéúdaje!B1231&gt;=$C$3)*(zdrovojéúdaje!B1231&lt;=$C$4),1+COUNTIF($A$1:$A1230,"&gt;0"),0)</f>
        <v>1231</v>
      </c>
      <c r="B1231" s="50"/>
      <c r="C1231" s="51"/>
      <c r="D1231" s="52"/>
      <c r="E1231" s="50"/>
      <c r="F1231" s="50"/>
      <c r="G1231" s="53"/>
      <c r="H1231" s="50"/>
      <c r="I1231" s="50"/>
      <c r="J1231" s="51"/>
      <c r="K1231" s="54"/>
      <c r="L1231" s="50"/>
      <c r="M1231" s="50"/>
      <c r="N1231" s="50"/>
    </row>
    <row r="1232" spans="1:14" s="29" customFormat="1" ht="13.15" customHeight="1">
      <c r="A1232" s="49">
        <f>IF((zdrovojéúdaje!B1232&gt;=$C$3)*(zdrovojéúdaje!B1232&lt;=$C$4),1+COUNTIF($A$1:$A1231,"&gt;0"),0)</f>
        <v>1232</v>
      </c>
      <c r="B1232" s="50"/>
      <c r="C1232" s="51"/>
      <c r="D1232" s="52"/>
      <c r="E1232" s="50"/>
      <c r="F1232" s="50"/>
      <c r="G1232" s="53"/>
      <c r="H1232" s="50"/>
      <c r="I1232" s="50"/>
      <c r="J1232" s="51"/>
      <c r="K1232" s="54"/>
      <c r="L1232" s="50"/>
      <c r="M1232" s="50"/>
      <c r="N1232" s="50"/>
    </row>
    <row r="1233" spans="1:14" s="29" customFormat="1" ht="13.15" customHeight="1">
      <c r="A1233" s="49">
        <f>IF((zdrovojéúdaje!B1233&gt;=$C$3)*(zdrovojéúdaje!B1233&lt;=$C$4),1+COUNTIF($A$1:$A1232,"&gt;0"),0)</f>
        <v>1233</v>
      </c>
      <c r="B1233" s="50"/>
      <c r="C1233" s="51"/>
      <c r="D1233" s="52"/>
      <c r="E1233" s="50"/>
      <c r="F1233" s="50"/>
      <c r="G1233" s="53"/>
      <c r="H1233" s="50"/>
      <c r="I1233" s="50"/>
      <c r="J1233" s="51"/>
      <c r="K1233" s="54"/>
      <c r="L1233" s="50"/>
      <c r="M1233" s="50"/>
      <c r="N1233" s="50"/>
    </row>
    <row r="1234" spans="1:14" s="29" customFormat="1" ht="13.15" customHeight="1">
      <c r="A1234" s="49">
        <f>IF((zdrovojéúdaje!B1234&gt;=$C$3)*(zdrovojéúdaje!B1234&lt;=$C$4),1+COUNTIF($A$1:$A1233,"&gt;0"),0)</f>
        <v>1234</v>
      </c>
      <c r="B1234" s="50"/>
      <c r="C1234" s="51"/>
      <c r="D1234" s="52"/>
      <c r="E1234" s="50"/>
      <c r="F1234" s="50"/>
      <c r="G1234" s="53"/>
      <c r="H1234" s="50"/>
      <c r="I1234" s="50"/>
      <c r="J1234" s="51"/>
      <c r="K1234" s="54"/>
      <c r="L1234" s="50"/>
      <c r="M1234" s="50"/>
      <c r="N1234" s="50"/>
    </row>
    <row r="1235" spans="1:14" s="29" customFormat="1" ht="13.15" customHeight="1">
      <c r="A1235" s="49">
        <f>IF((zdrovojéúdaje!B1235&gt;=$C$3)*(zdrovojéúdaje!B1235&lt;=$C$4),1+COUNTIF($A$1:$A1234,"&gt;0"),0)</f>
        <v>1235</v>
      </c>
      <c r="B1235" s="50"/>
      <c r="C1235" s="51"/>
      <c r="D1235" s="52"/>
      <c r="E1235" s="50"/>
      <c r="F1235" s="50"/>
      <c r="G1235" s="53"/>
      <c r="H1235" s="50"/>
      <c r="I1235" s="50"/>
      <c r="J1235" s="51"/>
      <c r="K1235" s="54"/>
      <c r="L1235" s="50"/>
      <c r="M1235" s="50"/>
      <c r="N1235" s="50"/>
    </row>
    <row r="1236" spans="1:14" s="29" customFormat="1" ht="13.15" customHeight="1">
      <c r="A1236" s="49">
        <f>IF((zdrovojéúdaje!B1236&gt;=$C$3)*(zdrovojéúdaje!B1236&lt;=$C$4),1+COUNTIF($A$1:$A1235,"&gt;0"),0)</f>
        <v>1236</v>
      </c>
      <c r="B1236" s="50"/>
      <c r="C1236" s="51"/>
      <c r="D1236" s="52"/>
      <c r="E1236" s="50"/>
      <c r="F1236" s="50"/>
      <c r="G1236" s="53"/>
      <c r="H1236" s="50"/>
      <c r="I1236" s="50"/>
      <c r="J1236" s="51"/>
      <c r="K1236" s="54"/>
      <c r="L1236" s="50"/>
      <c r="M1236" s="50"/>
      <c r="N1236" s="50"/>
    </row>
    <row r="1237" spans="1:14" s="29" customFormat="1" ht="13.15" customHeight="1">
      <c r="A1237" s="49">
        <f>IF((zdrovojéúdaje!B1237&gt;=$C$3)*(zdrovojéúdaje!B1237&lt;=$C$4),1+COUNTIF($A$1:$A1236,"&gt;0"),0)</f>
        <v>1237</v>
      </c>
      <c r="B1237" s="50"/>
      <c r="C1237" s="51"/>
      <c r="D1237" s="52"/>
      <c r="E1237" s="50"/>
      <c r="F1237" s="50"/>
      <c r="G1237" s="53"/>
      <c r="H1237" s="50"/>
      <c r="I1237" s="50"/>
      <c r="J1237" s="51"/>
      <c r="K1237" s="54"/>
      <c r="L1237" s="50"/>
      <c r="M1237" s="50"/>
      <c r="N1237" s="50"/>
    </row>
    <row r="1238" spans="1:14" s="29" customFormat="1" ht="13.15" customHeight="1">
      <c r="A1238" s="49">
        <f>IF((zdrovojéúdaje!B1238&gt;=$C$3)*(zdrovojéúdaje!B1238&lt;=$C$4),1+COUNTIF($A$1:$A1237,"&gt;0"),0)</f>
        <v>1238</v>
      </c>
      <c r="B1238" s="50"/>
      <c r="C1238" s="51"/>
      <c r="D1238" s="52"/>
      <c r="E1238" s="50"/>
      <c r="F1238" s="50"/>
      <c r="G1238" s="53"/>
      <c r="H1238" s="50"/>
      <c r="I1238" s="50"/>
      <c r="J1238" s="51"/>
      <c r="K1238" s="54"/>
      <c r="L1238" s="50"/>
      <c r="M1238" s="50"/>
      <c r="N1238" s="50"/>
    </row>
    <row r="1239" spans="1:14" s="29" customFormat="1" ht="13.15" customHeight="1">
      <c r="A1239" s="49">
        <f>IF((zdrovojéúdaje!B1239&gt;=$C$3)*(zdrovojéúdaje!B1239&lt;=$C$4),1+COUNTIF($A$1:$A1238,"&gt;0"),0)</f>
        <v>1239</v>
      </c>
      <c r="B1239" s="50"/>
      <c r="C1239" s="51"/>
      <c r="D1239" s="52"/>
      <c r="E1239" s="50"/>
      <c r="F1239" s="50"/>
      <c r="G1239" s="53"/>
      <c r="H1239" s="50"/>
      <c r="I1239" s="50"/>
      <c r="J1239" s="51"/>
      <c r="K1239" s="54"/>
      <c r="L1239" s="50"/>
      <c r="M1239" s="50"/>
      <c r="N1239" s="50"/>
    </row>
    <row r="1240" spans="1:14" s="29" customFormat="1" ht="13.15" customHeight="1">
      <c r="A1240" s="49">
        <f>IF((zdrovojéúdaje!B1240&gt;=$C$3)*(zdrovojéúdaje!B1240&lt;=$C$4),1+COUNTIF($A$1:$A1239,"&gt;0"),0)</f>
        <v>1240</v>
      </c>
      <c r="B1240" s="50"/>
      <c r="C1240" s="51"/>
      <c r="D1240" s="52"/>
      <c r="E1240" s="50"/>
      <c r="F1240" s="50"/>
      <c r="G1240" s="53"/>
      <c r="H1240" s="50"/>
      <c r="I1240" s="50"/>
      <c r="J1240" s="51"/>
      <c r="K1240" s="54"/>
      <c r="L1240" s="50"/>
      <c r="M1240" s="50"/>
      <c r="N1240" s="50"/>
    </row>
    <row r="1241" spans="1:14" s="29" customFormat="1" ht="13.15" customHeight="1">
      <c r="A1241" s="49">
        <f>IF((zdrovojéúdaje!B1241&gt;=$C$3)*(zdrovojéúdaje!B1241&lt;=$C$4),1+COUNTIF($A$1:$A1240,"&gt;0"),0)</f>
        <v>1241</v>
      </c>
      <c r="B1241" s="50"/>
      <c r="C1241" s="51"/>
      <c r="D1241" s="52"/>
      <c r="E1241" s="50"/>
      <c r="F1241" s="50"/>
      <c r="G1241" s="53"/>
      <c r="H1241" s="50"/>
      <c r="I1241" s="50"/>
      <c r="J1241" s="51"/>
      <c r="K1241" s="54"/>
      <c r="L1241" s="50"/>
      <c r="M1241" s="50"/>
      <c r="N1241" s="50"/>
    </row>
    <row r="1242" spans="1:14" s="29" customFormat="1" ht="13.15" customHeight="1">
      <c r="A1242" s="49">
        <f>IF((zdrovojéúdaje!B1242&gt;=$C$3)*(zdrovojéúdaje!B1242&lt;=$C$4),1+COUNTIF($A$1:$A1241,"&gt;0"),0)</f>
        <v>1242</v>
      </c>
      <c r="B1242" s="50"/>
      <c r="C1242" s="51"/>
      <c r="D1242" s="52"/>
      <c r="E1242" s="50"/>
      <c r="F1242" s="50"/>
      <c r="G1242" s="53"/>
      <c r="H1242" s="50"/>
      <c r="I1242" s="50"/>
      <c r="J1242" s="51"/>
      <c r="K1242" s="54"/>
      <c r="L1242" s="50"/>
      <c r="M1242" s="50"/>
      <c r="N1242" s="50"/>
    </row>
    <row r="1243" spans="1:14" s="29" customFormat="1" ht="13.15" customHeight="1">
      <c r="A1243" s="49">
        <f>IF((zdrovojéúdaje!B1243&gt;=$C$3)*(zdrovojéúdaje!B1243&lt;=$C$4),1+COUNTIF($A$1:$A1242,"&gt;0"),0)</f>
        <v>1243</v>
      </c>
      <c r="B1243" s="50"/>
      <c r="C1243" s="51"/>
      <c r="D1243" s="52"/>
      <c r="E1243" s="50"/>
      <c r="F1243" s="50"/>
      <c r="G1243" s="53"/>
      <c r="H1243" s="50"/>
      <c r="I1243" s="50"/>
      <c r="J1243" s="51"/>
      <c r="K1243" s="54"/>
      <c r="L1243" s="50"/>
      <c r="M1243" s="50"/>
      <c r="N1243" s="50"/>
    </row>
    <row r="1244" spans="1:14" s="29" customFormat="1" ht="13.15" customHeight="1">
      <c r="A1244" s="49">
        <f>IF((zdrovojéúdaje!B1244&gt;=$C$3)*(zdrovojéúdaje!B1244&lt;=$C$4),1+COUNTIF($A$1:$A1243,"&gt;0"),0)</f>
        <v>1244</v>
      </c>
      <c r="B1244" s="50"/>
      <c r="C1244" s="51"/>
      <c r="D1244" s="52"/>
      <c r="E1244" s="50"/>
      <c r="F1244" s="50"/>
      <c r="G1244" s="53"/>
      <c r="H1244" s="50"/>
      <c r="I1244" s="50"/>
      <c r="J1244" s="51"/>
      <c r="K1244" s="54"/>
      <c r="L1244" s="50"/>
      <c r="M1244" s="50"/>
      <c r="N1244" s="50"/>
    </row>
    <row r="1245" spans="1:14" s="29" customFormat="1" ht="13.15" customHeight="1">
      <c r="A1245" s="49">
        <f>IF((zdrovojéúdaje!B1245&gt;=$C$3)*(zdrovojéúdaje!B1245&lt;=$C$4),1+COUNTIF($A$1:$A1244,"&gt;0"),0)</f>
        <v>1245</v>
      </c>
      <c r="B1245" s="50"/>
      <c r="C1245" s="51"/>
      <c r="D1245" s="52"/>
      <c r="E1245" s="50"/>
      <c r="F1245" s="50"/>
      <c r="G1245" s="53"/>
      <c r="H1245" s="50"/>
      <c r="I1245" s="50"/>
      <c r="J1245" s="51"/>
      <c r="K1245" s="54"/>
      <c r="L1245" s="50"/>
      <c r="M1245" s="50"/>
      <c r="N1245" s="50"/>
    </row>
    <row r="1246" spans="1:14" s="29" customFormat="1" ht="13.15" customHeight="1">
      <c r="A1246" s="49">
        <f>IF((zdrovojéúdaje!B1246&gt;=$C$3)*(zdrovojéúdaje!B1246&lt;=$C$4),1+COUNTIF($A$1:$A1245,"&gt;0"),0)</f>
        <v>1246</v>
      </c>
      <c r="B1246" s="50"/>
      <c r="C1246" s="51"/>
      <c r="D1246" s="52"/>
      <c r="E1246" s="50"/>
      <c r="F1246" s="50"/>
      <c r="G1246" s="53"/>
      <c r="H1246" s="50"/>
      <c r="I1246" s="50"/>
      <c r="J1246" s="51"/>
      <c r="K1246" s="54"/>
      <c r="L1246" s="50"/>
      <c r="M1246" s="50"/>
      <c r="N1246" s="50"/>
    </row>
    <row r="1247" spans="1:14" s="29" customFormat="1" ht="13.15" customHeight="1">
      <c r="A1247" s="49">
        <f>IF((zdrovojéúdaje!B1247&gt;=$C$3)*(zdrovojéúdaje!B1247&lt;=$C$4),1+COUNTIF($A$1:$A1246,"&gt;0"),0)</f>
        <v>1247</v>
      </c>
      <c r="B1247" s="50"/>
      <c r="C1247" s="51"/>
      <c r="D1247" s="52"/>
      <c r="E1247" s="50"/>
      <c r="F1247" s="50"/>
      <c r="G1247" s="53"/>
      <c r="H1247" s="50"/>
      <c r="I1247" s="50"/>
      <c r="J1247" s="51"/>
      <c r="K1247" s="54"/>
      <c r="L1247" s="50"/>
      <c r="M1247" s="50"/>
      <c r="N1247" s="50"/>
    </row>
    <row r="1248" spans="1:14" s="29" customFormat="1" ht="13.15" customHeight="1">
      <c r="A1248" s="49">
        <f>IF((zdrovojéúdaje!B1248&gt;=$C$3)*(zdrovojéúdaje!B1248&lt;=$C$4),1+COUNTIF($A$1:$A1247,"&gt;0"),0)</f>
        <v>1248</v>
      </c>
      <c r="B1248" s="50"/>
      <c r="C1248" s="51"/>
      <c r="D1248" s="52"/>
      <c r="E1248" s="50"/>
      <c r="F1248" s="50"/>
      <c r="G1248" s="53"/>
      <c r="H1248" s="50"/>
      <c r="I1248" s="50"/>
      <c r="J1248" s="51"/>
      <c r="K1248" s="54"/>
      <c r="L1248" s="50"/>
      <c r="M1248" s="50"/>
      <c r="N1248" s="50"/>
    </row>
    <row r="1249" spans="1:14" s="29" customFormat="1" ht="13.15" customHeight="1">
      <c r="A1249" s="49">
        <f>IF((zdrovojéúdaje!B1249&gt;=$C$3)*(zdrovojéúdaje!B1249&lt;=$C$4),1+COUNTIF($A$1:$A1248,"&gt;0"),0)</f>
        <v>1249</v>
      </c>
      <c r="B1249" s="50"/>
      <c r="C1249" s="51"/>
      <c r="D1249" s="52"/>
      <c r="E1249" s="50"/>
      <c r="F1249" s="50"/>
      <c r="G1249" s="53"/>
      <c r="H1249" s="50"/>
      <c r="I1249" s="50"/>
      <c r="J1249" s="51"/>
      <c r="K1249" s="54"/>
      <c r="L1249" s="50"/>
      <c r="M1249" s="50"/>
      <c r="N1249" s="50"/>
    </row>
    <row r="1250" spans="1:14" s="29" customFormat="1" ht="13.15" customHeight="1">
      <c r="A1250" s="49">
        <f>IF((zdrovojéúdaje!B1250&gt;=$C$3)*(zdrovojéúdaje!B1250&lt;=$C$4),1+COUNTIF($A$1:$A1249,"&gt;0"),0)</f>
        <v>1250</v>
      </c>
      <c r="B1250" s="50"/>
      <c r="C1250" s="51"/>
      <c r="D1250" s="52"/>
      <c r="E1250" s="50"/>
      <c r="F1250" s="50"/>
      <c r="G1250" s="53"/>
      <c r="H1250" s="50"/>
      <c r="I1250" s="50"/>
      <c r="J1250" s="51"/>
      <c r="K1250" s="54"/>
      <c r="L1250" s="50"/>
      <c r="M1250" s="50"/>
      <c r="N1250" s="50"/>
    </row>
    <row r="1251" spans="1:14" s="29" customFormat="1" ht="13.15" customHeight="1">
      <c r="A1251" s="49">
        <f>IF((zdrovojéúdaje!B1251&gt;=$C$3)*(zdrovojéúdaje!B1251&lt;=$C$4),1+COUNTIF($A$1:$A1250,"&gt;0"),0)</f>
        <v>1251</v>
      </c>
      <c r="B1251" s="50"/>
      <c r="C1251" s="51"/>
      <c r="D1251" s="52"/>
      <c r="E1251" s="50"/>
      <c r="F1251" s="50"/>
      <c r="G1251" s="53"/>
      <c r="H1251" s="50"/>
      <c r="I1251" s="50"/>
      <c r="J1251" s="51"/>
      <c r="K1251" s="54"/>
      <c r="L1251" s="50"/>
      <c r="M1251" s="50"/>
      <c r="N1251" s="50"/>
    </row>
    <row r="1252" spans="1:14" s="29" customFormat="1" ht="13.15" customHeight="1">
      <c r="A1252" s="49">
        <f>IF((zdrovojéúdaje!B1252&gt;=$C$3)*(zdrovojéúdaje!B1252&lt;=$C$4),1+COUNTIF($A$1:$A1251,"&gt;0"),0)</f>
        <v>1252</v>
      </c>
      <c r="B1252" s="50"/>
      <c r="C1252" s="51"/>
      <c r="D1252" s="52"/>
      <c r="E1252" s="50"/>
      <c r="F1252" s="50"/>
      <c r="G1252" s="53"/>
      <c r="H1252" s="50"/>
      <c r="I1252" s="50"/>
      <c r="J1252" s="51"/>
      <c r="K1252" s="54"/>
      <c r="L1252" s="50"/>
      <c r="M1252" s="50"/>
      <c r="N1252" s="50"/>
    </row>
    <row r="1253" spans="1:14" s="29" customFormat="1" ht="13.15" customHeight="1">
      <c r="A1253" s="49">
        <f>IF((zdrovojéúdaje!B1253&gt;=$C$3)*(zdrovojéúdaje!B1253&lt;=$C$4),1+COUNTIF($A$1:$A1252,"&gt;0"),0)</f>
        <v>1253</v>
      </c>
      <c r="B1253" s="50"/>
      <c r="C1253" s="51"/>
      <c r="D1253" s="52"/>
      <c r="E1253" s="50"/>
      <c r="F1253" s="50"/>
      <c r="G1253" s="53"/>
      <c r="H1253" s="50"/>
      <c r="I1253" s="50"/>
      <c r="J1253" s="51"/>
      <c r="K1253" s="54"/>
      <c r="L1253" s="50"/>
      <c r="M1253" s="50"/>
      <c r="N1253" s="50"/>
    </row>
    <row r="1254" spans="1:14" s="29" customFormat="1" ht="13.15" customHeight="1">
      <c r="A1254" s="49">
        <f>IF((zdrovojéúdaje!B1254&gt;=$C$3)*(zdrovojéúdaje!B1254&lt;=$C$4),1+COUNTIF($A$1:$A1253,"&gt;0"),0)</f>
        <v>1254</v>
      </c>
      <c r="B1254" s="50"/>
      <c r="C1254" s="51"/>
      <c r="D1254" s="52"/>
      <c r="E1254" s="50"/>
      <c r="F1254" s="50"/>
      <c r="G1254" s="53"/>
      <c r="H1254" s="50"/>
      <c r="I1254" s="50"/>
      <c r="J1254" s="51"/>
      <c r="K1254" s="54"/>
      <c r="L1254" s="50"/>
      <c r="M1254" s="50"/>
      <c r="N1254" s="50"/>
    </row>
    <row r="1255" spans="1:14" s="29" customFormat="1" ht="13.15" customHeight="1">
      <c r="A1255" s="49">
        <f>IF((zdrovojéúdaje!B1255&gt;=$C$3)*(zdrovojéúdaje!B1255&lt;=$C$4),1+COUNTIF($A$1:$A1254,"&gt;0"),0)</f>
        <v>1255</v>
      </c>
      <c r="B1255" s="50"/>
      <c r="C1255" s="51"/>
      <c r="D1255" s="52"/>
      <c r="E1255" s="50"/>
      <c r="F1255" s="50"/>
      <c r="G1255" s="53"/>
      <c r="H1255" s="50"/>
      <c r="I1255" s="50"/>
      <c r="J1255" s="51"/>
      <c r="K1255" s="54"/>
      <c r="L1255" s="50"/>
      <c r="M1255" s="50"/>
      <c r="N1255" s="50"/>
    </row>
    <row r="1256" spans="1:14" s="29" customFormat="1" ht="13.15" customHeight="1">
      <c r="A1256" s="49">
        <f>IF((zdrovojéúdaje!B1256&gt;=$C$3)*(zdrovojéúdaje!B1256&lt;=$C$4),1+COUNTIF($A$1:$A1255,"&gt;0"),0)</f>
        <v>1256</v>
      </c>
      <c r="B1256" s="50"/>
      <c r="C1256" s="51"/>
      <c r="D1256" s="52"/>
      <c r="E1256" s="50"/>
      <c r="F1256" s="50"/>
      <c r="G1256" s="53"/>
      <c r="H1256" s="50"/>
      <c r="I1256" s="50"/>
      <c r="J1256" s="51"/>
      <c r="K1256" s="54"/>
      <c r="L1256" s="50"/>
      <c r="M1256" s="50"/>
      <c r="N1256" s="50"/>
    </row>
    <row r="1257" spans="1:14" s="29" customFormat="1" ht="13.15" customHeight="1">
      <c r="A1257" s="49">
        <f>IF((zdrovojéúdaje!B1257&gt;=$C$3)*(zdrovojéúdaje!B1257&lt;=$C$4),1+COUNTIF($A$1:$A1256,"&gt;0"),0)</f>
        <v>1257</v>
      </c>
      <c r="B1257" s="50"/>
      <c r="C1257" s="51"/>
      <c r="D1257" s="52"/>
      <c r="E1257" s="50"/>
      <c r="F1257" s="50"/>
      <c r="G1257" s="53"/>
      <c r="H1257" s="50"/>
      <c r="I1257" s="50"/>
      <c r="J1257" s="51"/>
      <c r="K1257" s="54"/>
      <c r="L1257" s="50"/>
      <c r="M1257" s="50"/>
      <c r="N1257" s="50"/>
    </row>
    <row r="1258" spans="1:14" s="29" customFormat="1" ht="13.15" customHeight="1">
      <c r="A1258" s="49">
        <f>IF((zdrovojéúdaje!B1258&gt;=$C$3)*(zdrovojéúdaje!B1258&lt;=$C$4),1+COUNTIF($A$1:$A1257,"&gt;0"),0)</f>
        <v>1258</v>
      </c>
      <c r="B1258" s="50"/>
      <c r="C1258" s="51"/>
      <c r="D1258" s="52"/>
      <c r="E1258" s="50"/>
      <c r="F1258" s="50"/>
      <c r="G1258" s="53"/>
      <c r="H1258" s="50"/>
      <c r="I1258" s="50"/>
      <c r="J1258" s="51"/>
      <c r="K1258" s="54"/>
      <c r="L1258" s="50"/>
      <c r="M1258" s="50"/>
      <c r="N1258" s="50"/>
    </row>
    <row r="1259" spans="1:14" s="29" customFormat="1" ht="13.15" customHeight="1">
      <c r="A1259" s="49">
        <f>IF((zdrovojéúdaje!B1259&gt;=$C$3)*(zdrovojéúdaje!B1259&lt;=$C$4),1+COUNTIF($A$1:$A1258,"&gt;0"),0)</f>
        <v>1259</v>
      </c>
      <c r="B1259" s="50"/>
      <c r="C1259" s="51"/>
      <c r="D1259" s="52"/>
      <c r="E1259" s="50"/>
      <c r="F1259" s="50"/>
      <c r="G1259" s="53"/>
      <c r="H1259" s="50"/>
      <c r="I1259" s="50"/>
      <c r="J1259" s="51"/>
      <c r="K1259" s="54"/>
      <c r="L1259" s="50"/>
      <c r="M1259" s="50"/>
      <c r="N1259" s="50"/>
    </row>
    <row r="1260" spans="1:14" s="29" customFormat="1" ht="13.15" customHeight="1">
      <c r="A1260" s="49">
        <f>IF((zdrovojéúdaje!B1260&gt;=$C$3)*(zdrovojéúdaje!B1260&lt;=$C$4),1+COUNTIF($A$1:$A1259,"&gt;0"),0)</f>
        <v>1260</v>
      </c>
      <c r="B1260" s="50"/>
      <c r="C1260" s="51"/>
      <c r="D1260" s="52"/>
      <c r="E1260" s="50"/>
      <c r="F1260" s="50"/>
      <c r="G1260" s="53"/>
      <c r="H1260" s="50"/>
      <c r="I1260" s="50"/>
      <c r="J1260" s="51"/>
      <c r="K1260" s="54"/>
      <c r="L1260" s="50"/>
      <c r="M1260" s="50"/>
      <c r="N1260" s="50"/>
    </row>
    <row r="1261" spans="1:14" s="29" customFormat="1" ht="13.15" customHeight="1">
      <c r="A1261" s="49">
        <f>IF((zdrovojéúdaje!B1261&gt;=$C$3)*(zdrovojéúdaje!B1261&lt;=$C$4),1+COUNTIF($A$1:$A1260,"&gt;0"),0)</f>
        <v>1261</v>
      </c>
      <c r="B1261" s="50"/>
      <c r="C1261" s="51"/>
      <c r="D1261" s="52"/>
      <c r="E1261" s="50"/>
      <c r="F1261" s="50"/>
      <c r="G1261" s="53"/>
      <c r="H1261" s="50"/>
      <c r="I1261" s="50"/>
      <c r="J1261" s="51"/>
      <c r="K1261" s="54"/>
      <c r="L1261" s="50"/>
      <c r="M1261" s="50"/>
      <c r="N1261" s="50"/>
    </row>
    <row r="1262" spans="1:14" s="29" customFormat="1" ht="13.15" customHeight="1">
      <c r="A1262" s="49">
        <f>IF((zdrovojéúdaje!B1262&gt;=$C$3)*(zdrovojéúdaje!B1262&lt;=$C$4),1+COUNTIF($A$1:$A1261,"&gt;0"),0)</f>
        <v>1262</v>
      </c>
      <c r="B1262" s="50"/>
      <c r="C1262" s="51"/>
      <c r="D1262" s="52"/>
      <c r="E1262" s="50"/>
      <c r="F1262" s="50"/>
      <c r="G1262" s="53"/>
      <c r="H1262" s="50"/>
      <c r="I1262" s="50"/>
      <c r="J1262" s="51"/>
      <c r="K1262" s="54"/>
      <c r="L1262" s="50"/>
      <c r="M1262" s="50"/>
      <c r="N1262" s="50"/>
    </row>
    <row r="1263" spans="1:14" s="29" customFormat="1" ht="13.15" customHeight="1">
      <c r="A1263" s="49">
        <f>IF((zdrovojéúdaje!B1263&gt;=$C$3)*(zdrovojéúdaje!B1263&lt;=$C$4),1+COUNTIF($A$1:$A1262,"&gt;0"),0)</f>
        <v>1263</v>
      </c>
      <c r="B1263" s="50"/>
      <c r="C1263" s="51"/>
      <c r="D1263" s="52"/>
      <c r="E1263" s="50"/>
      <c r="F1263" s="50"/>
      <c r="G1263" s="53"/>
      <c r="H1263" s="50"/>
      <c r="I1263" s="50"/>
      <c r="J1263" s="51"/>
      <c r="K1263" s="54"/>
      <c r="L1263" s="50"/>
      <c r="M1263" s="50"/>
      <c r="N1263" s="50"/>
    </row>
    <row r="1264" spans="1:14" s="29" customFormat="1" ht="13.15" customHeight="1">
      <c r="A1264" s="49">
        <f>IF((zdrovojéúdaje!B1264&gt;=$C$3)*(zdrovojéúdaje!B1264&lt;=$C$4),1+COUNTIF($A$1:$A1263,"&gt;0"),0)</f>
        <v>1264</v>
      </c>
      <c r="B1264" s="50"/>
      <c r="C1264" s="51"/>
      <c r="D1264" s="52"/>
      <c r="E1264" s="50"/>
      <c r="F1264" s="50"/>
      <c r="G1264" s="53"/>
      <c r="H1264" s="50"/>
      <c r="I1264" s="50"/>
      <c r="J1264" s="51"/>
      <c r="K1264" s="54"/>
      <c r="L1264" s="50"/>
      <c r="M1264" s="50"/>
      <c r="N1264" s="50"/>
    </row>
    <row r="1265" spans="1:14" s="29" customFormat="1" ht="13.15" customHeight="1">
      <c r="A1265" s="49">
        <f>IF((zdrovojéúdaje!B1265&gt;=$C$3)*(zdrovojéúdaje!B1265&lt;=$C$4),1+COUNTIF($A$1:$A1264,"&gt;0"),0)</f>
        <v>1265</v>
      </c>
      <c r="B1265" s="50"/>
      <c r="C1265" s="51"/>
      <c r="D1265" s="52"/>
      <c r="E1265" s="50"/>
      <c r="F1265" s="50"/>
      <c r="G1265" s="53"/>
      <c r="H1265" s="50"/>
      <c r="I1265" s="50"/>
      <c r="J1265" s="51"/>
      <c r="K1265" s="54"/>
      <c r="L1265" s="50"/>
      <c r="M1265" s="50"/>
      <c r="N1265" s="50"/>
    </row>
    <row r="1266" spans="1:14" s="29" customFormat="1" ht="13.15" customHeight="1">
      <c r="A1266" s="49">
        <f>IF((zdrovojéúdaje!B1266&gt;=$C$3)*(zdrovojéúdaje!B1266&lt;=$C$4),1+COUNTIF($A$1:$A1265,"&gt;0"),0)</f>
        <v>1266</v>
      </c>
      <c r="B1266" s="50"/>
      <c r="C1266" s="51"/>
      <c r="D1266" s="52"/>
      <c r="E1266" s="50"/>
      <c r="F1266" s="50"/>
      <c r="G1266" s="53"/>
      <c r="H1266" s="50"/>
      <c r="I1266" s="50"/>
      <c r="J1266" s="51"/>
      <c r="K1266" s="54"/>
      <c r="L1266" s="50"/>
      <c r="M1266" s="50"/>
      <c r="N1266" s="50"/>
    </row>
    <row r="1267" spans="1:14" s="29" customFormat="1" ht="13.15" customHeight="1">
      <c r="A1267" s="49">
        <f>IF((zdrovojéúdaje!B1267&gt;=$C$3)*(zdrovojéúdaje!B1267&lt;=$C$4),1+COUNTIF($A$1:$A1266,"&gt;0"),0)</f>
        <v>1267</v>
      </c>
      <c r="B1267" s="50"/>
      <c r="C1267" s="51"/>
      <c r="D1267" s="52"/>
      <c r="E1267" s="50"/>
      <c r="F1267" s="50"/>
      <c r="G1267" s="53"/>
      <c r="H1267" s="50"/>
      <c r="I1267" s="50"/>
      <c r="J1267" s="51"/>
      <c r="K1267" s="54"/>
      <c r="L1267" s="50"/>
      <c r="M1267" s="50"/>
      <c r="N1267" s="50"/>
    </row>
    <row r="1268" spans="1:14" s="29" customFormat="1" ht="13.15" customHeight="1">
      <c r="A1268" s="49">
        <f>IF((zdrovojéúdaje!B1268&gt;=$C$3)*(zdrovojéúdaje!B1268&lt;=$C$4),1+COUNTIF($A$1:$A1267,"&gt;0"),0)</f>
        <v>1268</v>
      </c>
      <c r="B1268" s="50"/>
      <c r="C1268" s="51"/>
      <c r="D1268" s="52"/>
      <c r="E1268" s="50"/>
      <c r="F1268" s="50"/>
      <c r="G1268" s="53"/>
      <c r="H1268" s="50"/>
      <c r="I1268" s="50"/>
      <c r="J1268" s="51"/>
      <c r="K1268" s="54"/>
      <c r="L1268" s="50"/>
      <c r="M1268" s="50"/>
      <c r="N1268" s="50"/>
    </row>
    <row r="1269" spans="1:14" s="29" customFormat="1" ht="13.15" customHeight="1">
      <c r="A1269" s="49">
        <f>IF((zdrovojéúdaje!B1269&gt;=$C$3)*(zdrovojéúdaje!B1269&lt;=$C$4),1+COUNTIF($A$1:$A1268,"&gt;0"),0)</f>
        <v>1269</v>
      </c>
      <c r="B1269" s="50"/>
      <c r="C1269" s="51"/>
      <c r="D1269" s="52"/>
      <c r="E1269" s="50"/>
      <c r="F1269" s="50"/>
      <c r="G1269" s="53"/>
      <c r="H1269" s="50"/>
      <c r="I1269" s="50"/>
      <c r="J1269" s="51"/>
      <c r="K1269" s="54"/>
      <c r="L1269" s="50"/>
      <c r="M1269" s="50"/>
      <c r="N1269" s="50"/>
    </row>
    <row r="1270" spans="1:14" s="29" customFormat="1" ht="13.15" customHeight="1">
      <c r="A1270" s="49">
        <f>IF((zdrovojéúdaje!B1270&gt;=$C$3)*(zdrovojéúdaje!B1270&lt;=$C$4),1+COUNTIF($A$1:$A1269,"&gt;0"),0)</f>
        <v>1270</v>
      </c>
      <c r="B1270" s="50"/>
      <c r="C1270" s="51"/>
      <c r="D1270" s="52"/>
      <c r="E1270" s="50"/>
      <c r="F1270" s="50"/>
      <c r="G1270" s="53"/>
      <c r="H1270" s="50"/>
      <c r="I1270" s="50"/>
      <c r="J1270" s="51"/>
      <c r="K1270" s="54"/>
      <c r="L1270" s="50"/>
      <c r="M1270" s="50"/>
      <c r="N1270" s="50"/>
    </row>
    <row r="1271" spans="1:14" s="29" customFormat="1" ht="13.15" customHeight="1">
      <c r="A1271" s="49">
        <f>IF((zdrovojéúdaje!B1271&gt;=$C$3)*(zdrovojéúdaje!B1271&lt;=$C$4),1+COUNTIF($A$1:$A1270,"&gt;0"),0)</f>
        <v>1271</v>
      </c>
      <c r="B1271" s="50"/>
      <c r="C1271" s="51"/>
      <c r="D1271" s="52"/>
      <c r="E1271" s="50"/>
      <c r="F1271" s="50"/>
      <c r="G1271" s="53"/>
      <c r="H1271" s="50"/>
      <c r="I1271" s="50"/>
      <c r="J1271" s="51"/>
      <c r="K1271" s="54"/>
      <c r="L1271" s="50"/>
      <c r="M1271" s="50"/>
      <c r="N1271" s="50"/>
    </row>
    <row r="1272" spans="1:14" s="29" customFormat="1" ht="13.15" customHeight="1">
      <c r="A1272" s="49">
        <f>IF((zdrovojéúdaje!B1272&gt;=$C$3)*(zdrovojéúdaje!B1272&lt;=$C$4),1+COUNTIF($A$1:$A1271,"&gt;0"),0)</f>
        <v>1272</v>
      </c>
      <c r="B1272" s="50"/>
      <c r="C1272" s="51"/>
      <c r="D1272" s="52"/>
      <c r="E1272" s="50"/>
      <c r="F1272" s="50"/>
      <c r="G1272" s="53"/>
      <c r="H1272" s="50"/>
      <c r="I1272" s="50"/>
      <c r="J1272" s="51"/>
      <c r="K1272" s="54"/>
      <c r="L1272" s="50"/>
      <c r="M1272" s="50"/>
      <c r="N1272" s="50"/>
    </row>
    <row r="1273" spans="1:14" s="29" customFormat="1" ht="13.15" customHeight="1">
      <c r="A1273" s="49">
        <f>IF((zdrovojéúdaje!B1273&gt;=$C$3)*(zdrovojéúdaje!B1273&lt;=$C$4),1+COUNTIF($A$1:$A1272,"&gt;0"),0)</f>
        <v>1273</v>
      </c>
      <c r="B1273" s="50"/>
      <c r="C1273" s="51"/>
      <c r="D1273" s="52"/>
      <c r="E1273" s="50"/>
      <c r="F1273" s="50"/>
      <c r="G1273" s="53"/>
      <c r="H1273" s="50"/>
      <c r="I1273" s="50"/>
      <c r="J1273" s="51"/>
      <c r="K1273" s="54"/>
      <c r="L1273" s="50"/>
      <c r="M1273" s="50"/>
      <c r="N1273" s="50"/>
    </row>
    <row r="1274" spans="1:14" s="29" customFormat="1" ht="13.15" customHeight="1">
      <c r="A1274" s="49">
        <f>IF((zdrovojéúdaje!B1274&gt;=$C$3)*(zdrovojéúdaje!B1274&lt;=$C$4),1+COUNTIF($A$1:$A1273,"&gt;0"),0)</f>
        <v>1274</v>
      </c>
      <c r="B1274" s="50"/>
      <c r="C1274" s="51"/>
      <c r="D1274" s="52"/>
      <c r="E1274" s="50"/>
      <c r="F1274" s="50"/>
      <c r="G1274" s="53"/>
      <c r="H1274" s="50"/>
      <c r="I1274" s="50"/>
      <c r="J1274" s="51"/>
      <c r="K1274" s="54"/>
      <c r="L1274" s="50"/>
      <c r="M1274" s="50"/>
      <c r="N1274" s="50"/>
    </row>
    <row r="1275" spans="1:14" s="29" customFormat="1" ht="13.15" customHeight="1">
      <c r="A1275" s="49">
        <f>IF((zdrovojéúdaje!B1275&gt;=$C$3)*(zdrovojéúdaje!B1275&lt;=$C$4),1+COUNTIF($A$1:$A1274,"&gt;0"),0)</f>
        <v>1275</v>
      </c>
      <c r="B1275" s="50"/>
      <c r="C1275" s="51"/>
      <c r="D1275" s="52"/>
      <c r="E1275" s="50"/>
      <c r="F1275" s="50"/>
      <c r="G1275" s="53"/>
      <c r="H1275" s="50"/>
      <c r="I1275" s="50"/>
      <c r="J1275" s="51"/>
      <c r="K1275" s="54"/>
      <c r="L1275" s="50"/>
      <c r="M1275" s="50"/>
      <c r="N1275" s="50"/>
    </row>
    <row r="1276" spans="1:14" s="29" customFormat="1" ht="13.15" customHeight="1">
      <c r="A1276" s="49">
        <f>IF((zdrovojéúdaje!B1276&gt;=$C$3)*(zdrovojéúdaje!B1276&lt;=$C$4),1+COUNTIF($A$1:$A1275,"&gt;0"),0)</f>
        <v>1276</v>
      </c>
      <c r="B1276" s="50"/>
      <c r="C1276" s="51"/>
      <c r="D1276" s="52"/>
      <c r="E1276" s="50"/>
      <c r="F1276" s="50"/>
      <c r="G1276" s="53"/>
      <c r="H1276" s="50"/>
      <c r="I1276" s="50"/>
      <c r="J1276" s="51"/>
      <c r="K1276" s="54"/>
      <c r="L1276" s="50"/>
      <c r="M1276" s="50"/>
      <c r="N1276" s="50"/>
    </row>
    <row r="1277" spans="1:14" s="29" customFormat="1" ht="13.15" customHeight="1">
      <c r="A1277" s="49">
        <f>IF((zdrovojéúdaje!B1277&gt;=$C$3)*(zdrovojéúdaje!B1277&lt;=$C$4),1+COUNTIF($A$1:$A1276,"&gt;0"),0)</f>
        <v>1277</v>
      </c>
      <c r="B1277" s="50"/>
      <c r="C1277" s="51"/>
      <c r="D1277" s="52"/>
      <c r="E1277" s="50"/>
      <c r="F1277" s="50"/>
      <c r="G1277" s="53"/>
      <c r="H1277" s="50"/>
      <c r="I1277" s="50"/>
      <c r="J1277" s="51"/>
      <c r="K1277" s="54"/>
      <c r="L1277" s="50"/>
      <c r="M1277" s="50"/>
      <c r="N1277" s="50"/>
    </row>
    <row r="1278" spans="1:14" s="29" customFormat="1" ht="13.15" customHeight="1">
      <c r="A1278" s="49">
        <f>IF((zdrovojéúdaje!B1278&gt;=$C$3)*(zdrovojéúdaje!B1278&lt;=$C$4),1+COUNTIF($A$1:$A1277,"&gt;0"),0)</f>
        <v>1278</v>
      </c>
      <c r="B1278" s="50"/>
      <c r="C1278" s="51"/>
      <c r="D1278" s="52"/>
      <c r="E1278" s="50"/>
      <c r="F1278" s="50"/>
      <c r="G1278" s="53"/>
      <c r="H1278" s="50"/>
      <c r="I1278" s="50"/>
      <c r="J1278" s="51"/>
      <c r="K1278" s="54"/>
      <c r="L1278" s="50"/>
      <c r="M1278" s="50"/>
      <c r="N1278" s="50"/>
    </row>
    <row r="1279" spans="1:14" s="29" customFormat="1" ht="13.15" customHeight="1">
      <c r="A1279" s="49">
        <f>IF((zdrovojéúdaje!B1279&gt;=$C$3)*(zdrovojéúdaje!B1279&lt;=$C$4),1+COUNTIF($A$1:$A1278,"&gt;0"),0)</f>
        <v>1279</v>
      </c>
      <c r="B1279" s="50"/>
      <c r="C1279" s="51"/>
      <c r="D1279" s="52"/>
      <c r="E1279" s="50"/>
      <c r="F1279" s="50"/>
      <c r="G1279" s="53"/>
      <c r="H1279" s="50"/>
      <c r="I1279" s="50"/>
      <c r="J1279" s="51"/>
      <c r="K1279" s="54"/>
      <c r="L1279" s="50"/>
      <c r="M1279" s="50"/>
      <c r="N1279" s="50"/>
    </row>
    <row r="1280" spans="1:14" s="29" customFormat="1" ht="13.15" customHeight="1">
      <c r="A1280" s="49">
        <f>IF((zdrovojéúdaje!B1280&gt;=$C$3)*(zdrovojéúdaje!B1280&lt;=$C$4),1+COUNTIF($A$1:$A1279,"&gt;0"),0)</f>
        <v>1280</v>
      </c>
      <c r="B1280" s="50"/>
      <c r="C1280" s="51"/>
      <c r="D1280" s="52"/>
      <c r="E1280" s="50"/>
      <c r="F1280" s="50"/>
      <c r="G1280" s="53"/>
      <c r="H1280" s="50"/>
      <c r="I1280" s="50"/>
      <c r="J1280" s="51"/>
      <c r="K1280" s="54"/>
      <c r="L1280" s="50"/>
      <c r="M1280" s="50"/>
      <c r="N1280" s="50"/>
    </row>
    <row r="1281" spans="1:14" s="29" customFormat="1" ht="13.15" customHeight="1">
      <c r="A1281" s="49">
        <f>IF((zdrovojéúdaje!B1281&gt;=$C$3)*(zdrovojéúdaje!B1281&lt;=$C$4),1+COUNTIF($A$1:$A1280,"&gt;0"),0)</f>
        <v>1281</v>
      </c>
      <c r="B1281" s="50"/>
      <c r="C1281" s="51"/>
      <c r="D1281" s="52"/>
      <c r="E1281" s="50"/>
      <c r="F1281" s="50"/>
      <c r="G1281" s="53"/>
      <c r="H1281" s="50"/>
      <c r="I1281" s="50"/>
      <c r="J1281" s="51"/>
      <c r="K1281" s="54"/>
      <c r="L1281" s="50"/>
      <c r="M1281" s="50"/>
      <c r="N1281" s="50"/>
    </row>
    <row r="1282" spans="1:14" s="29" customFormat="1" ht="13.15" customHeight="1">
      <c r="A1282" s="49">
        <f>IF((zdrovojéúdaje!B1282&gt;=$C$3)*(zdrovojéúdaje!B1282&lt;=$C$4),1+COUNTIF($A$1:$A1281,"&gt;0"),0)</f>
        <v>1282</v>
      </c>
      <c r="B1282" s="50"/>
      <c r="C1282" s="51"/>
      <c r="D1282" s="52"/>
      <c r="E1282" s="50"/>
      <c r="F1282" s="50"/>
      <c r="G1282" s="53"/>
      <c r="H1282" s="50"/>
      <c r="I1282" s="50"/>
      <c r="J1282" s="51"/>
      <c r="K1282" s="54"/>
      <c r="L1282" s="50"/>
      <c r="M1282" s="50"/>
      <c r="N1282" s="50"/>
    </row>
    <row r="1283" spans="1:14" s="29" customFormat="1" ht="13.15" customHeight="1">
      <c r="A1283" s="49">
        <f>IF((zdrovojéúdaje!B1283&gt;=$C$3)*(zdrovojéúdaje!B1283&lt;=$C$4),1+COUNTIF($A$1:$A1282,"&gt;0"),0)</f>
        <v>1283</v>
      </c>
      <c r="B1283" s="50"/>
      <c r="C1283" s="51"/>
      <c r="D1283" s="52"/>
      <c r="E1283" s="50"/>
      <c r="F1283" s="50"/>
      <c r="G1283" s="53"/>
      <c r="H1283" s="50"/>
      <c r="I1283" s="50"/>
      <c r="J1283" s="51"/>
      <c r="K1283" s="54"/>
      <c r="L1283" s="50"/>
      <c r="M1283" s="50"/>
      <c r="N1283" s="50"/>
    </row>
    <row r="1284" spans="1:14" s="29" customFormat="1" ht="13.15" customHeight="1">
      <c r="A1284" s="49">
        <f>IF((zdrovojéúdaje!B1284&gt;=$C$3)*(zdrovojéúdaje!B1284&lt;=$C$4),1+COUNTIF($A$1:$A1283,"&gt;0"),0)</f>
        <v>1284</v>
      </c>
      <c r="B1284" s="50"/>
      <c r="C1284" s="51"/>
      <c r="D1284" s="52"/>
      <c r="E1284" s="50"/>
      <c r="F1284" s="50"/>
      <c r="G1284" s="53"/>
      <c r="H1284" s="50"/>
      <c r="I1284" s="50"/>
      <c r="J1284" s="51"/>
      <c r="K1284" s="54"/>
      <c r="L1284" s="50"/>
      <c r="M1284" s="50"/>
      <c r="N1284" s="50"/>
    </row>
    <row r="1285" spans="1:14" s="29" customFormat="1" ht="13.15" customHeight="1">
      <c r="A1285" s="49">
        <f>IF((zdrovojéúdaje!B1285&gt;=$C$3)*(zdrovojéúdaje!B1285&lt;=$C$4),1+COUNTIF($A$1:$A1284,"&gt;0"),0)</f>
        <v>1285</v>
      </c>
      <c r="B1285" s="50"/>
      <c r="C1285" s="51"/>
      <c r="D1285" s="52"/>
      <c r="E1285" s="50"/>
      <c r="F1285" s="50"/>
      <c r="G1285" s="53"/>
      <c r="H1285" s="50"/>
      <c r="I1285" s="50"/>
      <c r="J1285" s="51"/>
      <c r="K1285" s="54"/>
      <c r="L1285" s="50"/>
      <c r="M1285" s="50"/>
      <c r="N1285" s="50"/>
    </row>
    <row r="1286" spans="1:14" s="29" customFormat="1" ht="13.15" customHeight="1">
      <c r="A1286" s="49">
        <f>IF((zdrovojéúdaje!B1286&gt;=$C$3)*(zdrovojéúdaje!B1286&lt;=$C$4),1+COUNTIF($A$1:$A1285,"&gt;0"),0)</f>
        <v>1286</v>
      </c>
      <c r="B1286" s="50"/>
      <c r="C1286" s="51"/>
      <c r="D1286" s="52"/>
      <c r="E1286" s="50"/>
      <c r="F1286" s="50"/>
      <c r="G1286" s="53"/>
      <c r="H1286" s="50"/>
      <c r="I1286" s="50"/>
      <c r="J1286" s="51"/>
      <c r="K1286" s="54"/>
      <c r="L1286" s="50"/>
      <c r="M1286" s="50"/>
      <c r="N1286" s="50"/>
    </row>
    <row r="1287" spans="1:14" s="29" customFormat="1" ht="13.15" customHeight="1">
      <c r="A1287" s="49">
        <f>IF((zdrovojéúdaje!B1287&gt;=$C$3)*(zdrovojéúdaje!B1287&lt;=$C$4),1+COUNTIF($A$1:$A1286,"&gt;0"),0)</f>
        <v>1287</v>
      </c>
      <c r="B1287" s="50"/>
      <c r="C1287" s="51"/>
      <c r="D1287" s="52"/>
      <c r="E1287" s="50"/>
      <c r="F1287" s="50"/>
      <c r="G1287" s="53"/>
      <c r="H1287" s="50"/>
      <c r="I1287" s="50"/>
      <c r="J1287" s="51"/>
      <c r="K1287" s="54"/>
      <c r="L1287" s="50"/>
      <c r="M1287" s="50"/>
      <c r="N1287" s="50"/>
    </row>
    <row r="1288" spans="1:14" s="29" customFormat="1" ht="13.15" customHeight="1">
      <c r="A1288" s="49">
        <f>IF((zdrovojéúdaje!B1288&gt;=$C$3)*(zdrovojéúdaje!B1288&lt;=$C$4),1+COUNTIF($A$1:$A1287,"&gt;0"),0)</f>
        <v>1288</v>
      </c>
      <c r="B1288" s="50"/>
      <c r="C1288" s="51"/>
      <c r="D1288" s="52"/>
      <c r="E1288" s="50"/>
      <c r="F1288" s="50"/>
      <c r="G1288" s="53"/>
      <c r="H1288" s="50"/>
      <c r="I1288" s="50"/>
      <c r="J1288" s="51"/>
      <c r="K1288" s="54"/>
      <c r="L1288" s="50"/>
      <c r="M1288" s="50"/>
      <c r="N1288" s="50"/>
    </row>
    <row r="1289" spans="1:14" s="29" customFormat="1" ht="13.15" customHeight="1">
      <c r="A1289" s="49">
        <f>IF((zdrovojéúdaje!B1289&gt;=$C$3)*(zdrovojéúdaje!B1289&lt;=$C$4),1+COUNTIF($A$1:$A1288,"&gt;0"),0)</f>
        <v>1289</v>
      </c>
      <c r="B1289" s="50"/>
      <c r="C1289" s="51"/>
      <c r="D1289" s="52"/>
      <c r="E1289" s="50"/>
      <c r="F1289" s="50"/>
      <c r="G1289" s="53"/>
      <c r="H1289" s="50"/>
      <c r="I1289" s="50"/>
      <c r="J1289" s="51"/>
      <c r="K1289" s="54"/>
      <c r="L1289" s="50"/>
      <c r="M1289" s="50"/>
      <c r="N1289" s="50"/>
    </row>
    <row r="1290" spans="1:14" s="29" customFormat="1" ht="13.15" customHeight="1">
      <c r="A1290" s="49">
        <f>IF((zdrovojéúdaje!B1290&gt;=$C$3)*(zdrovojéúdaje!B1290&lt;=$C$4),1+COUNTIF($A$1:$A1289,"&gt;0"),0)</f>
        <v>1290</v>
      </c>
      <c r="B1290" s="50"/>
      <c r="C1290" s="51"/>
      <c r="D1290" s="52"/>
      <c r="E1290" s="50"/>
      <c r="F1290" s="50"/>
      <c r="G1290" s="53"/>
      <c r="H1290" s="50"/>
      <c r="I1290" s="50"/>
      <c r="J1290" s="51"/>
      <c r="K1290" s="54"/>
      <c r="L1290" s="50"/>
      <c r="M1290" s="50"/>
      <c r="N1290" s="50"/>
    </row>
    <row r="1291" spans="1:14" s="29" customFormat="1" ht="13.15" customHeight="1">
      <c r="A1291" s="49">
        <f>IF((zdrovojéúdaje!B1291&gt;=$C$3)*(zdrovojéúdaje!B1291&lt;=$C$4),1+COUNTIF($A$1:$A1290,"&gt;0"),0)</f>
        <v>1291</v>
      </c>
      <c r="B1291" s="50"/>
      <c r="C1291" s="51"/>
      <c r="D1291" s="52"/>
      <c r="E1291" s="50"/>
      <c r="F1291" s="50"/>
      <c r="G1291" s="53"/>
      <c r="H1291" s="50"/>
      <c r="I1291" s="50"/>
      <c r="J1291" s="51"/>
      <c r="K1291" s="54"/>
      <c r="L1291" s="50"/>
      <c r="M1291" s="50"/>
      <c r="N1291" s="50"/>
    </row>
    <row r="1292" spans="1:14" s="29" customFormat="1" ht="13.15" customHeight="1">
      <c r="A1292" s="49">
        <f>IF((zdrovojéúdaje!B1292&gt;=$C$3)*(zdrovojéúdaje!B1292&lt;=$C$4),1+COUNTIF($A$1:$A1291,"&gt;0"),0)</f>
        <v>1292</v>
      </c>
      <c r="B1292" s="50"/>
      <c r="C1292" s="51"/>
      <c r="D1292" s="52"/>
      <c r="E1292" s="50"/>
      <c r="F1292" s="50"/>
      <c r="G1292" s="53"/>
      <c r="H1292" s="50"/>
      <c r="I1292" s="50"/>
      <c r="J1292" s="51"/>
      <c r="K1292" s="54"/>
      <c r="L1292" s="50"/>
      <c r="M1292" s="50"/>
      <c r="N1292" s="50"/>
    </row>
    <row r="1293" spans="1:14" s="29" customFormat="1" ht="13.15" customHeight="1">
      <c r="A1293" s="49">
        <f>IF((zdrovojéúdaje!B1293&gt;=$C$3)*(zdrovojéúdaje!B1293&lt;=$C$4),1+COUNTIF($A$1:$A1292,"&gt;0"),0)</f>
        <v>1293</v>
      </c>
      <c r="B1293" s="50"/>
      <c r="C1293" s="51"/>
      <c r="D1293" s="52"/>
      <c r="E1293" s="50"/>
      <c r="F1293" s="50"/>
      <c r="G1293" s="53"/>
      <c r="H1293" s="50"/>
      <c r="I1293" s="50"/>
      <c r="J1293" s="51"/>
      <c r="K1293" s="54"/>
      <c r="L1293" s="50"/>
      <c r="M1293" s="50"/>
      <c r="N1293" s="50"/>
    </row>
    <row r="1294" spans="1:14" s="29" customFormat="1" ht="13.15" customHeight="1">
      <c r="A1294" s="49">
        <f>IF((zdrovojéúdaje!B1294&gt;=$C$3)*(zdrovojéúdaje!B1294&lt;=$C$4),1+COUNTIF($A$1:$A1293,"&gt;0"),0)</f>
        <v>1294</v>
      </c>
      <c r="B1294" s="50"/>
      <c r="C1294" s="51"/>
      <c r="D1294" s="52"/>
      <c r="E1294" s="50"/>
      <c r="F1294" s="50"/>
      <c r="G1294" s="53"/>
      <c r="H1294" s="50"/>
      <c r="I1294" s="50"/>
      <c r="J1294" s="51"/>
      <c r="K1294" s="54"/>
      <c r="L1294" s="50"/>
      <c r="M1294" s="50"/>
      <c r="N1294" s="50"/>
    </row>
    <row r="1295" spans="1:14" s="29" customFormat="1" ht="13.15" customHeight="1">
      <c r="A1295" s="49">
        <f>IF((zdrovojéúdaje!B1295&gt;=$C$3)*(zdrovojéúdaje!B1295&lt;=$C$4),1+COUNTIF($A$1:$A1294,"&gt;0"),0)</f>
        <v>1295</v>
      </c>
      <c r="B1295" s="50"/>
      <c r="C1295" s="51"/>
      <c r="D1295" s="52"/>
      <c r="E1295" s="50"/>
      <c r="F1295" s="50"/>
      <c r="G1295" s="53"/>
      <c r="H1295" s="50"/>
      <c r="I1295" s="50"/>
      <c r="J1295" s="51"/>
      <c r="K1295" s="54"/>
      <c r="L1295" s="50"/>
      <c r="M1295" s="50"/>
      <c r="N1295" s="50"/>
    </row>
    <row r="1296" spans="1:14" s="29" customFormat="1" ht="13.15" customHeight="1">
      <c r="A1296" s="49">
        <f>IF((zdrovojéúdaje!B1296&gt;=$C$3)*(zdrovojéúdaje!B1296&lt;=$C$4),1+COUNTIF($A$1:$A1295,"&gt;0"),0)</f>
        <v>1296</v>
      </c>
      <c r="B1296" s="50"/>
      <c r="C1296" s="51"/>
      <c r="D1296" s="52"/>
      <c r="E1296" s="50"/>
      <c r="F1296" s="50"/>
      <c r="G1296" s="53"/>
      <c r="H1296" s="50"/>
      <c r="I1296" s="50"/>
      <c r="J1296" s="51"/>
      <c r="K1296" s="54"/>
      <c r="L1296" s="50"/>
      <c r="M1296" s="50"/>
      <c r="N1296" s="50"/>
    </row>
    <row r="1297" spans="1:14" s="29" customFormat="1" ht="13.15" customHeight="1">
      <c r="A1297" s="49">
        <f>IF((zdrovojéúdaje!B1297&gt;=$C$3)*(zdrovojéúdaje!B1297&lt;=$C$4),1+COUNTIF($A$1:$A1296,"&gt;0"),0)</f>
        <v>1297</v>
      </c>
      <c r="B1297" s="50"/>
      <c r="C1297" s="51"/>
      <c r="D1297" s="52"/>
      <c r="E1297" s="50"/>
      <c r="F1297" s="50"/>
      <c r="G1297" s="53"/>
      <c r="H1297" s="50"/>
      <c r="I1297" s="50"/>
      <c r="J1297" s="51"/>
      <c r="K1297" s="54"/>
      <c r="L1297" s="50"/>
      <c r="M1297" s="50"/>
      <c r="N1297" s="50"/>
    </row>
    <row r="1298" spans="1:14" s="29" customFormat="1" ht="13.15" customHeight="1">
      <c r="A1298" s="49">
        <f>IF((zdrovojéúdaje!B1298&gt;=$C$3)*(zdrovojéúdaje!B1298&lt;=$C$4),1+COUNTIF($A$1:$A1297,"&gt;0"),0)</f>
        <v>1298</v>
      </c>
      <c r="B1298" s="50"/>
      <c r="C1298" s="51"/>
      <c r="D1298" s="52"/>
      <c r="E1298" s="50"/>
      <c r="F1298" s="50"/>
      <c r="G1298" s="53"/>
      <c r="H1298" s="50"/>
      <c r="I1298" s="50"/>
      <c r="J1298" s="51"/>
      <c r="K1298" s="54"/>
      <c r="L1298" s="50"/>
      <c r="M1298" s="50"/>
      <c r="N1298" s="50"/>
    </row>
    <row r="1299" spans="1:14" s="29" customFormat="1" ht="13.15" customHeight="1">
      <c r="A1299" s="49">
        <f>IF((zdrovojéúdaje!B1299&gt;=$C$3)*(zdrovojéúdaje!B1299&lt;=$C$4),1+COUNTIF($A$1:$A1298,"&gt;0"),0)</f>
        <v>1299</v>
      </c>
      <c r="B1299" s="50"/>
      <c r="C1299" s="51"/>
      <c r="D1299" s="52"/>
      <c r="E1299" s="50"/>
      <c r="F1299" s="50"/>
      <c r="G1299" s="53"/>
      <c r="H1299" s="50"/>
      <c r="I1299" s="50"/>
      <c r="J1299" s="51"/>
      <c r="K1299" s="54"/>
      <c r="L1299" s="50"/>
      <c r="M1299" s="50"/>
      <c r="N1299" s="50"/>
    </row>
    <row r="1300" spans="1:14" s="29" customFormat="1" ht="13.15" customHeight="1">
      <c r="A1300" s="49">
        <f>IF((zdrovojéúdaje!B1300&gt;=$C$3)*(zdrovojéúdaje!B1300&lt;=$C$4),1+COUNTIF($A$1:$A1299,"&gt;0"),0)</f>
        <v>1300</v>
      </c>
      <c r="B1300" s="50"/>
      <c r="C1300" s="51"/>
      <c r="D1300" s="52"/>
      <c r="E1300" s="50"/>
      <c r="F1300" s="50"/>
      <c r="G1300" s="53"/>
      <c r="H1300" s="50"/>
      <c r="I1300" s="50"/>
      <c r="J1300" s="51"/>
      <c r="K1300" s="54"/>
      <c r="L1300" s="50"/>
      <c r="M1300" s="50"/>
      <c r="N1300" s="50"/>
    </row>
    <row r="1301" spans="1:14" s="29" customFormat="1" ht="13.15" customHeight="1">
      <c r="A1301" s="49">
        <f>IF((zdrovojéúdaje!B1301&gt;=$C$3)*(zdrovojéúdaje!B1301&lt;=$C$4),1+COUNTIF($A$1:$A1300,"&gt;0"),0)</f>
        <v>1301</v>
      </c>
      <c r="B1301" s="50"/>
      <c r="C1301" s="51"/>
      <c r="D1301" s="52"/>
      <c r="E1301" s="50"/>
      <c r="F1301" s="50"/>
      <c r="G1301" s="53"/>
      <c r="H1301" s="50"/>
      <c r="I1301" s="50"/>
      <c r="J1301" s="51"/>
      <c r="K1301" s="54"/>
      <c r="L1301" s="50"/>
      <c r="M1301" s="50"/>
      <c r="N1301" s="50"/>
    </row>
    <row r="1302" spans="1:14" s="29" customFormat="1" ht="13.15" customHeight="1">
      <c r="A1302" s="49">
        <f>IF((zdrovojéúdaje!B1302&gt;=$C$3)*(zdrovojéúdaje!B1302&lt;=$C$4),1+COUNTIF($A$1:$A1301,"&gt;0"),0)</f>
        <v>1302</v>
      </c>
      <c r="B1302" s="50"/>
      <c r="C1302" s="51"/>
      <c r="D1302" s="52"/>
      <c r="E1302" s="50"/>
      <c r="F1302" s="50"/>
      <c r="G1302" s="53"/>
      <c r="H1302" s="50"/>
      <c r="I1302" s="50"/>
      <c r="J1302" s="51"/>
      <c r="K1302" s="54"/>
      <c r="L1302" s="50"/>
      <c r="M1302" s="50"/>
      <c r="N1302" s="50"/>
    </row>
    <row r="1303" spans="1:14" s="29" customFormat="1" ht="13.15" customHeight="1">
      <c r="A1303" s="49">
        <f>IF((zdrovojéúdaje!B1303&gt;=$C$3)*(zdrovojéúdaje!B1303&lt;=$C$4),1+COUNTIF($A$1:$A1302,"&gt;0"),0)</f>
        <v>1303</v>
      </c>
      <c r="B1303" s="50"/>
      <c r="C1303" s="51"/>
      <c r="D1303" s="52"/>
      <c r="E1303" s="50"/>
      <c r="F1303" s="50"/>
      <c r="G1303" s="53"/>
      <c r="H1303" s="50"/>
      <c r="I1303" s="50"/>
      <c r="J1303" s="51"/>
      <c r="K1303" s="54"/>
      <c r="L1303" s="50"/>
      <c r="M1303" s="50"/>
      <c r="N1303" s="50"/>
    </row>
    <row r="1304" spans="1:14" s="29" customFormat="1" ht="13.15" customHeight="1">
      <c r="A1304" s="49">
        <f>IF((zdrovojéúdaje!B1304&gt;=$C$3)*(zdrovojéúdaje!B1304&lt;=$C$4),1+COUNTIF($A$1:$A1303,"&gt;0"),0)</f>
        <v>1304</v>
      </c>
      <c r="B1304" s="50"/>
      <c r="C1304" s="51"/>
      <c r="D1304" s="52"/>
      <c r="E1304" s="50"/>
      <c r="F1304" s="50"/>
      <c r="G1304" s="53"/>
      <c r="H1304" s="50"/>
      <c r="I1304" s="50"/>
      <c r="J1304" s="51"/>
      <c r="K1304" s="54"/>
      <c r="L1304" s="50"/>
      <c r="M1304" s="50"/>
      <c r="N1304" s="50"/>
    </row>
    <row r="1305" spans="1:14" s="29" customFormat="1" ht="13.15" customHeight="1">
      <c r="A1305" s="49">
        <f>IF((zdrovojéúdaje!B1305&gt;=$C$3)*(zdrovojéúdaje!B1305&lt;=$C$4),1+COUNTIF($A$1:$A1304,"&gt;0"),0)</f>
        <v>1305</v>
      </c>
      <c r="B1305" s="50"/>
      <c r="C1305" s="51"/>
      <c r="D1305" s="52"/>
      <c r="E1305" s="50"/>
      <c r="F1305" s="50"/>
      <c r="G1305" s="53"/>
      <c r="H1305" s="50"/>
      <c r="I1305" s="50"/>
      <c r="J1305" s="51"/>
      <c r="K1305" s="54"/>
      <c r="L1305" s="50"/>
      <c r="M1305" s="50"/>
      <c r="N1305" s="50"/>
    </row>
    <row r="1306" spans="1:14" s="29" customFormat="1" ht="13.15" customHeight="1">
      <c r="A1306" s="49">
        <f>IF((zdrovojéúdaje!B1306&gt;=$C$3)*(zdrovojéúdaje!B1306&lt;=$C$4),1+COUNTIF($A$1:$A1305,"&gt;0"),0)</f>
        <v>1306</v>
      </c>
      <c r="B1306" s="50"/>
      <c r="C1306" s="51"/>
      <c r="D1306" s="52"/>
      <c r="E1306" s="50"/>
      <c r="F1306" s="50"/>
      <c r="G1306" s="53"/>
      <c r="H1306" s="50"/>
      <c r="I1306" s="50"/>
      <c r="J1306" s="51"/>
      <c r="K1306" s="54"/>
      <c r="L1306" s="50"/>
      <c r="M1306" s="50"/>
      <c r="N1306" s="50"/>
    </row>
    <row r="1307" spans="1:14" s="29" customFormat="1" ht="13.15" customHeight="1">
      <c r="A1307" s="49">
        <f>IF((zdrovojéúdaje!B1307&gt;=$C$3)*(zdrovojéúdaje!B1307&lt;=$C$4),1+COUNTIF($A$1:$A1306,"&gt;0"),0)</f>
        <v>1307</v>
      </c>
      <c r="B1307" s="50"/>
      <c r="C1307" s="51"/>
      <c r="D1307" s="52"/>
      <c r="E1307" s="50"/>
      <c r="F1307" s="50"/>
      <c r="G1307" s="53"/>
      <c r="H1307" s="50"/>
      <c r="I1307" s="50"/>
      <c r="J1307" s="51"/>
      <c r="K1307" s="54"/>
      <c r="L1307" s="50"/>
      <c r="M1307" s="50"/>
      <c r="N1307" s="50"/>
    </row>
    <row r="1308" spans="1:14" s="29" customFormat="1" ht="13.15" customHeight="1">
      <c r="A1308" s="49">
        <f>IF((zdrovojéúdaje!B1308&gt;=$C$3)*(zdrovojéúdaje!B1308&lt;=$C$4),1+COUNTIF($A$1:$A1307,"&gt;0"),0)</f>
        <v>1308</v>
      </c>
      <c r="B1308" s="50"/>
      <c r="C1308" s="51"/>
      <c r="D1308" s="52"/>
      <c r="E1308" s="50"/>
      <c r="F1308" s="50"/>
      <c r="G1308" s="53"/>
      <c r="H1308" s="50"/>
      <c r="I1308" s="50"/>
      <c r="J1308" s="51"/>
      <c r="K1308" s="54"/>
      <c r="L1308" s="50"/>
      <c r="M1308" s="50"/>
      <c r="N1308" s="50"/>
    </row>
    <row r="1309" spans="1:14" s="29" customFormat="1" ht="13.15" customHeight="1">
      <c r="A1309" s="49">
        <f>IF((zdrovojéúdaje!B1309&gt;=$C$3)*(zdrovojéúdaje!B1309&lt;=$C$4),1+COUNTIF($A$1:$A1308,"&gt;0"),0)</f>
        <v>1309</v>
      </c>
      <c r="B1309" s="50"/>
      <c r="C1309" s="51"/>
      <c r="D1309" s="52"/>
      <c r="E1309" s="50"/>
      <c r="F1309" s="50"/>
      <c r="G1309" s="53"/>
      <c r="H1309" s="50"/>
      <c r="I1309" s="50"/>
      <c r="J1309" s="51"/>
      <c r="K1309" s="54"/>
      <c r="L1309" s="50"/>
      <c r="M1309" s="50"/>
      <c r="N1309" s="50"/>
    </row>
    <row r="1310" spans="1:14" s="29" customFormat="1" ht="13.15" customHeight="1">
      <c r="A1310" s="49">
        <f>IF((zdrovojéúdaje!B1310&gt;=$C$3)*(zdrovojéúdaje!B1310&lt;=$C$4),1+COUNTIF($A$1:$A1309,"&gt;0"),0)</f>
        <v>1310</v>
      </c>
      <c r="B1310" s="50"/>
      <c r="C1310" s="51"/>
      <c r="D1310" s="52"/>
      <c r="E1310" s="50"/>
      <c r="F1310" s="50"/>
      <c r="G1310" s="53"/>
      <c r="H1310" s="50"/>
      <c r="I1310" s="50"/>
      <c r="J1310" s="51"/>
      <c r="K1310" s="54"/>
      <c r="L1310" s="50"/>
      <c r="M1310" s="50"/>
      <c r="N1310" s="50"/>
    </row>
    <row r="1311" spans="1:14" s="29" customFormat="1" ht="13.15" customHeight="1">
      <c r="A1311" s="49">
        <f>IF((zdrovojéúdaje!B1311&gt;=$C$3)*(zdrovojéúdaje!B1311&lt;=$C$4),1+COUNTIF($A$1:$A1310,"&gt;0"),0)</f>
        <v>1311</v>
      </c>
      <c r="B1311" s="50"/>
      <c r="C1311" s="51"/>
      <c r="D1311" s="52"/>
      <c r="E1311" s="50"/>
      <c r="F1311" s="50"/>
      <c r="G1311" s="53"/>
      <c r="H1311" s="50"/>
      <c r="I1311" s="50"/>
      <c r="J1311" s="51"/>
      <c r="K1311" s="54"/>
      <c r="L1311" s="50"/>
      <c r="M1311" s="50"/>
      <c r="N1311" s="50"/>
    </row>
    <row r="1312" spans="1:14" s="29" customFormat="1" ht="13.15" customHeight="1">
      <c r="A1312" s="49">
        <f>IF((zdrovojéúdaje!B1312&gt;=$C$3)*(zdrovojéúdaje!B1312&lt;=$C$4),1+COUNTIF($A$1:$A1311,"&gt;0"),0)</f>
        <v>1312</v>
      </c>
      <c r="B1312" s="50"/>
      <c r="C1312" s="51"/>
      <c r="D1312" s="52"/>
      <c r="E1312" s="50"/>
      <c r="F1312" s="50"/>
      <c r="G1312" s="53"/>
      <c r="H1312" s="50"/>
      <c r="I1312" s="50"/>
      <c r="J1312" s="51"/>
      <c r="K1312" s="54"/>
      <c r="L1312" s="50"/>
      <c r="M1312" s="50"/>
      <c r="N1312" s="50"/>
    </row>
    <row r="1313" spans="1:14" s="29" customFormat="1" ht="13.15" customHeight="1">
      <c r="A1313" s="49">
        <f>IF((zdrovojéúdaje!B1313&gt;=$C$3)*(zdrovojéúdaje!B1313&lt;=$C$4),1+COUNTIF($A$1:$A1312,"&gt;0"),0)</f>
        <v>1313</v>
      </c>
      <c r="B1313" s="50"/>
      <c r="C1313" s="51"/>
      <c r="D1313" s="52"/>
      <c r="E1313" s="50"/>
      <c r="F1313" s="50"/>
      <c r="G1313" s="53"/>
      <c r="H1313" s="50"/>
      <c r="I1313" s="50"/>
      <c r="J1313" s="51"/>
      <c r="K1313" s="54"/>
      <c r="L1313" s="50"/>
      <c r="M1313" s="50"/>
      <c r="N1313" s="50"/>
    </row>
    <row r="1314" spans="1:14" s="29" customFormat="1" ht="13.15" customHeight="1">
      <c r="A1314" s="49">
        <f>IF((zdrovojéúdaje!B1314&gt;=$C$3)*(zdrovojéúdaje!B1314&lt;=$C$4),1+COUNTIF($A$1:$A1313,"&gt;0"),0)</f>
        <v>1314</v>
      </c>
      <c r="B1314" s="50"/>
      <c r="C1314" s="51"/>
      <c r="D1314" s="52"/>
      <c r="E1314" s="50"/>
      <c r="F1314" s="50"/>
      <c r="G1314" s="53"/>
      <c r="H1314" s="50"/>
      <c r="I1314" s="50"/>
      <c r="J1314" s="51"/>
      <c r="K1314" s="54"/>
      <c r="L1314" s="50"/>
      <c r="M1314" s="50"/>
      <c r="N1314" s="50"/>
    </row>
    <row r="1315" spans="1:14" s="29" customFormat="1" ht="13.15" customHeight="1">
      <c r="A1315" s="49">
        <f>IF((zdrovojéúdaje!B1315&gt;=$C$3)*(zdrovojéúdaje!B1315&lt;=$C$4),1+COUNTIF($A$1:$A1314,"&gt;0"),0)</f>
        <v>1315</v>
      </c>
      <c r="B1315" s="50"/>
      <c r="C1315" s="51"/>
      <c r="D1315" s="52"/>
      <c r="E1315" s="50"/>
      <c r="F1315" s="50"/>
      <c r="G1315" s="53"/>
      <c r="H1315" s="50"/>
      <c r="I1315" s="50"/>
      <c r="J1315" s="51"/>
      <c r="K1315" s="54"/>
      <c r="L1315" s="50"/>
      <c r="M1315" s="50"/>
      <c r="N1315" s="50"/>
    </row>
    <row r="1316" spans="1:14" s="29" customFormat="1" ht="13.15" customHeight="1">
      <c r="A1316" s="49">
        <f>IF((zdrovojéúdaje!B1316&gt;=$C$3)*(zdrovojéúdaje!B1316&lt;=$C$4),1+COUNTIF($A$1:$A1315,"&gt;0"),0)</f>
        <v>1316</v>
      </c>
      <c r="B1316" s="50"/>
      <c r="C1316" s="51"/>
      <c r="D1316" s="52"/>
      <c r="E1316" s="50"/>
      <c r="F1316" s="50"/>
      <c r="G1316" s="53"/>
      <c r="H1316" s="50"/>
      <c r="I1316" s="50"/>
      <c r="J1316" s="51"/>
      <c r="K1316" s="54"/>
      <c r="L1316" s="50"/>
      <c r="M1316" s="50"/>
      <c r="N1316" s="50"/>
    </row>
    <row r="1317" spans="1:14" s="29" customFormat="1" ht="13.15" customHeight="1">
      <c r="A1317" s="49">
        <f>IF((zdrovojéúdaje!B1317&gt;=$C$3)*(zdrovojéúdaje!B1317&lt;=$C$4),1+COUNTIF($A$1:$A1316,"&gt;0"),0)</f>
        <v>1317</v>
      </c>
      <c r="B1317" s="50"/>
      <c r="C1317" s="51"/>
      <c r="D1317" s="52"/>
      <c r="E1317" s="50"/>
      <c r="F1317" s="50"/>
      <c r="G1317" s="53"/>
      <c r="H1317" s="50"/>
      <c r="I1317" s="50"/>
      <c r="J1317" s="51"/>
      <c r="K1317" s="54"/>
      <c r="L1317" s="50"/>
      <c r="M1317" s="50"/>
      <c r="N1317" s="50"/>
    </row>
    <row r="1318" spans="1:14" s="29" customFormat="1" ht="13.15" customHeight="1">
      <c r="A1318" s="49">
        <f>IF((zdrovojéúdaje!B1318&gt;=$C$3)*(zdrovojéúdaje!B1318&lt;=$C$4),1+COUNTIF($A$1:$A1317,"&gt;0"),0)</f>
        <v>1318</v>
      </c>
      <c r="B1318" s="50"/>
      <c r="C1318" s="51"/>
      <c r="D1318" s="52"/>
      <c r="E1318" s="50"/>
      <c r="F1318" s="50"/>
      <c r="G1318" s="53"/>
      <c r="H1318" s="50"/>
      <c r="I1318" s="50"/>
      <c r="J1318" s="51"/>
      <c r="K1318" s="54"/>
      <c r="L1318" s="50"/>
      <c r="M1318" s="50"/>
      <c r="N1318" s="50"/>
    </row>
    <row r="1319" spans="1:14" s="29" customFormat="1" ht="13.15" customHeight="1">
      <c r="A1319" s="49">
        <f>IF((zdrovojéúdaje!B1319&gt;=$C$3)*(zdrovojéúdaje!B1319&lt;=$C$4),1+COUNTIF($A$1:$A1318,"&gt;0"),0)</f>
        <v>1319</v>
      </c>
      <c r="B1319" s="50"/>
      <c r="C1319" s="51"/>
      <c r="D1319" s="52"/>
      <c r="E1319" s="50"/>
      <c r="F1319" s="50"/>
      <c r="G1319" s="53"/>
      <c r="H1319" s="50"/>
      <c r="I1319" s="50"/>
      <c r="J1319" s="51"/>
      <c r="K1319" s="54"/>
      <c r="L1319" s="50"/>
      <c r="M1319" s="50"/>
      <c r="N1319" s="50"/>
    </row>
    <row r="1320" spans="1:14" s="29" customFormat="1" ht="13.15" customHeight="1">
      <c r="A1320" s="49">
        <f>IF((zdrovojéúdaje!B1320&gt;=$C$3)*(zdrovojéúdaje!B1320&lt;=$C$4),1+COUNTIF($A$1:$A1319,"&gt;0"),0)</f>
        <v>1320</v>
      </c>
      <c r="B1320" s="50"/>
      <c r="C1320" s="51"/>
      <c r="D1320" s="52"/>
      <c r="E1320" s="50"/>
      <c r="F1320" s="50"/>
      <c r="G1320" s="53"/>
      <c r="H1320" s="50"/>
      <c r="I1320" s="50"/>
      <c r="J1320" s="51"/>
      <c r="K1320" s="54"/>
      <c r="L1320" s="50"/>
      <c r="M1320" s="50"/>
      <c r="N1320" s="50"/>
    </row>
    <row r="1321" spans="1:14" s="29" customFormat="1" ht="13.15" customHeight="1">
      <c r="A1321" s="49">
        <f>IF((zdrovojéúdaje!B1321&gt;=$C$3)*(zdrovojéúdaje!B1321&lt;=$C$4),1+COUNTIF($A$1:$A1320,"&gt;0"),0)</f>
        <v>1321</v>
      </c>
      <c r="B1321" s="50"/>
      <c r="C1321" s="51"/>
      <c r="D1321" s="52"/>
      <c r="E1321" s="50"/>
      <c r="F1321" s="50"/>
      <c r="G1321" s="53"/>
      <c r="H1321" s="50"/>
      <c r="I1321" s="50"/>
      <c r="J1321" s="51"/>
      <c r="K1321" s="54"/>
      <c r="L1321" s="50"/>
      <c r="M1321" s="50"/>
      <c r="N1321" s="50"/>
    </row>
    <row r="1322" spans="1:14" s="29" customFormat="1" ht="13.15" customHeight="1">
      <c r="A1322" s="49">
        <f>IF((zdrovojéúdaje!B1322&gt;=$C$3)*(zdrovojéúdaje!B1322&lt;=$C$4),1+COUNTIF($A$1:$A1321,"&gt;0"),0)</f>
        <v>1322</v>
      </c>
      <c r="B1322" s="50"/>
      <c r="C1322" s="51"/>
      <c r="D1322" s="52"/>
      <c r="E1322" s="50"/>
      <c r="F1322" s="50"/>
      <c r="G1322" s="53"/>
      <c r="H1322" s="50"/>
      <c r="I1322" s="50"/>
      <c r="J1322" s="51"/>
      <c r="K1322" s="54"/>
      <c r="L1322" s="50"/>
      <c r="M1322" s="50"/>
      <c r="N1322" s="50"/>
    </row>
    <row r="1323" spans="1:14" s="29" customFormat="1" ht="13.15" customHeight="1">
      <c r="A1323" s="49">
        <f>IF((zdrovojéúdaje!B1323&gt;=$C$3)*(zdrovojéúdaje!B1323&lt;=$C$4),1+COUNTIF($A$1:$A1322,"&gt;0"),0)</f>
        <v>1323</v>
      </c>
      <c r="B1323" s="50"/>
      <c r="C1323" s="51"/>
      <c r="D1323" s="52"/>
      <c r="E1323" s="50"/>
      <c r="F1323" s="50"/>
      <c r="G1323" s="53"/>
      <c r="H1323" s="50"/>
      <c r="I1323" s="50"/>
      <c r="J1323" s="51"/>
      <c r="K1323" s="54"/>
      <c r="L1323" s="50"/>
      <c r="M1323" s="50"/>
      <c r="N1323" s="50"/>
    </row>
    <row r="1324" spans="1:14" s="29" customFormat="1" ht="13.15" customHeight="1">
      <c r="A1324" s="49">
        <f>IF((zdrovojéúdaje!B1324&gt;=$C$3)*(zdrovojéúdaje!B1324&lt;=$C$4),1+COUNTIF($A$1:$A1323,"&gt;0"),0)</f>
        <v>1324</v>
      </c>
      <c r="B1324" s="50"/>
      <c r="C1324" s="51"/>
      <c r="D1324" s="52"/>
      <c r="E1324" s="50"/>
      <c r="F1324" s="50"/>
      <c r="G1324" s="53"/>
      <c r="H1324" s="50"/>
      <c r="I1324" s="50"/>
      <c r="J1324" s="51"/>
      <c r="K1324" s="54"/>
      <c r="L1324" s="50"/>
      <c r="M1324" s="50"/>
      <c r="N1324" s="50"/>
    </row>
    <row r="1325" spans="1:14" s="29" customFormat="1" ht="13.15" customHeight="1">
      <c r="A1325" s="49">
        <f>IF((zdrovojéúdaje!B1325&gt;=$C$3)*(zdrovojéúdaje!B1325&lt;=$C$4),1+COUNTIF($A$1:$A1324,"&gt;0"),0)</f>
        <v>1325</v>
      </c>
      <c r="B1325" s="50"/>
      <c r="C1325" s="51"/>
      <c r="D1325" s="52"/>
      <c r="E1325" s="50"/>
      <c r="F1325" s="50"/>
      <c r="G1325" s="53"/>
      <c r="H1325" s="50"/>
      <c r="I1325" s="50"/>
      <c r="J1325" s="51"/>
      <c r="K1325" s="54"/>
      <c r="L1325" s="50"/>
      <c r="M1325" s="50"/>
      <c r="N1325" s="50"/>
    </row>
    <row r="1326" spans="1:14" s="29" customFormat="1" ht="13.15" customHeight="1">
      <c r="A1326" s="49">
        <f>IF((zdrovojéúdaje!B1326&gt;=$C$3)*(zdrovojéúdaje!B1326&lt;=$C$4),1+COUNTIF($A$1:$A1325,"&gt;0"),0)</f>
        <v>1326</v>
      </c>
      <c r="B1326" s="50"/>
      <c r="C1326" s="51"/>
      <c r="D1326" s="52"/>
      <c r="E1326" s="50"/>
      <c r="F1326" s="50"/>
      <c r="G1326" s="53"/>
      <c r="H1326" s="50"/>
      <c r="I1326" s="50"/>
      <c r="J1326" s="51"/>
      <c r="K1326" s="54"/>
      <c r="L1326" s="50"/>
      <c r="M1326" s="50"/>
      <c r="N1326" s="50"/>
    </row>
    <row r="1327" spans="1:14" s="29" customFormat="1" ht="13.15" customHeight="1">
      <c r="A1327" s="49">
        <f>IF((zdrovojéúdaje!B1327&gt;=$C$3)*(zdrovojéúdaje!B1327&lt;=$C$4),1+COUNTIF($A$1:$A1326,"&gt;0"),0)</f>
        <v>1327</v>
      </c>
      <c r="B1327" s="50"/>
      <c r="C1327" s="51"/>
      <c r="D1327" s="52"/>
      <c r="E1327" s="50"/>
      <c r="F1327" s="50"/>
      <c r="G1327" s="53"/>
      <c r="H1327" s="50"/>
      <c r="I1327" s="50"/>
      <c r="J1327" s="51"/>
      <c r="K1327" s="54"/>
      <c r="L1327" s="50"/>
      <c r="M1327" s="50"/>
      <c r="N1327" s="50"/>
    </row>
    <row r="1328" spans="1:14" s="29" customFormat="1" ht="13.15" customHeight="1">
      <c r="A1328" s="49">
        <f>IF((zdrovojéúdaje!B1328&gt;=$C$3)*(zdrovojéúdaje!B1328&lt;=$C$4),1+COUNTIF($A$1:$A1327,"&gt;0"),0)</f>
        <v>1328</v>
      </c>
      <c r="B1328" s="50"/>
      <c r="C1328" s="51"/>
      <c r="D1328" s="52"/>
      <c r="E1328" s="50"/>
      <c r="F1328" s="50"/>
      <c r="G1328" s="53"/>
      <c r="H1328" s="50"/>
      <c r="I1328" s="50"/>
      <c r="J1328" s="51"/>
      <c r="K1328" s="54"/>
      <c r="L1328" s="50"/>
      <c r="M1328" s="50"/>
      <c r="N1328" s="50"/>
    </row>
    <row r="1329" spans="1:14" s="29" customFormat="1" ht="13.15" customHeight="1">
      <c r="A1329" s="49">
        <f>IF((zdrovojéúdaje!B1329&gt;=$C$3)*(zdrovojéúdaje!B1329&lt;=$C$4),1+COUNTIF($A$1:$A1328,"&gt;0"),0)</f>
        <v>1329</v>
      </c>
      <c r="B1329" s="50"/>
      <c r="C1329" s="51"/>
      <c r="D1329" s="52"/>
      <c r="E1329" s="50"/>
      <c r="F1329" s="50"/>
      <c r="G1329" s="53"/>
      <c r="H1329" s="50"/>
      <c r="I1329" s="50"/>
      <c r="J1329" s="51"/>
      <c r="K1329" s="54"/>
      <c r="L1329" s="50"/>
      <c r="M1329" s="50"/>
      <c r="N1329" s="50"/>
    </row>
    <row r="1330" spans="1:14" s="29" customFormat="1" ht="13.15" customHeight="1">
      <c r="A1330" s="49">
        <f>IF((zdrovojéúdaje!B1330&gt;=$C$3)*(zdrovojéúdaje!B1330&lt;=$C$4),1+COUNTIF($A$1:$A1329,"&gt;0"),0)</f>
        <v>1330</v>
      </c>
      <c r="B1330" s="50"/>
      <c r="C1330" s="51"/>
      <c r="D1330" s="52"/>
      <c r="E1330" s="50"/>
      <c r="F1330" s="50"/>
      <c r="G1330" s="53"/>
      <c r="H1330" s="50"/>
      <c r="I1330" s="50"/>
      <c r="J1330" s="51"/>
      <c r="K1330" s="54"/>
      <c r="L1330" s="50"/>
      <c r="M1330" s="50"/>
      <c r="N1330" s="50"/>
    </row>
    <row r="1331" spans="1:14" s="29" customFormat="1" ht="13.15" customHeight="1">
      <c r="A1331" s="49">
        <f>IF((zdrovojéúdaje!B1331&gt;=$C$3)*(zdrovojéúdaje!B1331&lt;=$C$4),1+COUNTIF($A$1:$A1330,"&gt;0"),0)</f>
        <v>1331</v>
      </c>
      <c r="B1331" s="50"/>
      <c r="C1331" s="51"/>
      <c r="D1331" s="52"/>
      <c r="E1331" s="50"/>
      <c r="F1331" s="50"/>
      <c r="G1331" s="53"/>
      <c r="H1331" s="50"/>
      <c r="I1331" s="50"/>
      <c r="J1331" s="51"/>
      <c r="K1331" s="54"/>
      <c r="L1331" s="50"/>
      <c r="M1331" s="50"/>
      <c r="N1331" s="50"/>
    </row>
    <row r="1332" spans="1:14" s="29" customFormat="1" ht="13.15" customHeight="1">
      <c r="A1332" s="49">
        <f>IF((zdrovojéúdaje!B1332&gt;=$C$3)*(zdrovojéúdaje!B1332&lt;=$C$4),1+COUNTIF($A$1:$A1331,"&gt;0"),0)</f>
        <v>1332</v>
      </c>
      <c r="B1332" s="50"/>
      <c r="C1332" s="51"/>
      <c r="D1332" s="52"/>
      <c r="E1332" s="50"/>
      <c r="F1332" s="50"/>
      <c r="G1332" s="53"/>
      <c r="H1332" s="50"/>
      <c r="I1332" s="50"/>
      <c r="J1332" s="51"/>
      <c r="K1332" s="54"/>
      <c r="L1332" s="50"/>
      <c r="M1332" s="50"/>
      <c r="N1332" s="50"/>
    </row>
    <row r="1333" spans="1:14" s="29" customFormat="1" ht="13.15" customHeight="1">
      <c r="A1333" s="49">
        <f>IF((zdrovojéúdaje!B1333&gt;=$C$3)*(zdrovojéúdaje!B1333&lt;=$C$4),1+COUNTIF($A$1:$A1332,"&gt;0"),0)</f>
        <v>1333</v>
      </c>
      <c r="B1333" s="50"/>
      <c r="C1333" s="51"/>
      <c r="D1333" s="52"/>
      <c r="E1333" s="50"/>
      <c r="F1333" s="50"/>
      <c r="G1333" s="53"/>
      <c r="H1333" s="50"/>
      <c r="I1333" s="50"/>
      <c r="J1333" s="51"/>
      <c r="K1333" s="54"/>
      <c r="L1333" s="50"/>
      <c r="M1333" s="50"/>
      <c r="N1333" s="50"/>
    </row>
    <row r="1334" spans="1:14" s="29" customFormat="1" ht="13.15" customHeight="1">
      <c r="A1334" s="49">
        <f>IF((zdrovojéúdaje!B1334&gt;=$C$3)*(zdrovojéúdaje!B1334&lt;=$C$4),1+COUNTIF($A$1:$A1333,"&gt;0"),0)</f>
        <v>1334</v>
      </c>
      <c r="B1334" s="50"/>
      <c r="C1334" s="51"/>
      <c r="D1334" s="52"/>
      <c r="E1334" s="50"/>
      <c r="F1334" s="50"/>
      <c r="G1334" s="53"/>
      <c r="H1334" s="50"/>
      <c r="I1334" s="50"/>
      <c r="J1334" s="51"/>
      <c r="K1334" s="54"/>
      <c r="L1334" s="50"/>
      <c r="M1334" s="50"/>
      <c r="N1334" s="50"/>
    </row>
    <row r="1335" spans="1:14" s="29" customFormat="1" ht="13.15" customHeight="1">
      <c r="A1335" s="49">
        <f>IF((zdrovojéúdaje!B1335&gt;=$C$3)*(zdrovojéúdaje!B1335&lt;=$C$4),1+COUNTIF($A$1:$A1334,"&gt;0"),0)</f>
        <v>1335</v>
      </c>
      <c r="B1335" s="50"/>
      <c r="C1335" s="51"/>
      <c r="D1335" s="52"/>
      <c r="E1335" s="50"/>
      <c r="F1335" s="50"/>
      <c r="G1335" s="53"/>
      <c r="H1335" s="50"/>
      <c r="I1335" s="50"/>
      <c r="J1335" s="51"/>
      <c r="K1335" s="54"/>
      <c r="L1335" s="50"/>
      <c r="M1335" s="50"/>
      <c r="N1335" s="50"/>
    </row>
    <row r="1336" spans="1:14" s="29" customFormat="1" ht="13.15" customHeight="1">
      <c r="A1336" s="49">
        <f>IF((zdrovojéúdaje!B1336&gt;=$C$3)*(zdrovojéúdaje!B1336&lt;=$C$4),1+COUNTIF($A$1:$A1335,"&gt;0"),0)</f>
        <v>1336</v>
      </c>
      <c r="B1336" s="50"/>
      <c r="C1336" s="51"/>
      <c r="D1336" s="52"/>
      <c r="E1336" s="50"/>
      <c r="F1336" s="50"/>
      <c r="G1336" s="53"/>
      <c r="H1336" s="50"/>
      <c r="I1336" s="50"/>
      <c r="J1336" s="51"/>
      <c r="K1336" s="54"/>
      <c r="L1336" s="50"/>
      <c r="M1336" s="50"/>
      <c r="N1336" s="50"/>
    </row>
    <row r="1337" spans="1:14" s="29" customFormat="1" ht="13.15" customHeight="1">
      <c r="A1337" s="49">
        <f>IF((zdrovojéúdaje!B1337&gt;=$C$3)*(zdrovojéúdaje!B1337&lt;=$C$4),1+COUNTIF($A$1:$A1336,"&gt;0"),0)</f>
        <v>1337</v>
      </c>
      <c r="B1337" s="50"/>
      <c r="C1337" s="51"/>
      <c r="D1337" s="52"/>
      <c r="E1337" s="50"/>
      <c r="F1337" s="50"/>
      <c r="G1337" s="53"/>
      <c r="H1337" s="50"/>
      <c r="I1337" s="50"/>
      <c r="J1337" s="51"/>
      <c r="K1337" s="54"/>
      <c r="L1337" s="50"/>
      <c r="M1337" s="50"/>
      <c r="N1337" s="50"/>
    </row>
    <row r="1338" spans="1:14" s="29" customFormat="1" ht="13.15" customHeight="1">
      <c r="A1338" s="49">
        <f>IF((zdrovojéúdaje!B1338&gt;=$C$3)*(zdrovojéúdaje!B1338&lt;=$C$4),1+COUNTIF($A$1:$A1337,"&gt;0"),0)</f>
        <v>1338</v>
      </c>
      <c r="B1338" s="50"/>
      <c r="C1338" s="51"/>
      <c r="D1338" s="52"/>
      <c r="E1338" s="50"/>
      <c r="F1338" s="50"/>
      <c r="G1338" s="53"/>
      <c r="H1338" s="50"/>
      <c r="I1338" s="50"/>
      <c r="J1338" s="51"/>
      <c r="K1338" s="54"/>
      <c r="L1338" s="50"/>
      <c r="M1338" s="50"/>
      <c r="N1338" s="50"/>
    </row>
    <row r="1339" spans="1:14" s="29" customFormat="1" ht="13.15" customHeight="1">
      <c r="A1339" s="49">
        <f>IF((zdrovojéúdaje!B1339&gt;=$C$3)*(zdrovojéúdaje!B1339&lt;=$C$4),1+COUNTIF($A$1:$A1338,"&gt;0"),0)</f>
        <v>1339</v>
      </c>
      <c r="B1339" s="50"/>
      <c r="C1339" s="51"/>
      <c r="D1339" s="52"/>
      <c r="E1339" s="50"/>
      <c r="F1339" s="50"/>
      <c r="G1339" s="53"/>
      <c r="H1339" s="50"/>
      <c r="I1339" s="50"/>
      <c r="J1339" s="51"/>
      <c r="K1339" s="54"/>
      <c r="L1339" s="50"/>
      <c r="M1339" s="50"/>
      <c r="N1339" s="50"/>
    </row>
    <row r="1340" spans="1:14" s="29" customFormat="1" ht="13.15" customHeight="1">
      <c r="A1340" s="49">
        <f>IF((zdrovojéúdaje!B1340&gt;=$C$3)*(zdrovojéúdaje!B1340&lt;=$C$4),1+COUNTIF($A$1:$A1339,"&gt;0"),0)</f>
        <v>1340</v>
      </c>
      <c r="B1340" s="50"/>
      <c r="C1340" s="51"/>
      <c r="D1340" s="52"/>
      <c r="E1340" s="50"/>
      <c r="F1340" s="50"/>
      <c r="G1340" s="53"/>
      <c r="H1340" s="50"/>
      <c r="I1340" s="50"/>
      <c r="J1340" s="51"/>
      <c r="K1340" s="54"/>
      <c r="L1340" s="50"/>
      <c r="M1340" s="50"/>
      <c r="N1340" s="50"/>
    </row>
    <row r="1341" spans="1:14" s="29" customFormat="1" ht="13.15" customHeight="1">
      <c r="A1341" s="49">
        <f>IF((zdrovojéúdaje!B1341&gt;=$C$3)*(zdrovojéúdaje!B1341&lt;=$C$4),1+COUNTIF($A$1:$A1340,"&gt;0"),0)</f>
        <v>1341</v>
      </c>
      <c r="B1341" s="50"/>
      <c r="C1341" s="51"/>
      <c r="D1341" s="52"/>
      <c r="E1341" s="50"/>
      <c r="F1341" s="50"/>
      <c r="G1341" s="53"/>
      <c r="H1341" s="50"/>
      <c r="I1341" s="50"/>
      <c r="J1341" s="51"/>
      <c r="K1341" s="54"/>
      <c r="L1341" s="50"/>
      <c r="M1341" s="50"/>
      <c r="N1341" s="50"/>
    </row>
    <row r="1342" spans="1:14" s="29" customFormat="1" ht="13.15" customHeight="1">
      <c r="A1342" s="49">
        <f>IF((zdrovojéúdaje!B1342&gt;=$C$3)*(zdrovojéúdaje!B1342&lt;=$C$4),1+COUNTIF($A$1:$A1341,"&gt;0"),0)</f>
        <v>1342</v>
      </c>
      <c r="B1342" s="50"/>
      <c r="C1342" s="51"/>
      <c r="D1342" s="52"/>
      <c r="E1342" s="50"/>
      <c r="F1342" s="50"/>
      <c r="G1342" s="53"/>
      <c r="H1342" s="50"/>
      <c r="I1342" s="50"/>
      <c r="J1342" s="51"/>
      <c r="K1342" s="54"/>
      <c r="L1342" s="50"/>
      <c r="M1342" s="50"/>
      <c r="N1342" s="50"/>
    </row>
    <row r="1343" spans="1:14" s="29" customFormat="1" ht="13.15" customHeight="1">
      <c r="A1343" s="49">
        <f>IF((zdrovojéúdaje!B1343&gt;=$C$3)*(zdrovojéúdaje!B1343&lt;=$C$4),1+COUNTIF($A$1:$A1342,"&gt;0"),0)</f>
        <v>1343</v>
      </c>
      <c r="B1343" s="50"/>
      <c r="C1343" s="51"/>
      <c r="D1343" s="52"/>
      <c r="E1343" s="50"/>
      <c r="F1343" s="50"/>
      <c r="G1343" s="53"/>
      <c r="H1343" s="50"/>
      <c r="I1343" s="50"/>
      <c r="J1343" s="51"/>
      <c r="K1343" s="54"/>
      <c r="L1343" s="50"/>
      <c r="M1343" s="50"/>
      <c r="N1343" s="50"/>
    </row>
    <row r="1344" spans="1:14" s="29" customFormat="1" ht="13.15" customHeight="1">
      <c r="A1344" s="49">
        <f>IF((zdrovojéúdaje!B1344&gt;=$C$3)*(zdrovojéúdaje!B1344&lt;=$C$4),1+COUNTIF($A$1:$A1343,"&gt;0"),0)</f>
        <v>1344</v>
      </c>
      <c r="B1344" s="50"/>
      <c r="C1344" s="51"/>
      <c r="D1344" s="52"/>
      <c r="E1344" s="50"/>
      <c r="F1344" s="50"/>
      <c r="G1344" s="53"/>
      <c r="H1344" s="50"/>
      <c r="I1344" s="50"/>
      <c r="J1344" s="51"/>
      <c r="K1344" s="54"/>
      <c r="L1344" s="50"/>
      <c r="M1344" s="50"/>
      <c r="N1344" s="50"/>
    </row>
    <row r="1345" spans="1:14" s="29" customFormat="1" ht="13.15" customHeight="1">
      <c r="A1345" s="49">
        <f>IF((zdrovojéúdaje!B1345&gt;=$C$3)*(zdrovojéúdaje!B1345&lt;=$C$4),1+COUNTIF($A$1:$A1344,"&gt;0"),0)</f>
        <v>1345</v>
      </c>
      <c r="B1345" s="50"/>
      <c r="C1345" s="51"/>
      <c r="D1345" s="52"/>
      <c r="E1345" s="50"/>
      <c r="F1345" s="50"/>
      <c r="G1345" s="53"/>
      <c r="H1345" s="50"/>
      <c r="I1345" s="50"/>
      <c r="J1345" s="51"/>
      <c r="K1345" s="54"/>
      <c r="L1345" s="50"/>
      <c r="M1345" s="50"/>
      <c r="N1345" s="50"/>
    </row>
    <row r="1346" spans="1:14" s="29" customFormat="1" ht="13.15" customHeight="1">
      <c r="A1346" s="49">
        <f>IF((zdrovojéúdaje!B1346&gt;=$C$3)*(zdrovojéúdaje!B1346&lt;=$C$4),1+COUNTIF($A$1:$A1345,"&gt;0"),0)</f>
        <v>1346</v>
      </c>
      <c r="B1346" s="50"/>
      <c r="C1346" s="51"/>
      <c r="D1346" s="52"/>
      <c r="E1346" s="50"/>
      <c r="F1346" s="50"/>
      <c r="G1346" s="53"/>
      <c r="H1346" s="50"/>
      <c r="I1346" s="50"/>
      <c r="J1346" s="51"/>
      <c r="K1346" s="54"/>
      <c r="L1346" s="50"/>
      <c r="M1346" s="50"/>
      <c r="N1346" s="50"/>
    </row>
    <row r="1347" spans="1:14" s="29" customFormat="1" ht="13.15" customHeight="1">
      <c r="A1347" s="49">
        <f>IF((zdrovojéúdaje!B1347&gt;=$C$3)*(zdrovojéúdaje!B1347&lt;=$C$4),1+COUNTIF($A$1:$A1346,"&gt;0"),0)</f>
        <v>1347</v>
      </c>
      <c r="B1347" s="50"/>
      <c r="C1347" s="51"/>
      <c r="D1347" s="52"/>
      <c r="E1347" s="50"/>
      <c r="F1347" s="50"/>
      <c r="G1347" s="53"/>
      <c r="H1347" s="50"/>
      <c r="I1347" s="50"/>
      <c r="J1347" s="51"/>
      <c r="K1347" s="54"/>
      <c r="L1347" s="50"/>
      <c r="M1347" s="50"/>
      <c r="N1347" s="50"/>
    </row>
    <row r="1348" spans="1:14" s="29" customFormat="1" ht="13.15" customHeight="1">
      <c r="A1348" s="49">
        <f>IF((zdrovojéúdaje!B1348&gt;=$C$3)*(zdrovojéúdaje!B1348&lt;=$C$4),1+COUNTIF($A$1:$A1347,"&gt;0"),0)</f>
        <v>1348</v>
      </c>
      <c r="B1348" s="50"/>
      <c r="C1348" s="51"/>
      <c r="D1348" s="52"/>
      <c r="E1348" s="50"/>
      <c r="F1348" s="50"/>
      <c r="G1348" s="53"/>
      <c r="H1348" s="50"/>
      <c r="I1348" s="50"/>
      <c r="J1348" s="51"/>
      <c r="K1348" s="54"/>
      <c r="L1348" s="50"/>
      <c r="M1348" s="50"/>
      <c r="N1348" s="50"/>
    </row>
    <row r="1349" spans="1:14" s="29" customFormat="1" ht="13.15" customHeight="1">
      <c r="A1349" s="49">
        <f>IF((zdrovojéúdaje!B1349&gt;=$C$3)*(zdrovojéúdaje!B1349&lt;=$C$4),1+COUNTIF($A$1:$A1348,"&gt;0"),0)</f>
        <v>1349</v>
      </c>
      <c r="B1349" s="50"/>
      <c r="C1349" s="51"/>
      <c r="D1349" s="52"/>
      <c r="E1349" s="50"/>
      <c r="F1349" s="50"/>
      <c r="G1349" s="53"/>
      <c r="H1349" s="50"/>
      <c r="I1349" s="50"/>
      <c r="J1349" s="51"/>
      <c r="K1349" s="54"/>
      <c r="L1349" s="50"/>
      <c r="M1349" s="50"/>
      <c r="N1349" s="50"/>
    </row>
    <row r="1350" spans="1:14" s="29" customFormat="1" ht="13.15" customHeight="1">
      <c r="A1350" s="49">
        <f>IF((zdrovojéúdaje!B1350&gt;=$C$3)*(zdrovojéúdaje!B1350&lt;=$C$4),1+COUNTIF($A$1:$A1349,"&gt;0"),0)</f>
        <v>1350</v>
      </c>
      <c r="B1350" s="50"/>
      <c r="C1350" s="51"/>
      <c r="D1350" s="52"/>
      <c r="E1350" s="50"/>
      <c r="F1350" s="50"/>
      <c r="G1350" s="53"/>
      <c r="H1350" s="50"/>
      <c r="I1350" s="50"/>
      <c r="J1350" s="51"/>
      <c r="K1350" s="54"/>
      <c r="L1350" s="50"/>
      <c r="M1350" s="50"/>
      <c r="N1350" s="50"/>
    </row>
    <row r="1351" spans="1:14" s="29" customFormat="1" ht="13.15" customHeight="1">
      <c r="A1351" s="49">
        <f>IF((zdrovojéúdaje!B1351&gt;=$C$3)*(zdrovojéúdaje!B1351&lt;=$C$4),1+COUNTIF($A$1:$A1350,"&gt;0"),0)</f>
        <v>1351</v>
      </c>
      <c r="B1351" s="50"/>
      <c r="C1351" s="51"/>
      <c r="D1351" s="52"/>
      <c r="E1351" s="50"/>
      <c r="F1351" s="50"/>
      <c r="G1351" s="53"/>
      <c r="H1351" s="50"/>
      <c r="I1351" s="50"/>
      <c r="J1351" s="51"/>
      <c r="K1351" s="54"/>
      <c r="L1351" s="50"/>
      <c r="M1351" s="50"/>
      <c r="N1351" s="50"/>
    </row>
    <row r="1352" spans="1:14" s="29" customFormat="1" ht="13.15" customHeight="1">
      <c r="A1352" s="49">
        <f>IF((zdrovojéúdaje!B1352&gt;=$C$3)*(zdrovojéúdaje!B1352&lt;=$C$4),1+COUNTIF($A$1:$A1351,"&gt;0"),0)</f>
        <v>1352</v>
      </c>
      <c r="B1352" s="50"/>
      <c r="C1352" s="51"/>
      <c r="D1352" s="52"/>
      <c r="E1352" s="50"/>
      <c r="F1352" s="50"/>
      <c r="G1352" s="53"/>
      <c r="H1352" s="50"/>
      <c r="I1352" s="50"/>
      <c r="J1352" s="51"/>
      <c r="K1352" s="54"/>
      <c r="L1352" s="50"/>
      <c r="M1352" s="50"/>
      <c r="N1352" s="50"/>
    </row>
    <row r="1353" spans="1:14" s="29" customFormat="1" ht="13.15" customHeight="1">
      <c r="A1353" s="49">
        <f>IF((zdrovojéúdaje!B1353&gt;=$C$3)*(zdrovojéúdaje!B1353&lt;=$C$4),1+COUNTIF($A$1:$A1352,"&gt;0"),0)</f>
        <v>1353</v>
      </c>
      <c r="B1353" s="50"/>
      <c r="C1353" s="51"/>
      <c r="D1353" s="52"/>
      <c r="E1353" s="50"/>
      <c r="F1353" s="50"/>
      <c r="G1353" s="53"/>
      <c r="H1353" s="50"/>
      <c r="I1353" s="50"/>
      <c r="J1353" s="51"/>
      <c r="K1353" s="54"/>
      <c r="L1353" s="50"/>
      <c r="M1353" s="50"/>
      <c r="N1353" s="50"/>
    </row>
    <row r="1354" spans="1:14" s="29" customFormat="1" ht="13.15" customHeight="1">
      <c r="A1354" s="49">
        <f>IF((zdrovojéúdaje!B1354&gt;=$C$3)*(zdrovojéúdaje!B1354&lt;=$C$4),1+COUNTIF($A$1:$A1353,"&gt;0"),0)</f>
        <v>1354</v>
      </c>
      <c r="B1354" s="50"/>
      <c r="C1354" s="51"/>
      <c r="D1354" s="52"/>
      <c r="E1354" s="50"/>
      <c r="F1354" s="50"/>
      <c r="G1354" s="53"/>
      <c r="H1354" s="50"/>
      <c r="I1354" s="50"/>
      <c r="J1354" s="51"/>
      <c r="K1354" s="54"/>
      <c r="L1354" s="50"/>
      <c r="M1354" s="50"/>
      <c r="N1354" s="50"/>
    </row>
    <row r="1355" spans="1:14" s="29" customFormat="1" ht="13.15" customHeight="1">
      <c r="A1355" s="49">
        <f>IF((zdrovojéúdaje!B1355&gt;=$C$3)*(zdrovojéúdaje!B1355&lt;=$C$4),1+COUNTIF($A$1:$A1354,"&gt;0"),0)</f>
        <v>1355</v>
      </c>
      <c r="B1355" s="50"/>
      <c r="C1355" s="51"/>
      <c r="D1355" s="52"/>
      <c r="E1355" s="50"/>
      <c r="F1355" s="50"/>
      <c r="G1355" s="53"/>
      <c r="H1355" s="50"/>
      <c r="I1355" s="50"/>
      <c r="J1355" s="51"/>
      <c r="K1355" s="54"/>
      <c r="L1355" s="50"/>
      <c r="M1355" s="50"/>
      <c r="N1355" s="50"/>
    </row>
    <row r="1356" spans="1:14" s="29" customFormat="1" ht="13.15" customHeight="1">
      <c r="A1356" s="49">
        <f>IF((zdrovojéúdaje!B1356&gt;=$C$3)*(zdrovojéúdaje!B1356&lt;=$C$4),1+COUNTIF($A$1:$A1355,"&gt;0"),0)</f>
        <v>1356</v>
      </c>
      <c r="B1356" s="50"/>
      <c r="C1356" s="51"/>
      <c r="D1356" s="52"/>
      <c r="E1356" s="50"/>
      <c r="F1356" s="50"/>
      <c r="G1356" s="53"/>
      <c r="H1356" s="50"/>
      <c r="I1356" s="50"/>
      <c r="J1356" s="51"/>
      <c r="K1356" s="54"/>
      <c r="L1356" s="50"/>
      <c r="M1356" s="50"/>
      <c r="N1356" s="50"/>
    </row>
    <row r="1357" spans="1:14" s="29" customFormat="1" ht="13.15" customHeight="1">
      <c r="A1357" s="49">
        <f>IF((zdrovojéúdaje!B1357&gt;=$C$3)*(zdrovojéúdaje!B1357&lt;=$C$4),1+COUNTIF($A$1:$A1356,"&gt;0"),0)</f>
        <v>1357</v>
      </c>
      <c r="B1357" s="50"/>
      <c r="C1357" s="51"/>
      <c r="D1357" s="52"/>
      <c r="E1357" s="50"/>
      <c r="F1357" s="50"/>
      <c r="G1357" s="53"/>
      <c r="H1357" s="50"/>
      <c r="I1357" s="50"/>
      <c r="J1357" s="51"/>
      <c r="K1357" s="54"/>
      <c r="L1357" s="50"/>
      <c r="M1357" s="50"/>
      <c r="N1357" s="50"/>
    </row>
    <row r="1358" spans="1:14" s="29" customFormat="1" ht="13.15" customHeight="1">
      <c r="A1358" s="49">
        <f>IF((zdrovojéúdaje!B1358&gt;=$C$3)*(zdrovojéúdaje!B1358&lt;=$C$4),1+COUNTIF($A$1:$A1357,"&gt;0"),0)</f>
        <v>1358</v>
      </c>
      <c r="B1358" s="50"/>
      <c r="C1358" s="51"/>
      <c r="D1358" s="52"/>
      <c r="E1358" s="50"/>
      <c r="F1358" s="50"/>
      <c r="G1358" s="53"/>
      <c r="H1358" s="50"/>
      <c r="I1358" s="50"/>
      <c r="J1358" s="51"/>
      <c r="K1358" s="54"/>
      <c r="L1358" s="50"/>
      <c r="M1358" s="50"/>
      <c r="N1358" s="50"/>
    </row>
    <row r="1359" spans="1:14" s="29" customFormat="1" ht="13.15" customHeight="1">
      <c r="A1359" s="49">
        <f>IF((zdrovojéúdaje!B1359&gt;=$C$3)*(zdrovojéúdaje!B1359&lt;=$C$4),1+COUNTIF($A$1:$A1358,"&gt;0"),0)</f>
        <v>1359</v>
      </c>
      <c r="B1359" s="50"/>
      <c r="C1359" s="51"/>
      <c r="D1359" s="52"/>
      <c r="E1359" s="50"/>
      <c r="F1359" s="50"/>
      <c r="G1359" s="53"/>
      <c r="H1359" s="50"/>
      <c r="I1359" s="50"/>
      <c r="J1359" s="51"/>
      <c r="K1359" s="54"/>
      <c r="L1359" s="50"/>
      <c r="M1359" s="50"/>
      <c r="N1359" s="50"/>
    </row>
    <row r="1360" spans="1:14" s="29" customFormat="1" ht="13.15" customHeight="1">
      <c r="A1360" s="49">
        <f>IF((zdrovojéúdaje!B1360&gt;=$C$3)*(zdrovojéúdaje!B1360&lt;=$C$4),1+COUNTIF($A$1:$A1359,"&gt;0"),0)</f>
        <v>1360</v>
      </c>
      <c r="B1360" s="50"/>
      <c r="C1360" s="51"/>
      <c r="D1360" s="52"/>
      <c r="E1360" s="50"/>
      <c r="F1360" s="50"/>
      <c r="G1360" s="53"/>
      <c r="H1360" s="50"/>
      <c r="I1360" s="50"/>
      <c r="J1360" s="51"/>
      <c r="K1360" s="54"/>
      <c r="L1360" s="50"/>
      <c r="M1360" s="50"/>
      <c r="N1360" s="50"/>
    </row>
    <row r="1361" spans="1:14" s="29" customFormat="1" ht="13.15" customHeight="1">
      <c r="A1361" s="49">
        <f>IF((zdrovojéúdaje!B1361&gt;=$C$3)*(zdrovojéúdaje!B1361&lt;=$C$4),1+COUNTIF($A$1:$A1360,"&gt;0"),0)</f>
        <v>1361</v>
      </c>
      <c r="B1361" s="50"/>
      <c r="C1361" s="51"/>
      <c r="D1361" s="52"/>
      <c r="E1361" s="50"/>
      <c r="F1361" s="50"/>
      <c r="G1361" s="53"/>
      <c r="H1361" s="50"/>
      <c r="I1361" s="50"/>
      <c r="J1361" s="51"/>
      <c r="K1361" s="54"/>
      <c r="L1361" s="50"/>
      <c r="M1361" s="50"/>
      <c r="N1361" s="50"/>
    </row>
    <row r="1362" spans="1:14" s="29" customFormat="1" ht="13.15" customHeight="1">
      <c r="A1362" s="49">
        <f>IF((zdrovojéúdaje!B1362&gt;=$C$3)*(zdrovojéúdaje!B1362&lt;=$C$4),1+COUNTIF($A$1:$A1361,"&gt;0"),0)</f>
        <v>1362</v>
      </c>
      <c r="B1362" s="50"/>
      <c r="C1362" s="51"/>
      <c r="D1362" s="52"/>
      <c r="E1362" s="50"/>
      <c r="F1362" s="50"/>
      <c r="G1362" s="53"/>
      <c r="H1362" s="50"/>
      <c r="I1362" s="50"/>
      <c r="J1362" s="51"/>
      <c r="K1362" s="54"/>
      <c r="L1362" s="50"/>
      <c r="M1362" s="50"/>
      <c r="N1362" s="50"/>
    </row>
    <row r="1363" spans="1:14" s="29" customFormat="1" ht="13.15" customHeight="1">
      <c r="A1363" s="49">
        <f>IF((zdrovojéúdaje!B1363&gt;=$C$3)*(zdrovojéúdaje!B1363&lt;=$C$4),1+COUNTIF($A$1:$A1362,"&gt;0"),0)</f>
        <v>1363</v>
      </c>
      <c r="B1363" s="50"/>
      <c r="C1363" s="51"/>
      <c r="D1363" s="52"/>
      <c r="E1363" s="50"/>
      <c r="F1363" s="50"/>
      <c r="G1363" s="53"/>
      <c r="H1363" s="50"/>
      <c r="I1363" s="50"/>
      <c r="J1363" s="51"/>
      <c r="K1363" s="54"/>
      <c r="L1363" s="50"/>
      <c r="M1363" s="50"/>
      <c r="N1363" s="50"/>
    </row>
    <row r="1364" spans="1:14" s="29" customFormat="1" ht="13.15" customHeight="1">
      <c r="A1364" s="49">
        <f>IF((zdrovojéúdaje!B1364&gt;=$C$3)*(zdrovojéúdaje!B1364&lt;=$C$4),1+COUNTIF($A$1:$A1363,"&gt;0"),0)</f>
        <v>1364</v>
      </c>
      <c r="B1364" s="50"/>
      <c r="C1364" s="51"/>
      <c r="D1364" s="52"/>
      <c r="E1364" s="50"/>
      <c r="F1364" s="50"/>
      <c r="G1364" s="53"/>
      <c r="H1364" s="50"/>
      <c r="I1364" s="50"/>
      <c r="J1364" s="51"/>
      <c r="K1364" s="54"/>
      <c r="L1364" s="50"/>
      <c r="M1364" s="50"/>
      <c r="N1364" s="50"/>
    </row>
    <row r="1365" spans="1:14" s="29" customFormat="1" ht="13.15" customHeight="1">
      <c r="A1365" s="49">
        <f>IF((zdrovojéúdaje!B1365&gt;=$C$3)*(zdrovojéúdaje!B1365&lt;=$C$4),1+COUNTIF($A$1:$A1364,"&gt;0"),0)</f>
        <v>1365</v>
      </c>
      <c r="B1365" s="50"/>
      <c r="C1365" s="51"/>
      <c r="D1365" s="52"/>
      <c r="E1365" s="50"/>
      <c r="F1365" s="50"/>
      <c r="G1365" s="53"/>
      <c r="H1365" s="50"/>
      <c r="I1365" s="50"/>
      <c r="J1365" s="51"/>
      <c r="K1365" s="54"/>
      <c r="L1365" s="50"/>
      <c r="M1365" s="50"/>
      <c r="N1365" s="50"/>
    </row>
    <row r="1366" spans="1:14" s="29" customFormat="1" ht="13.15" customHeight="1">
      <c r="A1366" s="49">
        <f>IF((zdrovojéúdaje!B1366&gt;=$C$3)*(zdrovojéúdaje!B1366&lt;=$C$4),1+COUNTIF($A$1:$A1365,"&gt;0"),0)</f>
        <v>1366</v>
      </c>
      <c r="B1366" s="50"/>
      <c r="C1366" s="51"/>
      <c r="D1366" s="52"/>
      <c r="E1366" s="50"/>
      <c r="F1366" s="50"/>
      <c r="G1366" s="53"/>
      <c r="H1366" s="50"/>
      <c r="I1366" s="50"/>
      <c r="J1366" s="51"/>
      <c r="K1366" s="54"/>
      <c r="L1366" s="50"/>
      <c r="M1366" s="50"/>
      <c r="N1366" s="50"/>
    </row>
    <row r="1367" spans="1:14" s="29" customFormat="1" ht="13.15" customHeight="1">
      <c r="A1367" s="49">
        <f>IF((zdrovojéúdaje!B1367&gt;=$C$3)*(zdrovojéúdaje!B1367&lt;=$C$4),1+COUNTIF($A$1:$A1366,"&gt;0"),0)</f>
        <v>1367</v>
      </c>
      <c r="B1367" s="50"/>
      <c r="C1367" s="51"/>
      <c r="D1367" s="52"/>
      <c r="E1367" s="50"/>
      <c r="F1367" s="50"/>
      <c r="G1367" s="53"/>
      <c r="H1367" s="50"/>
      <c r="I1367" s="50"/>
      <c r="J1367" s="51"/>
      <c r="K1367" s="54"/>
      <c r="L1367" s="50"/>
      <c r="M1367" s="50"/>
      <c r="N1367" s="50"/>
    </row>
    <row r="1368" spans="1:14" s="29" customFormat="1" ht="13.15" customHeight="1">
      <c r="A1368" s="49">
        <f>IF((zdrovojéúdaje!B1368&gt;=$C$3)*(zdrovojéúdaje!B1368&lt;=$C$4),1+COUNTIF($A$1:$A1367,"&gt;0"),0)</f>
        <v>1368</v>
      </c>
      <c r="B1368" s="50"/>
      <c r="C1368" s="51"/>
      <c r="D1368" s="52"/>
      <c r="E1368" s="50"/>
      <c r="F1368" s="50"/>
      <c r="G1368" s="53"/>
      <c r="H1368" s="50"/>
      <c r="I1368" s="50"/>
      <c r="J1368" s="51"/>
      <c r="K1368" s="54"/>
      <c r="L1368" s="50"/>
      <c r="M1368" s="50"/>
      <c r="N1368" s="50"/>
    </row>
    <row r="1369" spans="1:14" s="29" customFormat="1" ht="13.15" customHeight="1">
      <c r="A1369" s="49">
        <f>IF((zdrovojéúdaje!B1369&gt;=$C$3)*(zdrovojéúdaje!B1369&lt;=$C$4),1+COUNTIF($A$1:$A1368,"&gt;0"),0)</f>
        <v>1369</v>
      </c>
      <c r="B1369" s="50"/>
      <c r="C1369" s="51"/>
      <c r="D1369" s="52"/>
      <c r="E1369" s="50"/>
      <c r="F1369" s="50"/>
      <c r="G1369" s="53"/>
      <c r="H1369" s="50"/>
      <c r="I1369" s="50"/>
      <c r="J1369" s="51"/>
      <c r="K1369" s="54"/>
      <c r="L1369" s="50"/>
      <c r="M1369" s="50"/>
      <c r="N1369" s="50"/>
    </row>
    <row r="1370" spans="1:14" s="29" customFormat="1" ht="13.15" customHeight="1">
      <c r="A1370" s="49">
        <f>IF((zdrovojéúdaje!B1370&gt;=$C$3)*(zdrovojéúdaje!B1370&lt;=$C$4),1+COUNTIF($A$1:$A1369,"&gt;0"),0)</f>
        <v>1370</v>
      </c>
      <c r="B1370" s="50"/>
      <c r="C1370" s="51"/>
      <c r="D1370" s="52"/>
      <c r="E1370" s="50"/>
      <c r="F1370" s="50"/>
      <c r="G1370" s="53"/>
      <c r="H1370" s="50"/>
      <c r="I1370" s="50"/>
      <c r="J1370" s="51"/>
      <c r="K1370" s="54"/>
      <c r="L1370" s="50"/>
      <c r="M1370" s="50"/>
      <c r="N1370" s="50"/>
    </row>
    <row r="1371" spans="1:14" s="29" customFormat="1" ht="13.15" customHeight="1">
      <c r="A1371" s="49">
        <f>IF((zdrovojéúdaje!B1371&gt;=$C$3)*(zdrovojéúdaje!B1371&lt;=$C$4),1+COUNTIF($A$1:$A1370,"&gt;0"),0)</f>
        <v>1371</v>
      </c>
      <c r="B1371" s="50"/>
      <c r="C1371" s="51"/>
      <c r="D1371" s="52"/>
      <c r="E1371" s="50"/>
      <c r="F1371" s="50"/>
      <c r="G1371" s="53"/>
      <c r="H1371" s="50"/>
      <c r="I1371" s="50"/>
      <c r="J1371" s="51"/>
      <c r="K1371" s="54"/>
      <c r="L1371" s="50"/>
      <c r="M1371" s="50"/>
      <c r="N1371" s="50"/>
    </row>
    <row r="1372" spans="1:14" s="29" customFormat="1" ht="13.15" customHeight="1">
      <c r="A1372" s="49">
        <f>IF((zdrovojéúdaje!B1372&gt;=$C$3)*(zdrovojéúdaje!B1372&lt;=$C$4),1+COUNTIF($A$1:$A1371,"&gt;0"),0)</f>
        <v>1372</v>
      </c>
      <c r="B1372" s="50"/>
      <c r="C1372" s="51"/>
      <c r="D1372" s="52"/>
      <c r="E1372" s="50"/>
      <c r="F1372" s="50"/>
      <c r="G1372" s="53"/>
      <c r="H1372" s="50"/>
      <c r="I1372" s="50"/>
      <c r="J1372" s="51"/>
      <c r="K1372" s="54"/>
      <c r="L1372" s="50"/>
      <c r="M1372" s="50"/>
      <c r="N1372" s="50"/>
    </row>
    <row r="1373" spans="1:14" s="29" customFormat="1" ht="13.15" customHeight="1">
      <c r="A1373" s="49">
        <f>IF((zdrovojéúdaje!B1373&gt;=$C$3)*(zdrovojéúdaje!B1373&lt;=$C$4),1+COUNTIF($A$1:$A1372,"&gt;0"),0)</f>
        <v>1373</v>
      </c>
      <c r="B1373" s="50"/>
      <c r="C1373" s="51"/>
      <c r="D1373" s="52"/>
      <c r="E1373" s="50"/>
      <c r="F1373" s="50"/>
      <c r="G1373" s="53"/>
      <c r="H1373" s="50"/>
      <c r="I1373" s="50"/>
      <c r="J1373" s="51"/>
      <c r="K1373" s="54"/>
      <c r="L1373" s="50"/>
      <c r="M1373" s="50"/>
      <c r="N1373" s="50"/>
    </row>
    <row r="1374" spans="1:14" s="29" customFormat="1" ht="13.15" customHeight="1">
      <c r="A1374" s="49">
        <f>IF((zdrovojéúdaje!B1374&gt;=$C$3)*(zdrovojéúdaje!B1374&lt;=$C$4),1+COUNTIF($A$1:$A1373,"&gt;0"),0)</f>
        <v>1374</v>
      </c>
      <c r="B1374" s="50"/>
      <c r="C1374" s="51"/>
      <c r="D1374" s="52"/>
      <c r="E1374" s="50"/>
      <c r="F1374" s="50"/>
      <c r="G1374" s="53"/>
      <c r="H1374" s="50"/>
      <c r="I1374" s="50"/>
      <c r="J1374" s="51"/>
      <c r="K1374" s="54"/>
      <c r="L1374" s="50"/>
      <c r="M1374" s="50"/>
      <c r="N1374" s="50"/>
    </row>
    <row r="1375" spans="1:14" s="29" customFormat="1" ht="13.15" customHeight="1">
      <c r="A1375" s="49">
        <f>IF((zdrovojéúdaje!B1375&gt;=$C$3)*(zdrovojéúdaje!B1375&lt;=$C$4),1+COUNTIF($A$1:$A1374,"&gt;0"),0)</f>
        <v>1375</v>
      </c>
      <c r="B1375" s="50"/>
      <c r="C1375" s="51"/>
      <c r="D1375" s="52"/>
      <c r="E1375" s="50"/>
      <c r="F1375" s="50"/>
      <c r="G1375" s="53"/>
      <c r="H1375" s="50"/>
      <c r="I1375" s="50"/>
      <c r="J1375" s="51"/>
      <c r="K1375" s="54"/>
      <c r="L1375" s="50"/>
      <c r="M1375" s="50"/>
      <c r="N1375" s="50"/>
    </row>
    <row r="1376" spans="1:14" s="29" customFormat="1" ht="13.15" customHeight="1">
      <c r="A1376" s="49">
        <f>IF((zdrovojéúdaje!B1376&gt;=$C$3)*(zdrovojéúdaje!B1376&lt;=$C$4),1+COUNTIF($A$1:$A1375,"&gt;0"),0)</f>
        <v>1376</v>
      </c>
      <c r="B1376" s="50"/>
      <c r="C1376" s="51"/>
      <c r="D1376" s="52"/>
      <c r="E1376" s="50"/>
      <c r="F1376" s="50"/>
      <c r="G1376" s="53"/>
      <c r="H1376" s="50"/>
      <c r="I1376" s="50"/>
      <c r="J1376" s="51"/>
      <c r="K1376" s="54"/>
      <c r="L1376" s="50"/>
      <c r="M1376" s="50"/>
      <c r="N1376" s="50"/>
    </row>
    <row r="1377" spans="1:14" s="29" customFormat="1" ht="13.15" customHeight="1">
      <c r="A1377" s="49">
        <f>IF((zdrovojéúdaje!B1377&gt;=$C$3)*(zdrovojéúdaje!B1377&lt;=$C$4),1+COUNTIF($A$1:$A1376,"&gt;0"),0)</f>
        <v>1377</v>
      </c>
      <c r="B1377" s="50"/>
      <c r="C1377" s="51"/>
      <c r="D1377" s="52"/>
      <c r="E1377" s="50"/>
      <c r="F1377" s="50"/>
      <c r="G1377" s="53"/>
      <c r="H1377" s="50"/>
      <c r="I1377" s="50"/>
      <c r="J1377" s="51"/>
      <c r="K1377" s="54"/>
      <c r="L1377" s="50"/>
      <c r="M1377" s="50"/>
      <c r="N1377" s="50"/>
    </row>
    <row r="1378" spans="1:14" s="29" customFormat="1" ht="13.15" customHeight="1">
      <c r="A1378" s="49">
        <f>IF((zdrovojéúdaje!B1378&gt;=$C$3)*(zdrovojéúdaje!B1378&lt;=$C$4),1+COUNTIF($A$1:$A1377,"&gt;0"),0)</f>
        <v>1378</v>
      </c>
      <c r="B1378" s="50"/>
      <c r="C1378" s="51"/>
      <c r="D1378" s="52"/>
      <c r="E1378" s="50"/>
      <c r="F1378" s="50"/>
      <c r="G1378" s="53"/>
      <c r="H1378" s="50"/>
      <c r="I1378" s="50"/>
      <c r="J1378" s="51"/>
      <c r="K1378" s="54"/>
      <c r="L1378" s="50"/>
      <c r="M1378" s="50"/>
      <c r="N1378" s="50"/>
    </row>
    <row r="1379" spans="1:14" s="29" customFormat="1" ht="13.15" customHeight="1">
      <c r="A1379" s="49">
        <f>IF((zdrovojéúdaje!B1379&gt;=$C$3)*(zdrovojéúdaje!B1379&lt;=$C$4),1+COUNTIF($A$1:$A1378,"&gt;0"),0)</f>
        <v>1379</v>
      </c>
      <c r="B1379" s="50"/>
      <c r="C1379" s="51"/>
      <c r="D1379" s="52"/>
      <c r="E1379" s="50"/>
      <c r="F1379" s="50"/>
      <c r="G1379" s="53"/>
      <c r="H1379" s="50"/>
      <c r="I1379" s="50"/>
      <c r="J1379" s="51"/>
      <c r="K1379" s="54"/>
      <c r="L1379" s="50"/>
      <c r="M1379" s="50"/>
      <c r="N1379" s="50"/>
    </row>
    <row r="1380" spans="1:14" s="29" customFormat="1" ht="13.15" customHeight="1">
      <c r="A1380" s="49">
        <f>IF((zdrovojéúdaje!B1380&gt;=$C$3)*(zdrovojéúdaje!B1380&lt;=$C$4),1+COUNTIF($A$1:$A1379,"&gt;0"),0)</f>
        <v>1380</v>
      </c>
      <c r="B1380" s="50"/>
      <c r="C1380" s="51"/>
      <c r="D1380" s="52"/>
      <c r="E1380" s="50"/>
      <c r="F1380" s="50"/>
      <c r="G1380" s="53"/>
      <c r="H1380" s="50"/>
      <c r="I1380" s="50"/>
      <c r="J1380" s="51"/>
      <c r="K1380" s="54"/>
      <c r="L1380" s="50"/>
      <c r="M1380" s="50"/>
      <c r="N1380" s="50"/>
    </row>
    <row r="1381" spans="1:14" s="29" customFormat="1" ht="13.15" customHeight="1">
      <c r="A1381" s="49">
        <f>IF((zdrovojéúdaje!B1381&gt;=$C$3)*(zdrovojéúdaje!B1381&lt;=$C$4),1+COUNTIF($A$1:$A1380,"&gt;0"),0)</f>
        <v>1381</v>
      </c>
      <c r="B1381" s="50"/>
      <c r="C1381" s="51"/>
      <c r="D1381" s="52"/>
      <c r="E1381" s="50"/>
      <c r="F1381" s="50"/>
      <c r="G1381" s="53"/>
      <c r="H1381" s="50"/>
      <c r="I1381" s="50"/>
      <c r="J1381" s="51"/>
      <c r="K1381" s="54"/>
      <c r="L1381" s="50"/>
      <c r="M1381" s="50"/>
      <c r="N1381" s="50"/>
    </row>
    <row r="1382" spans="1:14" s="29" customFormat="1" ht="13.15" customHeight="1">
      <c r="A1382" s="49">
        <f>IF((zdrovojéúdaje!B1382&gt;=$C$3)*(zdrovojéúdaje!B1382&lt;=$C$4),1+COUNTIF($A$1:$A1381,"&gt;0"),0)</f>
        <v>1382</v>
      </c>
      <c r="B1382" s="50"/>
      <c r="C1382" s="51"/>
      <c r="D1382" s="52"/>
      <c r="E1382" s="50"/>
      <c r="F1382" s="50"/>
      <c r="G1382" s="53"/>
      <c r="H1382" s="50"/>
      <c r="I1382" s="50"/>
      <c r="J1382" s="51"/>
      <c r="K1382" s="54"/>
      <c r="L1382" s="50"/>
      <c r="M1382" s="50"/>
      <c r="N1382" s="50"/>
    </row>
    <row r="1383" spans="1:14" s="29" customFormat="1" ht="13.15" customHeight="1">
      <c r="A1383" s="49">
        <f>IF((zdrovojéúdaje!B1383&gt;=$C$3)*(zdrovojéúdaje!B1383&lt;=$C$4),1+COUNTIF($A$1:$A1382,"&gt;0"),0)</f>
        <v>1383</v>
      </c>
      <c r="B1383" s="50"/>
      <c r="C1383" s="51"/>
      <c r="D1383" s="52"/>
      <c r="E1383" s="50"/>
      <c r="F1383" s="50"/>
      <c r="G1383" s="53"/>
      <c r="H1383" s="50"/>
      <c r="I1383" s="50"/>
      <c r="J1383" s="51"/>
      <c r="K1383" s="54"/>
      <c r="L1383" s="50"/>
      <c r="M1383" s="50"/>
      <c r="N1383" s="50"/>
    </row>
    <row r="1384" spans="1:14" s="29" customFormat="1" ht="13.15" customHeight="1">
      <c r="A1384" s="49">
        <f>IF((zdrovojéúdaje!B1384&gt;=$C$3)*(zdrovojéúdaje!B1384&lt;=$C$4),1+COUNTIF($A$1:$A1383,"&gt;0"),0)</f>
        <v>1384</v>
      </c>
      <c r="B1384" s="50"/>
      <c r="C1384" s="51"/>
      <c r="D1384" s="52"/>
      <c r="E1384" s="50"/>
      <c r="F1384" s="50"/>
      <c r="G1384" s="53"/>
      <c r="H1384" s="50"/>
      <c r="I1384" s="50"/>
      <c r="J1384" s="51"/>
      <c r="K1384" s="54"/>
      <c r="L1384" s="50"/>
      <c r="M1384" s="50"/>
      <c r="N1384" s="50"/>
    </row>
    <row r="1385" spans="1:14" s="29" customFormat="1" ht="13.15" customHeight="1">
      <c r="A1385" s="49">
        <f>IF((zdrovojéúdaje!B1385&gt;=$C$3)*(zdrovojéúdaje!B1385&lt;=$C$4),1+COUNTIF($A$1:$A1384,"&gt;0"),0)</f>
        <v>1385</v>
      </c>
      <c r="B1385" s="50"/>
      <c r="C1385" s="51"/>
      <c r="D1385" s="52"/>
      <c r="E1385" s="50"/>
      <c r="F1385" s="50"/>
      <c r="G1385" s="53"/>
      <c r="H1385" s="50"/>
      <c r="I1385" s="50"/>
      <c r="J1385" s="51"/>
      <c r="K1385" s="54"/>
      <c r="L1385" s="50"/>
      <c r="M1385" s="50"/>
      <c r="N1385" s="50"/>
    </row>
    <row r="1386" spans="1:14" s="29" customFormat="1" ht="13.15" customHeight="1">
      <c r="A1386" s="49">
        <f>IF((zdrovojéúdaje!B1386&gt;=$C$3)*(zdrovojéúdaje!B1386&lt;=$C$4),1+COUNTIF($A$1:$A1385,"&gt;0"),0)</f>
        <v>1386</v>
      </c>
      <c r="B1386" s="50"/>
      <c r="C1386" s="51"/>
      <c r="D1386" s="52"/>
      <c r="E1386" s="50"/>
      <c r="F1386" s="50"/>
      <c r="G1386" s="53"/>
      <c r="H1386" s="50"/>
      <c r="I1386" s="50"/>
      <c r="J1386" s="51"/>
      <c r="K1386" s="54"/>
      <c r="L1386" s="50"/>
      <c r="M1386" s="50"/>
      <c r="N1386" s="50"/>
    </row>
    <row r="1387" spans="1:14" s="29" customFormat="1" ht="13.15" customHeight="1">
      <c r="A1387" s="49">
        <f>IF((zdrovojéúdaje!B1387&gt;=$C$3)*(zdrovojéúdaje!B1387&lt;=$C$4),1+COUNTIF($A$1:$A1386,"&gt;0"),0)</f>
        <v>1387</v>
      </c>
      <c r="B1387" s="50"/>
      <c r="C1387" s="51"/>
      <c r="D1387" s="52"/>
      <c r="E1387" s="50"/>
      <c r="F1387" s="50"/>
      <c r="G1387" s="53"/>
      <c r="H1387" s="50"/>
      <c r="I1387" s="50"/>
      <c r="J1387" s="51"/>
      <c r="K1387" s="54"/>
      <c r="L1387" s="50"/>
      <c r="M1387" s="50"/>
      <c r="N1387" s="50"/>
    </row>
    <row r="1388" spans="1:14" s="29" customFormat="1" ht="13.15" customHeight="1">
      <c r="A1388" s="49">
        <f>IF((zdrovojéúdaje!B1388&gt;=$C$3)*(zdrovojéúdaje!B1388&lt;=$C$4),1+COUNTIF($A$1:$A1387,"&gt;0"),0)</f>
        <v>1388</v>
      </c>
      <c r="B1388" s="50"/>
      <c r="C1388" s="51"/>
      <c r="D1388" s="52"/>
      <c r="E1388" s="50"/>
      <c r="F1388" s="50"/>
      <c r="G1388" s="53"/>
      <c r="H1388" s="50"/>
      <c r="I1388" s="50"/>
      <c r="J1388" s="51"/>
      <c r="K1388" s="54"/>
      <c r="L1388" s="50"/>
      <c r="M1388" s="50"/>
      <c r="N1388" s="50"/>
    </row>
    <row r="1389" spans="1:14" s="29" customFormat="1" ht="13.15" customHeight="1">
      <c r="A1389" s="49">
        <f>IF((zdrovojéúdaje!B1389&gt;=$C$3)*(zdrovojéúdaje!B1389&lt;=$C$4),1+COUNTIF($A$1:$A1388,"&gt;0"),0)</f>
        <v>1389</v>
      </c>
      <c r="B1389" s="50"/>
      <c r="C1389" s="51"/>
      <c r="D1389" s="52"/>
      <c r="E1389" s="50"/>
      <c r="F1389" s="50"/>
      <c r="G1389" s="53"/>
      <c r="H1389" s="50"/>
      <c r="I1389" s="50"/>
      <c r="J1389" s="51"/>
      <c r="K1389" s="54"/>
      <c r="L1389" s="50"/>
      <c r="M1389" s="50"/>
      <c r="N1389" s="50"/>
    </row>
    <row r="1390" spans="1:14" s="29" customFormat="1" ht="13.15" customHeight="1">
      <c r="A1390" s="49">
        <f>IF((zdrovojéúdaje!B1390&gt;=$C$3)*(zdrovojéúdaje!B1390&lt;=$C$4),1+COUNTIF($A$1:$A1389,"&gt;0"),0)</f>
        <v>1390</v>
      </c>
      <c r="B1390" s="50"/>
      <c r="C1390" s="51"/>
      <c r="D1390" s="52"/>
      <c r="E1390" s="50"/>
      <c r="F1390" s="50"/>
      <c r="G1390" s="53"/>
      <c r="H1390" s="50"/>
      <c r="I1390" s="50"/>
      <c r="J1390" s="51"/>
      <c r="K1390" s="54"/>
      <c r="L1390" s="50"/>
      <c r="M1390" s="50"/>
      <c r="N1390" s="50"/>
    </row>
    <row r="1391" spans="1:14" s="29" customFormat="1" ht="13.15" customHeight="1">
      <c r="A1391" s="49">
        <f>IF((zdrovojéúdaje!B1391&gt;=$C$3)*(zdrovojéúdaje!B1391&lt;=$C$4),1+COUNTIF($A$1:$A1390,"&gt;0"),0)</f>
        <v>1391</v>
      </c>
      <c r="B1391" s="50"/>
      <c r="C1391" s="51"/>
      <c r="D1391" s="52"/>
      <c r="E1391" s="50"/>
      <c r="F1391" s="50"/>
      <c r="G1391" s="53"/>
      <c r="H1391" s="50"/>
      <c r="I1391" s="50"/>
      <c r="J1391" s="51"/>
      <c r="K1391" s="54"/>
      <c r="L1391" s="50"/>
      <c r="M1391" s="50"/>
      <c r="N1391" s="50"/>
    </row>
    <row r="1392" spans="1:14" s="29" customFormat="1" ht="13.15" customHeight="1">
      <c r="A1392" s="49">
        <f>IF((zdrovojéúdaje!B1392&gt;=$C$3)*(zdrovojéúdaje!B1392&lt;=$C$4),1+COUNTIF($A$1:$A1391,"&gt;0"),0)</f>
        <v>1392</v>
      </c>
      <c r="B1392" s="50"/>
      <c r="C1392" s="51"/>
      <c r="D1392" s="52"/>
      <c r="E1392" s="50"/>
      <c r="F1392" s="50"/>
      <c r="G1392" s="53"/>
      <c r="H1392" s="50"/>
      <c r="I1392" s="50"/>
      <c r="J1392" s="51"/>
      <c r="K1392" s="54"/>
      <c r="L1392" s="50"/>
      <c r="M1392" s="50"/>
      <c r="N1392" s="50"/>
    </row>
    <row r="1393" spans="1:14" s="29" customFormat="1" ht="13.15" customHeight="1">
      <c r="A1393" s="49">
        <f>IF((zdrovojéúdaje!B1393&gt;=$C$3)*(zdrovojéúdaje!B1393&lt;=$C$4),1+COUNTIF($A$1:$A1392,"&gt;0"),0)</f>
        <v>1393</v>
      </c>
      <c r="B1393" s="50"/>
      <c r="C1393" s="51"/>
      <c r="D1393" s="52"/>
      <c r="E1393" s="50"/>
      <c r="F1393" s="50"/>
      <c r="G1393" s="53"/>
      <c r="H1393" s="50"/>
      <c r="I1393" s="50"/>
      <c r="J1393" s="51"/>
      <c r="K1393" s="54"/>
      <c r="L1393" s="50"/>
      <c r="M1393" s="50"/>
      <c r="N1393" s="50"/>
    </row>
    <row r="1394" spans="1:14" s="29" customFormat="1" ht="13.15" customHeight="1">
      <c r="A1394" s="49">
        <f>IF((zdrovojéúdaje!B1394&gt;=$C$3)*(zdrovojéúdaje!B1394&lt;=$C$4),1+COUNTIF($A$1:$A1393,"&gt;0"),0)</f>
        <v>1394</v>
      </c>
      <c r="B1394" s="50"/>
      <c r="C1394" s="51"/>
      <c r="D1394" s="52"/>
      <c r="E1394" s="50"/>
      <c r="F1394" s="50"/>
      <c r="G1394" s="53"/>
      <c r="H1394" s="50"/>
      <c r="I1394" s="50"/>
      <c r="J1394" s="51"/>
      <c r="K1394" s="54"/>
      <c r="L1394" s="50"/>
      <c r="M1394" s="50"/>
      <c r="N1394" s="50"/>
    </row>
    <row r="1395" spans="1:14" s="29" customFormat="1" ht="13.15" customHeight="1">
      <c r="A1395" s="49">
        <f>IF((zdrovojéúdaje!B1395&gt;=$C$3)*(zdrovojéúdaje!B1395&lt;=$C$4),1+COUNTIF($A$1:$A1394,"&gt;0"),0)</f>
        <v>1395</v>
      </c>
      <c r="B1395" s="50"/>
      <c r="C1395" s="51"/>
      <c r="D1395" s="52"/>
      <c r="E1395" s="50"/>
      <c r="F1395" s="50"/>
      <c r="G1395" s="53"/>
      <c r="H1395" s="50"/>
      <c r="I1395" s="50"/>
      <c r="J1395" s="51"/>
      <c r="K1395" s="54"/>
      <c r="L1395" s="50"/>
      <c r="M1395" s="50"/>
      <c r="N1395" s="50"/>
    </row>
    <row r="1396" spans="1:14" s="29" customFormat="1" ht="13.15" customHeight="1">
      <c r="A1396" s="49">
        <f>IF((zdrovojéúdaje!B1396&gt;=$C$3)*(zdrovojéúdaje!B1396&lt;=$C$4),1+COUNTIF($A$1:$A1395,"&gt;0"),0)</f>
        <v>1396</v>
      </c>
      <c r="B1396" s="50"/>
      <c r="C1396" s="51"/>
      <c r="D1396" s="52"/>
      <c r="E1396" s="50"/>
      <c r="F1396" s="50"/>
      <c r="G1396" s="53"/>
      <c r="H1396" s="50"/>
      <c r="I1396" s="50"/>
      <c r="J1396" s="51"/>
      <c r="K1396" s="54"/>
      <c r="L1396" s="50"/>
      <c r="M1396" s="50"/>
      <c r="N1396" s="50"/>
    </row>
    <row r="1397" spans="1:14" s="29" customFormat="1" ht="13.15" customHeight="1">
      <c r="A1397" s="49">
        <f>IF((zdrovojéúdaje!B1397&gt;=$C$3)*(zdrovojéúdaje!B1397&lt;=$C$4),1+COUNTIF($A$1:$A1396,"&gt;0"),0)</f>
        <v>1397</v>
      </c>
      <c r="B1397" s="50"/>
      <c r="C1397" s="51"/>
      <c r="D1397" s="52"/>
      <c r="E1397" s="50"/>
      <c r="F1397" s="50"/>
      <c r="G1397" s="53"/>
      <c r="H1397" s="50"/>
      <c r="I1397" s="50"/>
      <c r="J1397" s="51"/>
      <c r="K1397" s="54"/>
      <c r="L1397" s="50"/>
      <c r="M1397" s="50"/>
      <c r="N1397" s="50"/>
    </row>
    <row r="1398" spans="1:14" s="29" customFormat="1" ht="13.15" customHeight="1">
      <c r="A1398" s="49">
        <f>IF((zdrovojéúdaje!B1398&gt;=$C$3)*(zdrovojéúdaje!B1398&lt;=$C$4),1+COUNTIF($A$1:$A1397,"&gt;0"),0)</f>
        <v>1398</v>
      </c>
      <c r="B1398" s="50"/>
      <c r="C1398" s="51"/>
      <c r="D1398" s="52"/>
      <c r="E1398" s="50"/>
      <c r="F1398" s="50"/>
      <c r="G1398" s="53"/>
      <c r="H1398" s="50"/>
      <c r="I1398" s="50"/>
      <c r="J1398" s="51"/>
      <c r="K1398" s="54"/>
      <c r="L1398" s="50"/>
      <c r="M1398" s="50"/>
      <c r="N1398" s="50"/>
    </row>
    <row r="1399" spans="1:14" s="29" customFormat="1" ht="13.15" customHeight="1">
      <c r="A1399" s="49">
        <f>IF((zdrovojéúdaje!B1399&gt;=$C$3)*(zdrovojéúdaje!B1399&lt;=$C$4),1+COUNTIF($A$1:$A1398,"&gt;0"),0)</f>
        <v>1399</v>
      </c>
      <c r="B1399" s="50"/>
      <c r="C1399" s="51"/>
      <c r="D1399" s="52"/>
      <c r="E1399" s="50"/>
      <c r="F1399" s="50"/>
      <c r="G1399" s="53"/>
      <c r="H1399" s="50"/>
      <c r="I1399" s="50"/>
      <c r="J1399" s="51"/>
      <c r="K1399" s="54"/>
      <c r="L1399" s="50"/>
      <c r="M1399" s="50"/>
      <c r="N1399" s="50"/>
    </row>
    <row r="1400" spans="1:14" s="29" customFormat="1" ht="13.15" customHeight="1">
      <c r="A1400" s="49">
        <f>IF((zdrovojéúdaje!B1400&gt;=$C$3)*(zdrovojéúdaje!B1400&lt;=$C$4),1+COUNTIF($A$1:$A1399,"&gt;0"),0)</f>
        <v>1400</v>
      </c>
      <c r="B1400" s="50"/>
      <c r="C1400" s="51"/>
      <c r="D1400" s="52"/>
      <c r="E1400" s="50"/>
      <c r="F1400" s="50"/>
      <c r="G1400" s="53"/>
      <c r="H1400" s="50"/>
      <c r="I1400" s="50"/>
      <c r="J1400" s="51"/>
      <c r="K1400" s="54"/>
      <c r="L1400" s="50"/>
      <c r="M1400" s="50"/>
      <c r="N1400" s="50"/>
    </row>
    <row r="1401" spans="1:14" s="29" customFormat="1" ht="13.15" customHeight="1">
      <c r="A1401" s="49">
        <f>IF((zdrovojéúdaje!B1401&gt;=$C$3)*(zdrovojéúdaje!B1401&lt;=$C$4),1+COUNTIF($A$1:$A1400,"&gt;0"),0)</f>
        <v>1401</v>
      </c>
      <c r="B1401" s="50"/>
      <c r="C1401" s="51"/>
      <c r="D1401" s="52"/>
      <c r="E1401" s="50"/>
      <c r="F1401" s="50"/>
      <c r="G1401" s="53"/>
      <c r="H1401" s="50"/>
      <c r="I1401" s="50"/>
      <c r="J1401" s="51"/>
      <c r="K1401" s="54"/>
      <c r="L1401" s="50"/>
      <c r="M1401" s="50"/>
      <c r="N1401" s="50"/>
    </row>
    <row r="1402" spans="1:14" s="29" customFormat="1" ht="13.15" customHeight="1">
      <c r="A1402" s="49">
        <f>IF((zdrovojéúdaje!B1402&gt;=$C$3)*(zdrovojéúdaje!B1402&lt;=$C$4),1+COUNTIF($A$1:$A1401,"&gt;0"),0)</f>
        <v>1402</v>
      </c>
      <c r="B1402" s="50"/>
      <c r="C1402" s="51"/>
      <c r="D1402" s="52"/>
      <c r="E1402" s="50"/>
      <c r="F1402" s="50"/>
      <c r="G1402" s="53"/>
      <c r="H1402" s="50"/>
      <c r="I1402" s="50"/>
      <c r="J1402" s="51"/>
      <c r="K1402" s="54"/>
      <c r="L1402" s="50"/>
      <c r="M1402" s="50"/>
      <c r="N1402" s="50"/>
    </row>
    <row r="1403" spans="1:14" s="29" customFormat="1" ht="13.15" customHeight="1">
      <c r="A1403" s="49">
        <f>IF((zdrovojéúdaje!B1403&gt;=$C$3)*(zdrovojéúdaje!B1403&lt;=$C$4),1+COUNTIF($A$1:$A1402,"&gt;0"),0)</f>
        <v>1403</v>
      </c>
      <c r="B1403" s="50"/>
      <c r="C1403" s="51"/>
      <c r="D1403" s="52"/>
      <c r="E1403" s="50"/>
      <c r="F1403" s="50"/>
      <c r="G1403" s="53"/>
      <c r="H1403" s="50"/>
      <c r="I1403" s="50"/>
      <c r="J1403" s="51"/>
      <c r="K1403" s="54"/>
      <c r="L1403" s="50"/>
      <c r="M1403" s="50"/>
      <c r="N1403" s="50"/>
    </row>
    <row r="1404" spans="1:14" s="29" customFormat="1" ht="13.15" customHeight="1">
      <c r="A1404" s="49">
        <f>IF((zdrovojéúdaje!B1404&gt;=$C$3)*(zdrovojéúdaje!B1404&lt;=$C$4),1+COUNTIF($A$1:$A1403,"&gt;0"),0)</f>
        <v>1404</v>
      </c>
      <c r="B1404" s="50"/>
      <c r="C1404" s="51"/>
      <c r="D1404" s="52"/>
      <c r="E1404" s="50"/>
      <c r="F1404" s="50"/>
      <c r="G1404" s="53"/>
      <c r="H1404" s="50"/>
      <c r="I1404" s="50"/>
      <c r="J1404" s="51"/>
      <c r="K1404" s="54"/>
      <c r="L1404" s="50"/>
      <c r="M1404" s="50"/>
      <c r="N1404" s="50"/>
    </row>
    <row r="1405" spans="1:14" s="29" customFormat="1" ht="13.15" customHeight="1">
      <c r="A1405" s="49">
        <f>IF((zdrovojéúdaje!B1405&gt;=$C$3)*(zdrovojéúdaje!B1405&lt;=$C$4),1+COUNTIF($A$1:$A1404,"&gt;0"),0)</f>
        <v>1405</v>
      </c>
      <c r="B1405" s="50"/>
      <c r="C1405" s="51"/>
      <c r="D1405" s="52"/>
      <c r="E1405" s="50"/>
      <c r="F1405" s="50"/>
      <c r="G1405" s="53"/>
      <c r="H1405" s="50"/>
      <c r="I1405" s="50"/>
      <c r="J1405" s="51"/>
      <c r="K1405" s="54"/>
      <c r="L1405" s="50"/>
      <c r="M1405" s="50"/>
      <c r="N1405" s="50"/>
    </row>
    <row r="1406" spans="1:14" s="29" customFormat="1" ht="13.15" customHeight="1">
      <c r="A1406" s="49">
        <f>IF((zdrovojéúdaje!B1406&gt;=$C$3)*(zdrovojéúdaje!B1406&lt;=$C$4),1+COUNTIF($A$1:$A1405,"&gt;0"),0)</f>
        <v>1406</v>
      </c>
      <c r="B1406" s="50"/>
      <c r="C1406" s="51"/>
      <c r="D1406" s="52"/>
      <c r="E1406" s="50"/>
      <c r="F1406" s="50"/>
      <c r="G1406" s="53"/>
      <c r="H1406" s="50"/>
      <c r="I1406" s="50"/>
      <c r="J1406" s="51"/>
      <c r="K1406" s="54"/>
      <c r="L1406" s="50"/>
      <c r="M1406" s="50"/>
      <c r="N1406" s="50"/>
    </row>
    <row r="1407" spans="1:14" s="29" customFormat="1" ht="13.15" customHeight="1">
      <c r="A1407" s="49">
        <f>IF((zdrovojéúdaje!B1407&gt;=$C$3)*(zdrovojéúdaje!B1407&lt;=$C$4),1+COUNTIF($A$1:$A1406,"&gt;0"),0)</f>
        <v>1407</v>
      </c>
      <c r="B1407" s="50"/>
      <c r="C1407" s="51"/>
      <c r="D1407" s="52"/>
      <c r="E1407" s="50"/>
      <c r="F1407" s="50"/>
      <c r="G1407" s="53"/>
      <c r="H1407" s="50"/>
      <c r="I1407" s="50"/>
      <c r="J1407" s="51"/>
      <c r="K1407" s="54"/>
      <c r="L1407" s="50"/>
      <c r="M1407" s="50"/>
      <c r="N1407" s="50"/>
    </row>
    <row r="1408" spans="1:14" s="29" customFormat="1" ht="13.15" customHeight="1">
      <c r="A1408" s="49">
        <f>IF((zdrovojéúdaje!B1408&gt;=$C$3)*(zdrovojéúdaje!B1408&lt;=$C$4),1+COUNTIF($A$1:$A1407,"&gt;0"),0)</f>
        <v>1408</v>
      </c>
      <c r="B1408" s="50"/>
      <c r="C1408" s="51"/>
      <c r="D1408" s="52"/>
      <c r="E1408" s="50"/>
      <c r="F1408" s="50"/>
      <c r="G1408" s="53"/>
      <c r="H1408" s="50"/>
      <c r="I1408" s="50"/>
      <c r="J1408" s="51"/>
      <c r="K1408" s="54"/>
      <c r="L1408" s="50"/>
      <c r="M1408" s="50"/>
      <c r="N1408" s="50"/>
    </row>
    <row r="1409" spans="1:14" s="29" customFormat="1" ht="13.15" customHeight="1">
      <c r="A1409" s="49">
        <f>IF((zdrovojéúdaje!B1409&gt;=$C$3)*(zdrovojéúdaje!B1409&lt;=$C$4),1+COUNTIF($A$1:$A1408,"&gt;0"),0)</f>
        <v>1409</v>
      </c>
      <c r="B1409" s="50"/>
      <c r="C1409" s="51"/>
      <c r="D1409" s="52"/>
      <c r="E1409" s="50"/>
      <c r="F1409" s="50"/>
      <c r="G1409" s="53"/>
      <c r="H1409" s="50"/>
      <c r="I1409" s="50"/>
      <c r="J1409" s="51"/>
      <c r="K1409" s="54"/>
      <c r="L1409" s="50"/>
      <c r="M1409" s="50"/>
      <c r="N1409" s="50"/>
    </row>
    <row r="1410" spans="1:14" s="29" customFormat="1" ht="13.15" customHeight="1">
      <c r="A1410" s="49">
        <f>IF((zdrovojéúdaje!B1410&gt;=$C$3)*(zdrovojéúdaje!B1410&lt;=$C$4),1+COUNTIF($A$1:$A1409,"&gt;0"),0)</f>
        <v>1410</v>
      </c>
      <c r="B1410" s="50"/>
      <c r="C1410" s="51"/>
      <c r="D1410" s="52"/>
      <c r="E1410" s="50"/>
      <c r="F1410" s="50"/>
      <c r="G1410" s="53"/>
      <c r="H1410" s="50"/>
      <c r="I1410" s="50"/>
      <c r="J1410" s="51"/>
      <c r="K1410" s="54"/>
      <c r="L1410" s="50"/>
      <c r="M1410" s="50"/>
      <c r="N1410" s="50"/>
    </row>
    <row r="1411" spans="1:14" s="29" customFormat="1" ht="13.15" customHeight="1">
      <c r="A1411" s="49">
        <f>IF((zdrovojéúdaje!B1411&gt;=$C$3)*(zdrovojéúdaje!B1411&lt;=$C$4),1+COUNTIF($A$1:$A1410,"&gt;0"),0)</f>
        <v>1411</v>
      </c>
      <c r="B1411" s="50"/>
      <c r="C1411" s="51"/>
      <c r="D1411" s="52"/>
      <c r="E1411" s="50"/>
      <c r="F1411" s="50"/>
      <c r="G1411" s="53"/>
      <c r="H1411" s="50"/>
      <c r="I1411" s="50"/>
      <c r="J1411" s="51"/>
      <c r="K1411" s="54"/>
      <c r="L1411" s="50"/>
      <c r="M1411" s="50"/>
      <c r="N1411" s="50"/>
    </row>
    <row r="1412" spans="1:14" s="29" customFormat="1" ht="13.15" customHeight="1">
      <c r="A1412" s="49">
        <f>IF((zdrovojéúdaje!B1412&gt;=$C$3)*(zdrovojéúdaje!B1412&lt;=$C$4),1+COUNTIF($A$1:$A1411,"&gt;0"),0)</f>
        <v>1412</v>
      </c>
      <c r="B1412" s="50"/>
      <c r="C1412" s="51"/>
      <c r="D1412" s="52"/>
      <c r="E1412" s="50"/>
      <c r="F1412" s="50"/>
      <c r="G1412" s="53"/>
      <c r="H1412" s="50"/>
      <c r="I1412" s="50"/>
      <c r="J1412" s="51"/>
      <c r="K1412" s="54"/>
      <c r="L1412" s="50"/>
      <c r="M1412" s="50"/>
      <c r="N1412" s="50"/>
    </row>
    <row r="1413" spans="1:14" s="29" customFormat="1" ht="13.15" customHeight="1">
      <c r="A1413" s="49">
        <f>IF((zdrovojéúdaje!B1413&gt;=$C$3)*(zdrovojéúdaje!B1413&lt;=$C$4),1+COUNTIF($A$1:$A1412,"&gt;0"),0)</f>
        <v>1413</v>
      </c>
      <c r="B1413" s="50"/>
      <c r="C1413" s="51"/>
      <c r="D1413" s="52"/>
      <c r="E1413" s="50"/>
      <c r="F1413" s="50"/>
      <c r="G1413" s="53"/>
      <c r="H1413" s="50"/>
      <c r="I1413" s="50"/>
      <c r="J1413" s="51"/>
      <c r="K1413" s="54"/>
      <c r="L1413" s="50"/>
      <c r="M1413" s="50"/>
      <c r="N1413" s="50"/>
    </row>
    <row r="1414" spans="1:14" s="29" customFormat="1" ht="13.15" customHeight="1">
      <c r="A1414" s="49">
        <f>IF((zdrovojéúdaje!B1414&gt;=$C$3)*(zdrovojéúdaje!B1414&lt;=$C$4),1+COUNTIF($A$1:$A1413,"&gt;0"),0)</f>
        <v>1414</v>
      </c>
      <c r="B1414" s="50"/>
      <c r="C1414" s="51"/>
      <c r="D1414" s="52"/>
      <c r="E1414" s="50"/>
      <c r="F1414" s="50"/>
      <c r="G1414" s="53"/>
      <c r="H1414" s="50"/>
      <c r="I1414" s="50"/>
      <c r="J1414" s="51"/>
      <c r="K1414" s="54"/>
      <c r="L1414" s="50"/>
      <c r="M1414" s="50"/>
      <c r="N1414" s="50"/>
    </row>
    <row r="1415" spans="1:14" s="29" customFormat="1" ht="13.15" customHeight="1">
      <c r="A1415" s="49">
        <f>IF((zdrovojéúdaje!B1415&gt;=$C$3)*(zdrovojéúdaje!B1415&lt;=$C$4),1+COUNTIF($A$1:$A1414,"&gt;0"),0)</f>
        <v>1415</v>
      </c>
      <c r="B1415" s="50"/>
      <c r="C1415" s="51"/>
      <c r="D1415" s="52"/>
      <c r="E1415" s="50"/>
      <c r="F1415" s="50"/>
      <c r="G1415" s="53"/>
      <c r="H1415" s="50"/>
      <c r="I1415" s="50"/>
      <c r="J1415" s="51"/>
      <c r="K1415" s="54"/>
      <c r="L1415" s="50"/>
      <c r="M1415" s="50"/>
      <c r="N1415" s="50"/>
    </row>
    <row r="1416" spans="1:14" s="29" customFormat="1" ht="13.15" customHeight="1">
      <c r="A1416" s="49">
        <f>IF((zdrovojéúdaje!B1416&gt;=$C$3)*(zdrovojéúdaje!B1416&lt;=$C$4),1+COUNTIF($A$1:$A1415,"&gt;0"),0)</f>
        <v>1416</v>
      </c>
      <c r="B1416" s="50"/>
      <c r="C1416" s="51"/>
      <c r="D1416" s="52"/>
      <c r="E1416" s="50"/>
      <c r="F1416" s="50"/>
      <c r="G1416" s="53"/>
      <c r="H1416" s="50"/>
      <c r="I1416" s="50"/>
      <c r="J1416" s="51"/>
      <c r="K1416" s="54"/>
      <c r="L1416" s="50"/>
      <c r="M1416" s="50"/>
      <c r="N1416" s="50"/>
    </row>
    <row r="1417" spans="1:14" s="29" customFormat="1" ht="13.15" customHeight="1">
      <c r="A1417" s="49">
        <f>IF((zdrovojéúdaje!B1417&gt;=$C$3)*(zdrovojéúdaje!B1417&lt;=$C$4),1+COUNTIF($A$1:$A1416,"&gt;0"),0)</f>
        <v>1417</v>
      </c>
      <c r="B1417" s="50"/>
      <c r="C1417" s="51"/>
      <c r="D1417" s="52"/>
      <c r="E1417" s="50"/>
      <c r="F1417" s="50"/>
      <c r="G1417" s="53"/>
      <c r="H1417" s="50"/>
      <c r="I1417" s="50"/>
      <c r="J1417" s="51"/>
      <c r="K1417" s="54"/>
      <c r="L1417" s="50"/>
      <c r="M1417" s="50"/>
      <c r="N1417" s="50"/>
    </row>
    <row r="1418" spans="1:14" s="29" customFormat="1" ht="13.15" customHeight="1">
      <c r="A1418" s="49">
        <f>IF((zdrovojéúdaje!B1418&gt;=$C$3)*(zdrovojéúdaje!B1418&lt;=$C$4),1+COUNTIF($A$1:$A1417,"&gt;0"),0)</f>
        <v>1418</v>
      </c>
      <c r="B1418" s="50"/>
      <c r="C1418" s="51"/>
      <c r="D1418" s="52"/>
      <c r="E1418" s="50"/>
      <c r="F1418" s="50"/>
      <c r="G1418" s="53"/>
      <c r="H1418" s="50"/>
      <c r="I1418" s="50"/>
      <c r="J1418" s="51"/>
      <c r="K1418" s="54"/>
      <c r="L1418" s="50"/>
      <c r="M1418" s="50"/>
      <c r="N1418" s="50"/>
    </row>
    <row r="1419" spans="1:14" s="29" customFormat="1" ht="13.15" customHeight="1">
      <c r="A1419" s="49">
        <f>IF((zdrovojéúdaje!B1419&gt;=$C$3)*(zdrovojéúdaje!B1419&lt;=$C$4),1+COUNTIF($A$1:$A1418,"&gt;0"),0)</f>
        <v>1419</v>
      </c>
      <c r="B1419" s="50"/>
      <c r="C1419" s="51"/>
      <c r="D1419" s="52"/>
      <c r="E1419" s="50"/>
      <c r="F1419" s="50"/>
      <c r="G1419" s="53"/>
      <c r="H1419" s="50"/>
      <c r="I1419" s="50"/>
      <c r="J1419" s="51"/>
      <c r="K1419" s="54"/>
      <c r="L1419" s="50"/>
      <c r="M1419" s="50"/>
      <c r="N1419" s="50"/>
    </row>
    <row r="1420" spans="1:14" s="29" customFormat="1" ht="13.15" customHeight="1">
      <c r="A1420" s="49">
        <f>IF((zdrovojéúdaje!B1420&gt;=$C$3)*(zdrovojéúdaje!B1420&lt;=$C$4),1+COUNTIF($A$1:$A1419,"&gt;0"),0)</f>
        <v>1420</v>
      </c>
      <c r="B1420" s="50"/>
      <c r="C1420" s="51"/>
      <c r="D1420" s="52"/>
      <c r="E1420" s="50"/>
      <c r="F1420" s="50"/>
      <c r="G1420" s="53"/>
      <c r="H1420" s="50"/>
      <c r="I1420" s="50"/>
      <c r="J1420" s="51"/>
      <c r="K1420" s="54"/>
      <c r="L1420" s="50"/>
      <c r="M1420" s="50"/>
      <c r="N1420" s="50"/>
    </row>
    <row r="1421" spans="1:14" s="29" customFormat="1" ht="13.15" customHeight="1">
      <c r="A1421" s="49">
        <f>IF((zdrovojéúdaje!B1421&gt;=$C$3)*(zdrovojéúdaje!B1421&lt;=$C$4),1+COUNTIF($A$1:$A1420,"&gt;0"),0)</f>
        <v>1421</v>
      </c>
      <c r="B1421" s="50"/>
      <c r="C1421" s="51"/>
      <c r="D1421" s="52"/>
      <c r="E1421" s="50"/>
      <c r="F1421" s="50"/>
      <c r="G1421" s="53"/>
      <c r="H1421" s="50"/>
      <c r="I1421" s="50"/>
      <c r="J1421" s="51"/>
      <c r="K1421" s="54"/>
      <c r="L1421" s="50"/>
      <c r="M1421" s="50"/>
      <c r="N1421" s="50"/>
    </row>
    <row r="1422" spans="1:14" s="29" customFormat="1" ht="13.15" customHeight="1">
      <c r="A1422" s="49">
        <f>IF((zdrovojéúdaje!B1422&gt;=$C$3)*(zdrovojéúdaje!B1422&lt;=$C$4),1+COUNTIF($A$1:$A1421,"&gt;0"),0)</f>
        <v>1422</v>
      </c>
      <c r="B1422" s="50"/>
      <c r="C1422" s="51"/>
      <c r="D1422" s="52"/>
      <c r="E1422" s="50"/>
      <c r="F1422" s="50"/>
      <c r="G1422" s="53"/>
      <c r="H1422" s="50"/>
      <c r="I1422" s="50"/>
      <c r="J1422" s="51"/>
      <c r="K1422" s="54"/>
      <c r="L1422" s="50"/>
      <c r="M1422" s="50"/>
      <c r="N1422" s="50"/>
    </row>
    <row r="1423" spans="1:14" s="29" customFormat="1" ht="13.15" customHeight="1">
      <c r="A1423" s="49">
        <f>IF((zdrovojéúdaje!B1423&gt;=$C$3)*(zdrovojéúdaje!B1423&lt;=$C$4),1+COUNTIF($A$1:$A1422,"&gt;0"),0)</f>
        <v>1423</v>
      </c>
      <c r="B1423" s="50"/>
      <c r="C1423" s="51"/>
      <c r="D1423" s="52"/>
      <c r="E1423" s="50"/>
      <c r="F1423" s="50"/>
      <c r="G1423" s="53"/>
      <c r="H1423" s="50"/>
      <c r="I1423" s="50"/>
      <c r="J1423" s="51"/>
      <c r="K1423" s="54"/>
      <c r="L1423" s="50"/>
      <c r="M1423" s="50"/>
      <c r="N1423" s="50"/>
    </row>
    <row r="1424" spans="1:14" s="29" customFormat="1" ht="13.15" customHeight="1">
      <c r="A1424" s="49">
        <f>IF((zdrovojéúdaje!B1424&gt;=$C$3)*(zdrovojéúdaje!B1424&lt;=$C$4),1+COUNTIF($A$1:$A1423,"&gt;0"),0)</f>
        <v>1424</v>
      </c>
      <c r="B1424" s="50"/>
      <c r="C1424" s="51"/>
      <c r="D1424" s="52"/>
      <c r="E1424" s="50"/>
      <c r="F1424" s="50"/>
      <c r="G1424" s="53"/>
      <c r="H1424" s="50"/>
      <c r="I1424" s="50"/>
      <c r="J1424" s="51"/>
      <c r="K1424" s="54"/>
      <c r="L1424" s="50"/>
      <c r="M1424" s="50"/>
      <c r="N1424" s="50"/>
    </row>
    <row r="1425" spans="1:14" s="29" customFormat="1" ht="13.15" customHeight="1">
      <c r="A1425" s="49">
        <f>IF((zdrovojéúdaje!B1425&gt;=$C$3)*(zdrovojéúdaje!B1425&lt;=$C$4),1+COUNTIF($A$1:$A1424,"&gt;0"),0)</f>
        <v>1425</v>
      </c>
      <c r="B1425" s="50"/>
      <c r="C1425" s="51"/>
      <c r="D1425" s="52"/>
      <c r="E1425" s="50"/>
      <c r="F1425" s="50"/>
      <c r="G1425" s="53"/>
      <c r="H1425" s="50"/>
      <c r="I1425" s="50"/>
      <c r="J1425" s="51"/>
      <c r="K1425" s="54"/>
      <c r="L1425" s="50"/>
      <c r="M1425" s="50"/>
      <c r="N1425" s="50"/>
    </row>
    <row r="1426" spans="1:14" s="29" customFormat="1" ht="13.15" customHeight="1">
      <c r="A1426" s="49">
        <f>IF((zdrovojéúdaje!B1426&gt;=$C$3)*(zdrovojéúdaje!B1426&lt;=$C$4),1+COUNTIF($A$1:$A1425,"&gt;0"),0)</f>
        <v>1426</v>
      </c>
      <c r="B1426" s="50"/>
      <c r="C1426" s="51"/>
      <c r="D1426" s="52"/>
      <c r="E1426" s="50"/>
      <c r="F1426" s="50"/>
      <c r="G1426" s="53"/>
      <c r="H1426" s="50"/>
      <c r="I1426" s="50"/>
      <c r="J1426" s="51"/>
      <c r="K1426" s="54"/>
      <c r="L1426" s="50"/>
      <c r="M1426" s="50"/>
      <c r="N1426" s="50"/>
    </row>
    <row r="1427" spans="1:14" s="29" customFormat="1" ht="13.15" customHeight="1">
      <c r="A1427" s="49">
        <f>IF((zdrovojéúdaje!B1427&gt;=$C$3)*(zdrovojéúdaje!B1427&lt;=$C$4),1+COUNTIF($A$1:$A1426,"&gt;0"),0)</f>
        <v>1427</v>
      </c>
      <c r="B1427" s="50"/>
      <c r="C1427" s="51"/>
      <c r="D1427" s="52"/>
      <c r="E1427" s="50"/>
      <c r="F1427" s="50"/>
      <c r="G1427" s="53"/>
      <c r="H1427" s="50"/>
      <c r="I1427" s="50"/>
      <c r="J1427" s="51"/>
      <c r="K1427" s="54"/>
      <c r="L1427" s="50"/>
      <c r="M1427" s="50"/>
      <c r="N1427" s="50"/>
    </row>
    <row r="1428" spans="1:14" s="29" customFormat="1" ht="13.15" customHeight="1">
      <c r="A1428" s="49">
        <f>IF((zdrovojéúdaje!B1428&gt;=$C$3)*(zdrovojéúdaje!B1428&lt;=$C$4),1+COUNTIF($A$1:$A1427,"&gt;0"),0)</f>
        <v>1428</v>
      </c>
      <c r="B1428" s="50"/>
      <c r="C1428" s="51"/>
      <c r="D1428" s="52"/>
      <c r="E1428" s="50"/>
      <c r="F1428" s="50"/>
      <c r="G1428" s="53"/>
      <c r="H1428" s="50"/>
      <c r="I1428" s="50"/>
      <c r="J1428" s="51"/>
      <c r="K1428" s="54"/>
      <c r="L1428" s="50"/>
      <c r="M1428" s="50"/>
      <c r="N1428" s="50"/>
    </row>
    <row r="1429" spans="1:14" s="29" customFormat="1" ht="13.15" customHeight="1">
      <c r="A1429" s="49">
        <f>IF((zdrovojéúdaje!B1429&gt;=$C$3)*(zdrovojéúdaje!B1429&lt;=$C$4),1+COUNTIF($A$1:$A1428,"&gt;0"),0)</f>
        <v>1429</v>
      </c>
      <c r="B1429" s="50"/>
      <c r="C1429" s="51"/>
      <c r="D1429" s="52"/>
      <c r="E1429" s="50"/>
      <c r="F1429" s="50"/>
      <c r="G1429" s="53"/>
      <c r="H1429" s="50"/>
      <c r="I1429" s="50"/>
      <c r="J1429" s="51"/>
      <c r="K1429" s="54"/>
      <c r="L1429" s="50"/>
      <c r="M1429" s="50"/>
      <c r="N1429" s="50"/>
    </row>
    <row r="1430" spans="1:14" s="29" customFormat="1" ht="13.15" customHeight="1">
      <c r="A1430" s="49">
        <f>IF((zdrovojéúdaje!B1430&gt;=$C$3)*(zdrovojéúdaje!B1430&lt;=$C$4),1+COUNTIF($A$1:$A1429,"&gt;0"),0)</f>
        <v>1430</v>
      </c>
      <c r="B1430" s="50"/>
      <c r="C1430" s="51"/>
      <c r="D1430" s="52"/>
      <c r="E1430" s="50"/>
      <c r="F1430" s="50"/>
      <c r="G1430" s="53"/>
      <c r="H1430" s="50"/>
      <c r="I1430" s="50"/>
      <c r="J1430" s="51"/>
      <c r="K1430" s="54"/>
      <c r="L1430" s="50"/>
      <c r="M1430" s="50"/>
      <c r="N1430" s="50"/>
    </row>
    <row r="1431" spans="1:14" s="29" customFormat="1" ht="13.15" customHeight="1">
      <c r="A1431" s="49">
        <f>IF((zdrovojéúdaje!B1431&gt;=$C$3)*(zdrovojéúdaje!B1431&lt;=$C$4),1+COUNTIF($A$1:$A1430,"&gt;0"),0)</f>
        <v>1431</v>
      </c>
      <c r="B1431" s="50"/>
      <c r="C1431" s="51"/>
      <c r="D1431" s="52"/>
      <c r="E1431" s="50"/>
      <c r="F1431" s="50"/>
      <c r="G1431" s="53"/>
      <c r="H1431" s="50"/>
      <c r="I1431" s="50"/>
      <c r="J1431" s="51"/>
      <c r="K1431" s="54"/>
      <c r="L1431" s="50"/>
      <c r="M1431" s="50"/>
      <c r="N1431" s="50"/>
    </row>
    <row r="1432" spans="1:14" s="29" customFormat="1" ht="13.15" customHeight="1">
      <c r="A1432" s="49">
        <f>IF((zdrovojéúdaje!B1432&gt;=$C$3)*(zdrovojéúdaje!B1432&lt;=$C$4),1+COUNTIF($A$1:$A1431,"&gt;0"),0)</f>
        <v>1432</v>
      </c>
      <c r="B1432" s="50"/>
      <c r="C1432" s="51"/>
      <c r="D1432" s="52"/>
      <c r="E1432" s="50"/>
      <c r="F1432" s="50"/>
      <c r="G1432" s="53"/>
      <c r="H1432" s="50"/>
      <c r="I1432" s="50"/>
      <c r="J1432" s="51"/>
      <c r="K1432" s="54"/>
      <c r="L1432" s="50"/>
      <c r="M1432" s="50"/>
      <c r="N1432" s="50"/>
    </row>
    <row r="1433" spans="1:14" s="29" customFormat="1" ht="13.15" customHeight="1">
      <c r="A1433" s="49">
        <f>IF((zdrovojéúdaje!B1433&gt;=$C$3)*(zdrovojéúdaje!B1433&lt;=$C$4),1+COUNTIF($A$1:$A1432,"&gt;0"),0)</f>
        <v>1433</v>
      </c>
      <c r="B1433" s="50"/>
      <c r="C1433" s="51"/>
      <c r="D1433" s="52"/>
      <c r="E1433" s="50"/>
      <c r="F1433" s="50"/>
      <c r="G1433" s="53"/>
      <c r="H1433" s="50"/>
      <c r="I1433" s="50"/>
      <c r="J1433" s="51"/>
      <c r="K1433" s="54"/>
      <c r="L1433" s="50"/>
      <c r="M1433" s="50"/>
      <c r="N1433" s="50"/>
    </row>
    <row r="1434" spans="1:14" s="29" customFormat="1" ht="13.15" customHeight="1">
      <c r="A1434" s="49">
        <f>IF((zdrovojéúdaje!B1434&gt;=$C$3)*(zdrovojéúdaje!B1434&lt;=$C$4),1+COUNTIF($A$1:$A1433,"&gt;0"),0)</f>
        <v>1434</v>
      </c>
      <c r="B1434" s="50"/>
      <c r="C1434" s="51"/>
      <c r="D1434" s="52"/>
      <c r="E1434" s="50"/>
      <c r="F1434" s="50"/>
      <c r="G1434" s="53"/>
      <c r="H1434" s="50"/>
      <c r="I1434" s="50"/>
      <c r="J1434" s="51"/>
      <c r="K1434" s="54"/>
      <c r="L1434" s="50"/>
      <c r="M1434" s="50"/>
      <c r="N1434" s="50"/>
    </row>
    <row r="1435" spans="1:14" s="29" customFormat="1" ht="13.15" customHeight="1">
      <c r="A1435" s="49">
        <f>IF((zdrovojéúdaje!B1435&gt;=$C$3)*(zdrovojéúdaje!B1435&lt;=$C$4),1+COUNTIF($A$1:$A1434,"&gt;0"),0)</f>
        <v>1435</v>
      </c>
      <c r="B1435" s="50"/>
      <c r="C1435" s="51"/>
      <c r="D1435" s="52"/>
      <c r="E1435" s="50"/>
      <c r="F1435" s="50"/>
      <c r="G1435" s="53"/>
      <c r="H1435" s="50"/>
      <c r="I1435" s="50"/>
      <c r="J1435" s="51"/>
      <c r="K1435" s="54"/>
      <c r="L1435" s="50"/>
      <c r="M1435" s="50"/>
      <c r="N1435" s="50"/>
    </row>
    <row r="1436" spans="1:14" s="29" customFormat="1" ht="13.15" customHeight="1">
      <c r="A1436" s="49">
        <f>IF((zdrovojéúdaje!B1436&gt;=$C$3)*(zdrovojéúdaje!B1436&lt;=$C$4),1+COUNTIF($A$1:$A1435,"&gt;0"),0)</f>
        <v>1436</v>
      </c>
      <c r="B1436" s="50"/>
      <c r="C1436" s="51"/>
      <c r="D1436" s="52"/>
      <c r="E1436" s="50"/>
      <c r="F1436" s="50"/>
      <c r="G1436" s="53"/>
      <c r="H1436" s="50"/>
      <c r="I1436" s="50"/>
      <c r="J1436" s="51"/>
      <c r="K1436" s="54"/>
      <c r="L1436" s="50"/>
      <c r="M1436" s="50"/>
      <c r="N1436" s="50"/>
    </row>
    <row r="1437" spans="1:14" s="29" customFormat="1" ht="13.15" customHeight="1">
      <c r="A1437" s="49">
        <f>IF((zdrovojéúdaje!B1437&gt;=$C$3)*(zdrovojéúdaje!B1437&lt;=$C$4),1+COUNTIF($A$1:$A1436,"&gt;0"),0)</f>
        <v>1437</v>
      </c>
      <c r="B1437" s="50"/>
      <c r="C1437" s="51"/>
      <c r="D1437" s="52"/>
      <c r="E1437" s="50"/>
      <c r="F1437" s="50"/>
      <c r="G1437" s="53"/>
      <c r="H1437" s="50"/>
      <c r="I1437" s="50"/>
      <c r="J1437" s="51"/>
      <c r="K1437" s="54"/>
      <c r="L1437" s="50"/>
      <c r="M1437" s="50"/>
      <c r="N1437" s="50"/>
    </row>
    <row r="1438" spans="1:14" s="29" customFormat="1" ht="13.15" customHeight="1">
      <c r="A1438" s="49">
        <f>IF((zdrovojéúdaje!B1438&gt;=$C$3)*(zdrovojéúdaje!B1438&lt;=$C$4),1+COUNTIF($A$1:$A1437,"&gt;0"),0)</f>
        <v>1438</v>
      </c>
      <c r="B1438" s="50"/>
      <c r="C1438" s="51"/>
      <c r="D1438" s="52"/>
      <c r="E1438" s="50"/>
      <c r="F1438" s="50"/>
      <c r="G1438" s="53"/>
      <c r="H1438" s="50"/>
      <c r="I1438" s="50"/>
      <c r="J1438" s="51"/>
      <c r="K1438" s="54"/>
      <c r="L1438" s="50"/>
      <c r="M1438" s="50"/>
      <c r="N1438" s="50"/>
    </row>
    <row r="1439" spans="1:14" s="29" customFormat="1" ht="13.15" customHeight="1">
      <c r="A1439" s="49">
        <f>IF((zdrovojéúdaje!B1439&gt;=$C$3)*(zdrovojéúdaje!B1439&lt;=$C$4),1+COUNTIF($A$1:$A1438,"&gt;0"),0)</f>
        <v>1439</v>
      </c>
      <c r="B1439" s="50"/>
      <c r="C1439" s="51"/>
      <c r="D1439" s="52"/>
      <c r="E1439" s="50"/>
      <c r="F1439" s="50"/>
      <c r="G1439" s="53"/>
      <c r="H1439" s="50"/>
      <c r="I1439" s="50"/>
      <c r="J1439" s="51"/>
      <c r="K1439" s="54"/>
      <c r="L1439" s="50"/>
      <c r="M1439" s="50"/>
      <c r="N1439" s="50"/>
    </row>
    <row r="1440" spans="1:14" s="29" customFormat="1" ht="13.15" customHeight="1">
      <c r="A1440" s="49">
        <f>IF((zdrovojéúdaje!B1440&gt;=$C$3)*(zdrovojéúdaje!B1440&lt;=$C$4),1+COUNTIF($A$1:$A1439,"&gt;0"),0)</f>
        <v>1440</v>
      </c>
      <c r="B1440" s="50"/>
      <c r="C1440" s="51"/>
      <c r="D1440" s="52"/>
      <c r="E1440" s="50"/>
      <c r="F1440" s="50"/>
      <c r="G1440" s="53"/>
      <c r="H1440" s="50"/>
      <c r="I1440" s="50"/>
      <c r="J1440" s="51"/>
      <c r="K1440" s="54"/>
      <c r="L1440" s="50"/>
      <c r="M1440" s="50"/>
      <c r="N1440" s="50"/>
    </row>
    <row r="1441" spans="1:14" s="29" customFormat="1" ht="13.15" customHeight="1">
      <c r="A1441" s="49">
        <f>IF((zdrovojéúdaje!B1441&gt;=$C$3)*(zdrovojéúdaje!B1441&lt;=$C$4),1+COUNTIF($A$1:$A1440,"&gt;0"),0)</f>
        <v>1441</v>
      </c>
      <c r="B1441" s="50"/>
      <c r="C1441" s="51"/>
      <c r="D1441" s="52"/>
      <c r="E1441" s="50"/>
      <c r="F1441" s="50"/>
      <c r="G1441" s="53"/>
      <c r="H1441" s="50"/>
      <c r="I1441" s="50"/>
      <c r="J1441" s="51"/>
      <c r="K1441" s="54"/>
      <c r="L1441" s="50"/>
      <c r="M1441" s="50"/>
      <c r="N1441" s="50"/>
    </row>
    <row r="1442" spans="1:14" s="29" customFormat="1" ht="13.15" customHeight="1">
      <c r="A1442" s="49">
        <f>IF((zdrovojéúdaje!B1442&gt;=$C$3)*(zdrovojéúdaje!B1442&lt;=$C$4),1+COUNTIF($A$1:$A1441,"&gt;0"),0)</f>
        <v>1442</v>
      </c>
      <c r="B1442" s="50"/>
      <c r="C1442" s="51"/>
      <c r="D1442" s="52"/>
      <c r="E1442" s="50"/>
      <c r="F1442" s="50"/>
      <c r="G1442" s="53"/>
      <c r="H1442" s="50"/>
      <c r="I1442" s="50"/>
      <c r="J1442" s="51"/>
      <c r="K1442" s="54"/>
      <c r="L1442" s="50"/>
      <c r="M1442" s="50"/>
      <c r="N1442" s="50"/>
    </row>
    <row r="1443" spans="1:14" s="29" customFormat="1" ht="13.15" customHeight="1">
      <c r="A1443" s="49">
        <f>IF((zdrovojéúdaje!B1443&gt;=$C$3)*(zdrovojéúdaje!B1443&lt;=$C$4),1+COUNTIF($A$1:$A1442,"&gt;0"),0)</f>
        <v>1443</v>
      </c>
      <c r="B1443" s="50"/>
      <c r="C1443" s="51"/>
      <c r="D1443" s="52"/>
      <c r="E1443" s="50"/>
      <c r="F1443" s="50"/>
      <c r="G1443" s="53"/>
      <c r="H1443" s="50"/>
      <c r="I1443" s="50"/>
      <c r="J1443" s="51"/>
      <c r="K1443" s="54"/>
      <c r="L1443" s="50"/>
      <c r="M1443" s="50"/>
      <c r="N1443" s="50"/>
    </row>
    <row r="1444" spans="1:14" s="29" customFormat="1" ht="13.15" customHeight="1">
      <c r="A1444" s="49">
        <f>IF((zdrovojéúdaje!B1444&gt;=$C$3)*(zdrovojéúdaje!B1444&lt;=$C$4),1+COUNTIF($A$1:$A1443,"&gt;0"),0)</f>
        <v>1444</v>
      </c>
      <c r="B1444" s="50"/>
      <c r="C1444" s="51"/>
      <c r="D1444" s="52"/>
      <c r="E1444" s="50"/>
      <c r="F1444" s="50"/>
      <c r="G1444" s="53"/>
      <c r="H1444" s="50"/>
      <c r="I1444" s="50"/>
      <c r="J1444" s="51"/>
      <c r="K1444" s="54"/>
      <c r="L1444" s="50"/>
      <c r="M1444" s="50"/>
      <c r="N1444" s="50"/>
    </row>
    <row r="1445" spans="1:14" s="29" customFormat="1" ht="13.15" customHeight="1">
      <c r="A1445" s="49">
        <f>IF((zdrovojéúdaje!B1445&gt;=$C$3)*(zdrovojéúdaje!B1445&lt;=$C$4),1+COUNTIF($A$1:$A1444,"&gt;0"),0)</f>
        <v>1445</v>
      </c>
      <c r="B1445" s="50"/>
      <c r="C1445" s="51"/>
      <c r="D1445" s="52"/>
      <c r="E1445" s="50"/>
      <c r="F1445" s="50"/>
      <c r="G1445" s="53"/>
      <c r="H1445" s="50"/>
      <c r="I1445" s="50"/>
      <c r="J1445" s="51"/>
      <c r="K1445" s="54"/>
      <c r="L1445" s="50"/>
      <c r="M1445" s="50"/>
      <c r="N1445" s="50"/>
    </row>
    <row r="1446" spans="1:14" s="29" customFormat="1" ht="13.15" customHeight="1">
      <c r="A1446" s="49">
        <f>IF((zdrovojéúdaje!B1446&gt;=$C$3)*(zdrovojéúdaje!B1446&lt;=$C$4),1+COUNTIF($A$1:$A1445,"&gt;0"),0)</f>
        <v>1446</v>
      </c>
      <c r="B1446" s="50"/>
      <c r="C1446" s="51"/>
      <c r="D1446" s="52"/>
      <c r="E1446" s="50"/>
      <c r="F1446" s="50"/>
      <c r="G1446" s="53"/>
      <c r="H1446" s="50"/>
      <c r="I1446" s="50"/>
      <c r="J1446" s="51"/>
      <c r="K1446" s="54"/>
      <c r="L1446" s="50"/>
      <c r="M1446" s="50"/>
      <c r="N1446" s="50"/>
    </row>
    <row r="1447" spans="1:14" s="29" customFormat="1" ht="13.15" customHeight="1">
      <c r="A1447" s="49">
        <f>IF((zdrovojéúdaje!B1447&gt;=$C$3)*(zdrovojéúdaje!B1447&lt;=$C$4),1+COUNTIF($A$1:$A1446,"&gt;0"),0)</f>
        <v>1447</v>
      </c>
      <c r="B1447" s="50"/>
      <c r="C1447" s="51"/>
      <c r="D1447" s="52"/>
      <c r="E1447" s="50"/>
      <c r="F1447" s="50"/>
      <c r="G1447" s="53"/>
      <c r="H1447" s="50"/>
      <c r="I1447" s="50"/>
      <c r="J1447" s="51"/>
      <c r="K1447" s="54"/>
      <c r="L1447" s="50"/>
      <c r="M1447" s="50"/>
      <c r="N1447" s="50"/>
    </row>
    <row r="1448" spans="1:14" s="29" customFormat="1" ht="13.15" customHeight="1">
      <c r="A1448" s="49">
        <f>IF((zdrovojéúdaje!B1448&gt;=$C$3)*(zdrovojéúdaje!B1448&lt;=$C$4),1+COUNTIF($A$1:$A1447,"&gt;0"),0)</f>
        <v>1448</v>
      </c>
      <c r="B1448" s="50"/>
      <c r="C1448" s="51"/>
      <c r="D1448" s="52"/>
      <c r="E1448" s="50"/>
      <c r="F1448" s="50"/>
      <c r="G1448" s="53"/>
      <c r="H1448" s="50"/>
      <c r="I1448" s="50"/>
      <c r="J1448" s="51"/>
      <c r="K1448" s="54"/>
      <c r="L1448" s="50"/>
      <c r="M1448" s="50"/>
      <c r="N1448" s="50"/>
    </row>
    <row r="1449" spans="1:14" s="29" customFormat="1" ht="13.15" customHeight="1">
      <c r="A1449" s="49">
        <f>IF((zdrovojéúdaje!B1449&gt;=$C$3)*(zdrovojéúdaje!B1449&lt;=$C$4),1+COUNTIF($A$1:$A1448,"&gt;0"),0)</f>
        <v>1449</v>
      </c>
      <c r="B1449" s="50"/>
      <c r="C1449" s="51"/>
      <c r="D1449" s="52"/>
      <c r="E1449" s="50"/>
      <c r="F1449" s="50"/>
      <c r="G1449" s="53"/>
      <c r="H1449" s="50"/>
      <c r="I1449" s="50"/>
      <c r="J1449" s="51"/>
      <c r="K1449" s="54"/>
      <c r="L1449" s="50"/>
      <c r="M1449" s="50"/>
      <c r="N1449" s="50"/>
    </row>
    <row r="1450" spans="1:14" s="29" customFormat="1" ht="13.15" customHeight="1">
      <c r="A1450" s="49">
        <f>IF((zdrovojéúdaje!B1450&gt;=$C$3)*(zdrovojéúdaje!B1450&lt;=$C$4),1+COUNTIF($A$1:$A1449,"&gt;0"),0)</f>
        <v>1450</v>
      </c>
      <c r="B1450" s="50"/>
      <c r="C1450" s="51"/>
      <c r="D1450" s="52"/>
      <c r="E1450" s="50"/>
      <c r="F1450" s="50"/>
      <c r="G1450" s="53"/>
      <c r="H1450" s="50"/>
      <c r="I1450" s="50"/>
      <c r="J1450" s="51"/>
      <c r="K1450" s="54"/>
      <c r="L1450" s="50"/>
      <c r="M1450" s="50"/>
      <c r="N1450" s="50"/>
    </row>
    <row r="1451" spans="1:14" s="29" customFormat="1" ht="13.15" customHeight="1">
      <c r="A1451" s="49">
        <f>IF((zdrovojéúdaje!B1451&gt;=$C$3)*(zdrovojéúdaje!B1451&lt;=$C$4),1+COUNTIF($A$1:$A1450,"&gt;0"),0)</f>
        <v>1451</v>
      </c>
      <c r="B1451" s="50"/>
      <c r="C1451" s="51"/>
      <c r="D1451" s="52"/>
      <c r="E1451" s="50"/>
      <c r="F1451" s="50"/>
      <c r="G1451" s="53"/>
      <c r="H1451" s="50"/>
      <c r="I1451" s="50"/>
      <c r="J1451" s="51"/>
      <c r="K1451" s="54"/>
      <c r="L1451" s="50"/>
      <c r="M1451" s="50"/>
      <c r="N1451" s="50"/>
    </row>
    <row r="1452" spans="1:14" s="29" customFormat="1" ht="13.15" customHeight="1">
      <c r="A1452" s="49">
        <f>IF((zdrovojéúdaje!B1452&gt;=$C$3)*(zdrovojéúdaje!B1452&lt;=$C$4),1+COUNTIF($A$1:$A1451,"&gt;0"),0)</f>
        <v>1452</v>
      </c>
      <c r="B1452" s="50"/>
      <c r="C1452" s="51"/>
      <c r="D1452" s="52"/>
      <c r="E1452" s="50"/>
      <c r="F1452" s="50"/>
      <c r="G1452" s="53"/>
      <c r="H1452" s="50"/>
      <c r="I1452" s="50"/>
      <c r="J1452" s="51"/>
      <c r="K1452" s="54"/>
      <c r="L1452" s="50"/>
      <c r="M1452" s="50"/>
      <c r="N1452" s="50"/>
    </row>
    <row r="1453" spans="1:14" s="29" customFormat="1" ht="13.15" customHeight="1">
      <c r="A1453" s="49">
        <f>IF((zdrovojéúdaje!B1453&gt;=$C$3)*(zdrovojéúdaje!B1453&lt;=$C$4),1+COUNTIF($A$1:$A1452,"&gt;0"),0)</f>
        <v>1453</v>
      </c>
      <c r="B1453" s="50"/>
      <c r="C1453" s="51"/>
      <c r="D1453" s="52"/>
      <c r="E1453" s="50"/>
      <c r="F1453" s="50"/>
      <c r="G1453" s="53"/>
      <c r="H1453" s="50"/>
      <c r="I1453" s="50"/>
      <c r="J1453" s="51"/>
      <c r="K1453" s="54"/>
      <c r="L1453" s="50"/>
      <c r="M1453" s="50"/>
      <c r="N1453" s="50"/>
    </row>
    <row r="1454" spans="1:14" s="29" customFormat="1" ht="13.15" customHeight="1">
      <c r="A1454" s="49">
        <f>IF((zdrovojéúdaje!B1454&gt;=$C$3)*(zdrovojéúdaje!B1454&lt;=$C$4),1+COUNTIF($A$1:$A1453,"&gt;0"),0)</f>
        <v>1454</v>
      </c>
      <c r="B1454" s="50"/>
      <c r="C1454" s="51"/>
      <c r="D1454" s="52"/>
      <c r="E1454" s="50"/>
      <c r="F1454" s="50"/>
      <c r="G1454" s="53"/>
      <c r="H1454" s="50"/>
      <c r="I1454" s="50"/>
      <c r="J1454" s="51"/>
      <c r="K1454" s="54"/>
      <c r="L1454" s="50"/>
      <c r="M1454" s="50"/>
      <c r="N1454" s="50"/>
    </row>
    <row r="1455" spans="1:14" s="29" customFormat="1" ht="13.15" customHeight="1">
      <c r="A1455" s="49">
        <f>IF((zdrovojéúdaje!B1455&gt;=$C$3)*(zdrovojéúdaje!B1455&lt;=$C$4),1+COUNTIF($A$1:$A1454,"&gt;0"),0)</f>
        <v>1455</v>
      </c>
      <c r="B1455" s="50"/>
      <c r="C1455" s="51"/>
      <c r="D1455" s="52"/>
      <c r="E1455" s="50"/>
      <c r="F1455" s="50"/>
      <c r="G1455" s="53"/>
      <c r="H1455" s="50"/>
      <c r="I1455" s="50"/>
      <c r="J1455" s="51"/>
      <c r="K1455" s="54"/>
      <c r="L1455" s="50"/>
      <c r="M1455" s="50"/>
      <c r="N1455" s="50"/>
    </row>
    <row r="1456" spans="1:14" s="29" customFormat="1" ht="13.15" customHeight="1">
      <c r="A1456" s="49">
        <f>IF((zdrovojéúdaje!B1456&gt;=$C$3)*(zdrovojéúdaje!B1456&lt;=$C$4),1+COUNTIF($A$1:$A1455,"&gt;0"),0)</f>
        <v>1456</v>
      </c>
      <c r="B1456" s="50"/>
      <c r="C1456" s="51"/>
      <c r="D1456" s="52"/>
      <c r="E1456" s="50"/>
      <c r="F1456" s="50"/>
      <c r="G1456" s="53"/>
      <c r="H1456" s="50"/>
      <c r="I1456" s="50"/>
      <c r="J1456" s="51"/>
      <c r="K1456" s="54"/>
      <c r="L1456" s="50"/>
      <c r="M1456" s="50"/>
      <c r="N1456" s="50"/>
    </row>
    <row r="1457" spans="1:14" s="29" customFormat="1" ht="13.15" customHeight="1">
      <c r="A1457" s="49">
        <f>IF((zdrovojéúdaje!B1457&gt;=$C$3)*(zdrovojéúdaje!B1457&lt;=$C$4),1+COUNTIF($A$1:$A1456,"&gt;0"),0)</f>
        <v>1457</v>
      </c>
      <c r="B1457" s="50"/>
      <c r="C1457" s="51"/>
      <c r="D1457" s="52"/>
      <c r="E1457" s="50"/>
      <c r="F1457" s="50"/>
      <c r="G1457" s="53"/>
      <c r="H1457" s="50"/>
      <c r="I1457" s="50"/>
      <c r="J1457" s="51"/>
      <c r="K1457" s="54"/>
      <c r="L1457" s="50"/>
      <c r="M1457" s="50"/>
      <c r="N1457" s="50"/>
    </row>
    <row r="1458" spans="1:14" s="29" customFormat="1" ht="13.15" customHeight="1">
      <c r="A1458" s="49">
        <f>IF((zdrovojéúdaje!B1458&gt;=$C$3)*(zdrovojéúdaje!B1458&lt;=$C$4),1+COUNTIF($A$1:$A1457,"&gt;0"),0)</f>
        <v>1458</v>
      </c>
      <c r="B1458" s="50"/>
      <c r="C1458" s="51"/>
      <c r="D1458" s="52"/>
      <c r="E1458" s="50"/>
      <c r="F1458" s="50"/>
      <c r="G1458" s="53"/>
      <c r="H1458" s="50"/>
      <c r="I1458" s="50"/>
      <c r="J1458" s="51"/>
      <c r="K1458" s="54"/>
      <c r="L1458" s="50"/>
      <c r="M1458" s="50"/>
      <c r="N1458" s="50"/>
    </row>
    <row r="1459" spans="1:14" s="29" customFormat="1" ht="13.15" customHeight="1">
      <c r="A1459" s="49">
        <f>IF((zdrovojéúdaje!B1459&gt;=$C$3)*(zdrovojéúdaje!B1459&lt;=$C$4),1+COUNTIF($A$1:$A1458,"&gt;0"),0)</f>
        <v>1459</v>
      </c>
      <c r="B1459" s="50"/>
      <c r="C1459" s="51"/>
      <c r="D1459" s="52"/>
      <c r="E1459" s="50"/>
      <c r="F1459" s="50"/>
      <c r="G1459" s="53"/>
      <c r="H1459" s="50"/>
      <c r="I1459" s="50"/>
      <c r="J1459" s="51"/>
      <c r="K1459" s="54"/>
      <c r="L1459" s="50"/>
      <c r="M1459" s="50"/>
      <c r="N1459" s="50"/>
    </row>
    <row r="1460" spans="1:14" s="29" customFormat="1" ht="13.15" customHeight="1">
      <c r="A1460" s="49">
        <f>IF((zdrovojéúdaje!B1460&gt;=$C$3)*(zdrovojéúdaje!B1460&lt;=$C$4),1+COUNTIF($A$1:$A1459,"&gt;0"),0)</f>
        <v>1460</v>
      </c>
      <c r="B1460" s="50"/>
      <c r="C1460" s="51"/>
      <c r="D1460" s="52"/>
      <c r="E1460" s="50"/>
      <c r="F1460" s="50"/>
      <c r="G1460" s="53"/>
      <c r="H1460" s="50"/>
      <c r="I1460" s="50"/>
      <c r="J1460" s="51"/>
      <c r="K1460" s="54"/>
      <c r="L1460" s="50"/>
      <c r="M1460" s="50"/>
      <c r="N1460" s="50"/>
    </row>
    <row r="1461" spans="1:14" s="29" customFormat="1" ht="13.15" customHeight="1">
      <c r="A1461" s="49">
        <f>IF((zdrovojéúdaje!B1461&gt;=$C$3)*(zdrovojéúdaje!B1461&lt;=$C$4),1+COUNTIF($A$1:$A1460,"&gt;0"),0)</f>
        <v>1461</v>
      </c>
      <c r="B1461" s="50"/>
      <c r="C1461" s="51"/>
      <c r="D1461" s="52"/>
      <c r="E1461" s="50"/>
      <c r="F1461" s="50"/>
      <c r="G1461" s="53"/>
      <c r="H1461" s="50"/>
      <c r="I1461" s="50"/>
      <c r="J1461" s="51"/>
      <c r="K1461" s="54"/>
      <c r="L1461" s="50"/>
      <c r="M1461" s="50"/>
      <c r="N1461" s="50"/>
    </row>
    <row r="1462" spans="1:14" s="29" customFormat="1" ht="13.15" customHeight="1">
      <c r="A1462" s="49">
        <f>IF((zdrovojéúdaje!B1462&gt;=$C$3)*(zdrovojéúdaje!B1462&lt;=$C$4),1+COUNTIF($A$1:$A1461,"&gt;0"),0)</f>
        <v>1462</v>
      </c>
      <c r="B1462" s="50"/>
      <c r="C1462" s="51"/>
      <c r="D1462" s="52"/>
      <c r="E1462" s="50"/>
      <c r="F1462" s="50"/>
      <c r="G1462" s="53"/>
      <c r="H1462" s="50"/>
      <c r="I1462" s="50"/>
      <c r="J1462" s="51"/>
      <c r="K1462" s="54"/>
      <c r="L1462" s="50"/>
      <c r="M1462" s="50"/>
      <c r="N1462" s="50"/>
    </row>
    <row r="1463" spans="1:14" s="29" customFormat="1" ht="13.15" customHeight="1">
      <c r="A1463" s="49">
        <f>IF((zdrovojéúdaje!B1463&gt;=$C$3)*(zdrovojéúdaje!B1463&lt;=$C$4),1+COUNTIF($A$1:$A1462,"&gt;0"),0)</f>
        <v>1463</v>
      </c>
      <c r="B1463" s="50"/>
      <c r="C1463" s="51"/>
      <c r="D1463" s="52"/>
      <c r="E1463" s="50"/>
      <c r="F1463" s="50"/>
      <c r="G1463" s="53"/>
      <c r="H1463" s="50"/>
      <c r="I1463" s="50"/>
      <c r="J1463" s="51"/>
      <c r="K1463" s="54"/>
      <c r="L1463" s="50"/>
      <c r="M1463" s="50"/>
      <c r="N1463" s="50"/>
    </row>
    <row r="1464" spans="1:14" s="29" customFormat="1" ht="13.15" customHeight="1">
      <c r="A1464" s="49">
        <f>IF((zdrovojéúdaje!B1464&gt;=$C$3)*(zdrovojéúdaje!B1464&lt;=$C$4),1+COUNTIF($A$1:$A1463,"&gt;0"),0)</f>
        <v>1464</v>
      </c>
      <c r="B1464" s="50"/>
      <c r="C1464" s="51"/>
      <c r="D1464" s="52"/>
      <c r="E1464" s="50"/>
      <c r="F1464" s="50"/>
      <c r="G1464" s="53"/>
      <c r="H1464" s="50"/>
      <c r="I1464" s="50"/>
      <c r="J1464" s="51"/>
      <c r="K1464" s="54"/>
      <c r="L1464" s="50"/>
      <c r="M1464" s="50"/>
      <c r="N1464" s="50"/>
    </row>
    <row r="1465" spans="1:14" s="29" customFormat="1" ht="13.15" customHeight="1">
      <c r="A1465" s="49">
        <f>IF((zdrovojéúdaje!B1465&gt;=$C$3)*(zdrovojéúdaje!B1465&lt;=$C$4),1+COUNTIF($A$1:$A1464,"&gt;0"),0)</f>
        <v>1465</v>
      </c>
      <c r="B1465" s="50"/>
      <c r="C1465" s="51"/>
      <c r="D1465" s="52"/>
      <c r="E1465" s="50"/>
      <c r="F1465" s="50"/>
      <c r="G1465" s="53"/>
      <c r="H1465" s="50"/>
      <c r="I1465" s="50"/>
      <c r="J1465" s="51"/>
      <c r="K1465" s="54"/>
      <c r="L1465" s="50"/>
      <c r="M1465" s="50"/>
      <c r="N1465" s="50"/>
    </row>
    <row r="1466" spans="1:14" s="29" customFormat="1" ht="13.15" customHeight="1">
      <c r="A1466" s="49">
        <f>IF((zdrovojéúdaje!B1466&gt;=$C$3)*(zdrovojéúdaje!B1466&lt;=$C$4),1+COUNTIF($A$1:$A1465,"&gt;0"),0)</f>
        <v>1466</v>
      </c>
      <c r="B1466" s="50"/>
      <c r="C1466" s="51"/>
      <c r="D1466" s="52"/>
      <c r="E1466" s="50"/>
      <c r="F1466" s="50"/>
      <c r="G1466" s="53"/>
      <c r="H1466" s="50"/>
      <c r="I1466" s="50"/>
      <c r="J1466" s="51"/>
      <c r="K1466" s="54"/>
      <c r="L1466" s="50"/>
      <c r="M1466" s="50"/>
      <c r="N1466" s="50"/>
    </row>
    <row r="1467" spans="1:14" s="29" customFormat="1" ht="13.15" customHeight="1">
      <c r="A1467" s="49">
        <f>IF((zdrovojéúdaje!B1467&gt;=$C$3)*(zdrovojéúdaje!B1467&lt;=$C$4),1+COUNTIF($A$1:$A1466,"&gt;0"),0)</f>
        <v>1467</v>
      </c>
      <c r="B1467" s="50"/>
      <c r="C1467" s="51"/>
      <c r="D1467" s="52"/>
      <c r="E1467" s="50"/>
      <c r="F1467" s="50"/>
      <c r="G1467" s="53"/>
      <c r="H1467" s="50"/>
      <c r="I1467" s="50"/>
      <c r="J1467" s="51"/>
      <c r="K1467" s="54"/>
      <c r="L1467" s="50"/>
      <c r="M1467" s="50"/>
      <c r="N1467" s="50"/>
    </row>
    <row r="1468" spans="1:14" s="29" customFormat="1" ht="13.15" customHeight="1">
      <c r="A1468" s="49">
        <f>IF((zdrovojéúdaje!B1468&gt;=$C$3)*(zdrovojéúdaje!B1468&lt;=$C$4),1+COUNTIF($A$1:$A1467,"&gt;0"),0)</f>
        <v>1468</v>
      </c>
      <c r="B1468" s="50"/>
      <c r="C1468" s="51"/>
      <c r="D1468" s="52"/>
      <c r="E1468" s="50"/>
      <c r="F1468" s="50"/>
      <c r="G1468" s="53"/>
      <c r="H1468" s="50"/>
      <c r="I1468" s="50"/>
      <c r="J1468" s="51"/>
      <c r="K1468" s="54"/>
      <c r="L1468" s="50"/>
      <c r="M1468" s="50"/>
      <c r="N1468" s="50"/>
    </row>
    <row r="1469" spans="1:14" s="29" customFormat="1" ht="13.15" customHeight="1">
      <c r="A1469" s="49">
        <f>IF((zdrovojéúdaje!B1469&gt;=$C$3)*(zdrovojéúdaje!B1469&lt;=$C$4),1+COUNTIF($A$1:$A1468,"&gt;0"),0)</f>
        <v>1469</v>
      </c>
      <c r="B1469" s="50"/>
      <c r="C1469" s="51"/>
      <c r="D1469" s="52"/>
      <c r="E1469" s="50"/>
      <c r="F1469" s="50"/>
      <c r="G1469" s="53"/>
      <c r="H1469" s="50"/>
      <c r="I1469" s="50"/>
      <c r="J1469" s="51"/>
      <c r="K1469" s="54"/>
      <c r="L1469" s="50"/>
      <c r="M1469" s="50"/>
      <c r="N1469" s="50"/>
    </row>
    <row r="1470" spans="1:14" s="29" customFormat="1" ht="13.15" customHeight="1">
      <c r="A1470" s="49">
        <f>IF((zdrovojéúdaje!B1470&gt;=$C$3)*(zdrovojéúdaje!B1470&lt;=$C$4),1+COUNTIF($A$1:$A1469,"&gt;0"),0)</f>
        <v>1470</v>
      </c>
      <c r="B1470" s="50"/>
      <c r="C1470" s="51"/>
      <c r="D1470" s="52"/>
      <c r="E1470" s="50"/>
      <c r="F1470" s="50"/>
      <c r="G1470" s="53"/>
      <c r="H1470" s="50"/>
      <c r="I1470" s="50"/>
      <c r="J1470" s="51"/>
      <c r="K1470" s="54"/>
      <c r="L1470" s="50"/>
      <c r="M1470" s="50"/>
      <c r="N1470" s="50"/>
    </row>
    <row r="1471" spans="1:14" s="29" customFormat="1" ht="13.15" customHeight="1">
      <c r="A1471" s="49">
        <f>IF((zdrovojéúdaje!B1471&gt;=$C$3)*(zdrovojéúdaje!B1471&lt;=$C$4),1+COUNTIF($A$1:$A1470,"&gt;0"),0)</f>
        <v>1471</v>
      </c>
      <c r="B1471" s="50"/>
      <c r="C1471" s="51"/>
      <c r="D1471" s="52"/>
      <c r="E1471" s="50"/>
      <c r="F1471" s="50"/>
      <c r="G1471" s="53"/>
      <c r="H1471" s="50"/>
      <c r="I1471" s="50"/>
      <c r="J1471" s="51"/>
      <c r="K1471" s="54"/>
      <c r="L1471" s="50"/>
      <c r="M1471" s="50"/>
      <c r="N1471" s="50"/>
    </row>
    <row r="1472" spans="1:14" s="29" customFormat="1" ht="13.15" customHeight="1">
      <c r="A1472" s="49">
        <f>IF((zdrovojéúdaje!B1472&gt;=$C$3)*(zdrovojéúdaje!B1472&lt;=$C$4),1+COUNTIF($A$1:$A1471,"&gt;0"),0)</f>
        <v>1472</v>
      </c>
      <c r="B1472" s="50"/>
      <c r="C1472" s="51"/>
      <c r="D1472" s="52"/>
      <c r="E1472" s="50"/>
      <c r="F1472" s="50"/>
      <c r="G1472" s="53"/>
      <c r="H1472" s="50"/>
      <c r="I1472" s="50"/>
      <c r="J1472" s="51"/>
      <c r="K1472" s="54"/>
      <c r="L1472" s="50"/>
      <c r="M1472" s="50"/>
      <c r="N1472" s="50"/>
    </row>
    <row r="1473" spans="1:14" s="29" customFormat="1" ht="13.15" customHeight="1">
      <c r="A1473" s="49">
        <f>IF((zdrovojéúdaje!B1473&gt;=$C$3)*(zdrovojéúdaje!B1473&lt;=$C$4),1+COUNTIF($A$1:$A1472,"&gt;0"),0)</f>
        <v>1473</v>
      </c>
      <c r="B1473" s="50"/>
      <c r="C1473" s="51"/>
      <c r="D1473" s="52"/>
      <c r="E1473" s="50"/>
      <c r="F1473" s="50"/>
      <c r="G1473" s="53"/>
      <c r="H1473" s="50"/>
      <c r="I1473" s="50"/>
      <c r="J1473" s="51"/>
      <c r="K1473" s="54"/>
      <c r="L1473" s="50"/>
      <c r="M1473" s="50"/>
      <c r="N1473" s="50"/>
    </row>
    <row r="1474" spans="1:14" s="29" customFormat="1" ht="13.15" customHeight="1">
      <c r="A1474" s="49">
        <f>IF((zdrovojéúdaje!B1474&gt;=$C$3)*(zdrovojéúdaje!B1474&lt;=$C$4),1+COUNTIF($A$1:$A1473,"&gt;0"),0)</f>
        <v>1474</v>
      </c>
      <c r="B1474" s="50"/>
      <c r="C1474" s="51"/>
      <c r="D1474" s="52"/>
      <c r="E1474" s="50"/>
      <c r="F1474" s="50"/>
      <c r="G1474" s="53"/>
      <c r="H1474" s="50"/>
      <c r="I1474" s="50"/>
      <c r="J1474" s="51"/>
      <c r="K1474" s="54"/>
      <c r="L1474" s="50"/>
      <c r="M1474" s="50"/>
      <c r="N1474" s="50"/>
    </row>
    <row r="1475" spans="1:14" s="29" customFormat="1" ht="13.15" customHeight="1">
      <c r="A1475" s="49">
        <f>IF((zdrovojéúdaje!B1475&gt;=$C$3)*(zdrovojéúdaje!B1475&lt;=$C$4),1+COUNTIF($A$1:$A1474,"&gt;0"),0)</f>
        <v>1475</v>
      </c>
      <c r="B1475" s="50"/>
      <c r="C1475" s="51"/>
      <c r="D1475" s="52"/>
      <c r="E1475" s="50"/>
      <c r="F1475" s="50"/>
      <c r="G1475" s="53"/>
      <c r="H1475" s="50"/>
      <c r="I1475" s="50"/>
      <c r="J1475" s="51"/>
      <c r="K1475" s="54"/>
      <c r="L1475" s="50"/>
      <c r="M1475" s="50"/>
      <c r="N1475" s="50"/>
    </row>
    <row r="1476" spans="1:14" s="29" customFormat="1" ht="13.15" customHeight="1">
      <c r="A1476" s="49">
        <f>IF((zdrovojéúdaje!B1476&gt;=$C$3)*(zdrovojéúdaje!B1476&lt;=$C$4),1+COUNTIF($A$1:$A1475,"&gt;0"),0)</f>
        <v>1476</v>
      </c>
      <c r="B1476" s="50"/>
      <c r="C1476" s="51"/>
      <c r="D1476" s="52"/>
      <c r="E1476" s="50"/>
      <c r="F1476" s="50"/>
      <c r="G1476" s="53"/>
      <c r="H1476" s="50"/>
      <c r="I1476" s="50"/>
      <c r="J1476" s="51"/>
      <c r="K1476" s="54"/>
      <c r="L1476" s="50"/>
      <c r="M1476" s="50"/>
      <c r="N1476" s="50"/>
    </row>
    <row r="1477" spans="1:14" s="29" customFormat="1" ht="13.15" customHeight="1">
      <c r="A1477" s="49">
        <f>IF((zdrovojéúdaje!B1477&gt;=$C$3)*(zdrovojéúdaje!B1477&lt;=$C$4),1+COUNTIF($A$1:$A1476,"&gt;0"),0)</f>
        <v>1477</v>
      </c>
      <c r="B1477" s="50"/>
      <c r="C1477" s="51"/>
      <c r="D1477" s="52"/>
      <c r="E1477" s="50"/>
      <c r="F1477" s="50"/>
      <c r="G1477" s="53"/>
      <c r="H1477" s="50"/>
      <c r="I1477" s="50"/>
      <c r="J1477" s="51"/>
      <c r="K1477" s="54"/>
      <c r="L1477" s="50"/>
      <c r="M1477" s="50"/>
      <c r="N1477" s="50"/>
    </row>
    <row r="1478" spans="1:14" s="29" customFormat="1" ht="13.15" customHeight="1">
      <c r="A1478" s="49">
        <f>IF((zdrovojéúdaje!B1478&gt;=$C$3)*(zdrovojéúdaje!B1478&lt;=$C$4),1+COUNTIF($A$1:$A1477,"&gt;0"),0)</f>
        <v>1478</v>
      </c>
      <c r="B1478" s="50"/>
      <c r="C1478" s="51"/>
      <c r="D1478" s="52"/>
      <c r="E1478" s="50"/>
      <c r="F1478" s="50"/>
      <c r="G1478" s="53"/>
      <c r="H1478" s="50"/>
      <c r="I1478" s="50"/>
      <c r="J1478" s="51"/>
      <c r="K1478" s="54"/>
      <c r="L1478" s="50"/>
      <c r="M1478" s="50"/>
      <c r="N1478" s="50"/>
    </row>
    <row r="1479" spans="1:14" s="29" customFormat="1" ht="13.15" customHeight="1">
      <c r="A1479" s="49">
        <f>IF((zdrovojéúdaje!B1479&gt;=$C$3)*(zdrovojéúdaje!B1479&lt;=$C$4),1+COUNTIF($A$1:$A1478,"&gt;0"),0)</f>
        <v>1479</v>
      </c>
      <c r="B1479" s="50"/>
      <c r="C1479" s="51"/>
      <c r="D1479" s="52"/>
      <c r="E1479" s="50"/>
      <c r="F1479" s="50"/>
      <c r="G1479" s="53"/>
      <c r="H1479" s="50"/>
      <c r="I1479" s="50"/>
      <c r="J1479" s="51"/>
      <c r="K1479" s="54"/>
      <c r="L1479" s="50"/>
      <c r="M1479" s="50"/>
      <c r="N1479" s="50"/>
    </row>
    <row r="1480" spans="1:14" s="29" customFormat="1" ht="13.15" customHeight="1">
      <c r="A1480" s="49">
        <f>IF((zdrovojéúdaje!B1480&gt;=$C$3)*(zdrovojéúdaje!B1480&lt;=$C$4),1+COUNTIF($A$1:$A1479,"&gt;0"),0)</f>
        <v>1480</v>
      </c>
      <c r="B1480" s="50"/>
      <c r="C1480" s="51"/>
      <c r="D1480" s="52"/>
      <c r="E1480" s="50"/>
      <c r="F1480" s="50"/>
      <c r="G1480" s="53"/>
      <c r="H1480" s="50"/>
      <c r="I1480" s="50"/>
      <c r="J1480" s="51"/>
      <c r="K1480" s="54"/>
      <c r="L1480" s="50"/>
      <c r="M1480" s="50"/>
      <c r="N1480" s="50"/>
    </row>
    <row r="1481" spans="1:14" s="29" customFormat="1" ht="13.15" customHeight="1">
      <c r="A1481" s="49">
        <f>IF((zdrovojéúdaje!B1481&gt;=$C$3)*(zdrovojéúdaje!B1481&lt;=$C$4),1+COUNTIF($A$1:$A1480,"&gt;0"),0)</f>
        <v>1481</v>
      </c>
      <c r="B1481" s="50"/>
      <c r="C1481" s="51"/>
      <c r="D1481" s="52"/>
      <c r="E1481" s="50"/>
      <c r="F1481" s="50"/>
      <c r="G1481" s="53"/>
      <c r="H1481" s="50"/>
      <c r="I1481" s="50"/>
      <c r="J1481" s="51"/>
      <c r="K1481" s="54"/>
      <c r="L1481" s="50"/>
      <c r="M1481" s="50"/>
      <c r="N1481" s="50"/>
    </row>
    <row r="1482" spans="1:14" s="29" customFormat="1" ht="13.15" customHeight="1">
      <c r="A1482" s="49">
        <f>IF((zdrovojéúdaje!B1482&gt;=$C$3)*(zdrovojéúdaje!B1482&lt;=$C$4),1+COUNTIF($A$1:$A1481,"&gt;0"),0)</f>
        <v>1482</v>
      </c>
      <c r="B1482" s="50"/>
      <c r="C1482" s="51"/>
      <c r="D1482" s="52"/>
      <c r="E1482" s="50"/>
      <c r="F1482" s="50"/>
      <c r="G1482" s="53"/>
      <c r="H1482" s="50"/>
      <c r="I1482" s="50"/>
      <c r="J1482" s="51"/>
      <c r="K1482" s="54"/>
      <c r="L1482" s="50"/>
      <c r="M1482" s="50"/>
      <c r="N1482" s="50"/>
    </row>
    <row r="1483" spans="1:14" s="29" customFormat="1" ht="13.15" customHeight="1">
      <c r="A1483" s="49">
        <f>IF((zdrovojéúdaje!B1483&gt;=$C$3)*(zdrovojéúdaje!B1483&lt;=$C$4),1+COUNTIF($A$1:$A1482,"&gt;0"),0)</f>
        <v>1483</v>
      </c>
      <c r="B1483" s="50"/>
      <c r="C1483" s="51"/>
      <c r="D1483" s="52"/>
      <c r="E1483" s="50"/>
      <c r="F1483" s="50"/>
      <c r="G1483" s="53"/>
      <c r="H1483" s="50"/>
      <c r="I1483" s="50"/>
      <c r="J1483" s="51"/>
      <c r="K1483" s="54"/>
      <c r="L1483" s="50"/>
      <c r="M1483" s="50"/>
      <c r="N1483" s="50"/>
    </row>
    <row r="1484" spans="1:14" s="29" customFormat="1" ht="13.15" customHeight="1">
      <c r="A1484" s="49">
        <f>IF((zdrovojéúdaje!B1484&gt;=$C$3)*(zdrovojéúdaje!B1484&lt;=$C$4),1+COUNTIF($A$1:$A1483,"&gt;0"),0)</f>
        <v>1484</v>
      </c>
      <c r="B1484" s="50"/>
      <c r="C1484" s="51"/>
      <c r="D1484" s="52"/>
      <c r="E1484" s="50"/>
      <c r="F1484" s="50"/>
      <c r="G1484" s="53"/>
      <c r="H1484" s="50"/>
      <c r="I1484" s="50"/>
      <c r="J1484" s="51"/>
      <c r="K1484" s="54"/>
      <c r="L1484" s="50"/>
      <c r="M1484" s="50"/>
      <c r="N1484" s="50"/>
    </row>
    <row r="1485" spans="1:14" s="29" customFormat="1" ht="13.15" customHeight="1">
      <c r="A1485" s="49">
        <f>IF((zdrovojéúdaje!B1485&gt;=$C$3)*(zdrovojéúdaje!B1485&lt;=$C$4),1+COUNTIF($A$1:$A1484,"&gt;0"),0)</f>
        <v>1485</v>
      </c>
      <c r="B1485" s="50"/>
      <c r="C1485" s="51"/>
      <c r="D1485" s="52"/>
      <c r="E1485" s="50"/>
      <c r="F1485" s="50"/>
      <c r="G1485" s="53"/>
      <c r="H1485" s="50"/>
      <c r="I1485" s="50"/>
      <c r="J1485" s="51"/>
      <c r="K1485" s="54"/>
      <c r="L1485" s="50"/>
      <c r="M1485" s="50"/>
      <c r="N1485" s="50"/>
    </row>
    <row r="1486" spans="1:14" s="29" customFormat="1" ht="13.15" customHeight="1">
      <c r="A1486" s="49">
        <f>IF((zdrovojéúdaje!B1486&gt;=$C$3)*(zdrovojéúdaje!B1486&lt;=$C$4),1+COUNTIF($A$1:$A1485,"&gt;0"),0)</f>
        <v>1486</v>
      </c>
      <c r="B1486" s="50"/>
      <c r="C1486" s="51"/>
      <c r="D1486" s="52"/>
      <c r="E1486" s="50"/>
      <c r="F1486" s="50"/>
      <c r="G1486" s="53"/>
      <c r="H1486" s="50"/>
      <c r="I1486" s="50"/>
      <c r="J1486" s="51"/>
      <c r="K1486" s="54"/>
      <c r="L1486" s="50"/>
      <c r="M1486" s="50"/>
      <c r="N1486" s="50"/>
    </row>
    <row r="1487" spans="1:14" s="29" customFormat="1" ht="13.15" customHeight="1">
      <c r="A1487" s="49">
        <f>IF((zdrovojéúdaje!B1487&gt;=$C$3)*(zdrovojéúdaje!B1487&lt;=$C$4),1+COUNTIF($A$1:$A1486,"&gt;0"),0)</f>
        <v>1487</v>
      </c>
      <c r="B1487" s="50"/>
      <c r="C1487" s="51"/>
      <c r="D1487" s="52"/>
      <c r="E1487" s="50"/>
      <c r="F1487" s="50"/>
      <c r="G1487" s="53"/>
      <c r="H1487" s="50"/>
      <c r="I1487" s="50"/>
      <c r="J1487" s="51"/>
      <c r="K1487" s="54"/>
      <c r="L1487" s="50"/>
      <c r="M1487" s="50"/>
      <c r="N1487" s="50"/>
    </row>
    <row r="1488" spans="1:14" s="29" customFormat="1" ht="13.15" customHeight="1">
      <c r="A1488" s="49">
        <f>IF((zdrovojéúdaje!B1488&gt;=$C$3)*(zdrovojéúdaje!B1488&lt;=$C$4),1+COUNTIF($A$1:$A1487,"&gt;0"),0)</f>
        <v>1488</v>
      </c>
      <c r="B1488" s="50"/>
      <c r="C1488" s="51"/>
      <c r="D1488" s="52"/>
      <c r="E1488" s="50"/>
      <c r="F1488" s="50"/>
      <c r="G1488" s="53"/>
      <c r="H1488" s="50"/>
      <c r="I1488" s="50"/>
      <c r="J1488" s="51"/>
      <c r="K1488" s="54"/>
      <c r="L1488" s="50"/>
      <c r="M1488" s="50"/>
      <c r="N1488" s="50"/>
    </row>
    <row r="1489" spans="1:14" s="29" customFormat="1" ht="13.15" customHeight="1">
      <c r="A1489" s="49">
        <f>IF((zdrovojéúdaje!B1489&gt;=$C$3)*(zdrovojéúdaje!B1489&lt;=$C$4),1+COUNTIF($A$1:$A1488,"&gt;0"),0)</f>
        <v>1489</v>
      </c>
      <c r="B1489" s="50"/>
      <c r="C1489" s="51"/>
      <c r="D1489" s="52"/>
      <c r="E1489" s="50"/>
      <c r="F1489" s="50"/>
      <c r="G1489" s="53"/>
      <c r="H1489" s="50"/>
      <c r="I1489" s="50"/>
      <c r="J1489" s="51"/>
      <c r="K1489" s="54"/>
      <c r="L1489" s="50"/>
      <c r="M1489" s="50"/>
      <c r="N1489" s="50"/>
    </row>
    <row r="1490" spans="1:14" s="29" customFormat="1" ht="13.15" customHeight="1">
      <c r="A1490" s="49">
        <f>IF((zdrovojéúdaje!B1490&gt;=$C$3)*(zdrovojéúdaje!B1490&lt;=$C$4),1+COUNTIF($A$1:$A1489,"&gt;0"),0)</f>
        <v>1490</v>
      </c>
      <c r="B1490" s="50"/>
      <c r="C1490" s="51"/>
      <c r="D1490" s="52"/>
      <c r="E1490" s="50"/>
      <c r="F1490" s="50"/>
      <c r="G1490" s="53"/>
      <c r="H1490" s="50"/>
      <c r="I1490" s="50"/>
      <c r="J1490" s="51"/>
      <c r="K1490" s="54"/>
      <c r="L1490" s="50"/>
      <c r="M1490" s="50"/>
      <c r="N1490" s="50"/>
    </row>
    <row r="1491" spans="1:14" s="29" customFormat="1" ht="13.15" customHeight="1">
      <c r="A1491" s="49">
        <f>IF((zdrovojéúdaje!B1491&gt;=$C$3)*(zdrovojéúdaje!B1491&lt;=$C$4),1+COUNTIF($A$1:$A1490,"&gt;0"),0)</f>
        <v>1491</v>
      </c>
      <c r="B1491" s="50"/>
      <c r="C1491" s="51"/>
      <c r="D1491" s="52"/>
      <c r="E1491" s="50"/>
      <c r="F1491" s="50"/>
      <c r="G1491" s="53"/>
      <c r="H1491" s="50"/>
      <c r="I1491" s="50"/>
      <c r="J1491" s="51"/>
      <c r="K1491" s="54"/>
      <c r="L1491" s="50"/>
      <c r="M1491" s="50"/>
      <c r="N1491" s="50"/>
    </row>
    <row r="1492" spans="1:14" s="29" customFormat="1" ht="13.15" customHeight="1">
      <c r="A1492" s="49">
        <f>IF((zdrovojéúdaje!B1492&gt;=$C$3)*(zdrovojéúdaje!B1492&lt;=$C$4),1+COUNTIF($A$1:$A1491,"&gt;0"),0)</f>
        <v>1492</v>
      </c>
      <c r="B1492" s="50"/>
      <c r="C1492" s="51"/>
      <c r="D1492" s="52"/>
      <c r="E1492" s="50"/>
      <c r="F1492" s="50"/>
      <c r="G1492" s="53"/>
      <c r="H1492" s="50"/>
      <c r="I1492" s="50"/>
      <c r="J1492" s="51"/>
      <c r="K1492" s="54"/>
      <c r="L1492" s="50"/>
      <c r="M1492" s="50"/>
      <c r="N1492" s="50"/>
    </row>
    <row r="1493" spans="1:14" s="29" customFormat="1" ht="13.15" customHeight="1">
      <c r="A1493" s="49">
        <f>IF((zdrovojéúdaje!B1493&gt;=$C$3)*(zdrovojéúdaje!B1493&lt;=$C$4),1+COUNTIF($A$1:$A1492,"&gt;0"),0)</f>
        <v>1493</v>
      </c>
      <c r="B1493" s="50"/>
      <c r="C1493" s="51"/>
      <c r="D1493" s="52"/>
      <c r="E1493" s="50"/>
      <c r="F1493" s="50"/>
      <c r="G1493" s="53"/>
      <c r="H1493" s="50"/>
      <c r="I1493" s="50"/>
      <c r="J1493" s="51"/>
      <c r="K1493" s="54"/>
      <c r="L1493" s="50"/>
      <c r="M1493" s="50"/>
      <c r="N1493" s="50"/>
    </row>
    <row r="1494" spans="1:14" s="29" customFormat="1" ht="13.15" customHeight="1">
      <c r="A1494" s="49">
        <f>IF((zdrovojéúdaje!B1494&gt;=$C$3)*(zdrovojéúdaje!B1494&lt;=$C$4),1+COUNTIF($A$1:$A1493,"&gt;0"),0)</f>
        <v>1494</v>
      </c>
      <c r="B1494" s="50"/>
      <c r="C1494" s="51"/>
      <c r="D1494" s="52"/>
      <c r="E1494" s="50"/>
      <c r="F1494" s="50"/>
      <c r="G1494" s="53"/>
      <c r="H1494" s="50"/>
      <c r="I1494" s="50"/>
      <c r="J1494" s="51"/>
      <c r="K1494" s="54"/>
      <c r="L1494" s="50"/>
      <c r="M1494" s="50"/>
      <c r="N1494" s="50"/>
    </row>
    <row r="1495" spans="1:14" s="29" customFormat="1" ht="13.15" customHeight="1">
      <c r="A1495" s="49">
        <f>IF((zdrovojéúdaje!B1495&gt;=$C$3)*(zdrovojéúdaje!B1495&lt;=$C$4),1+COUNTIF($A$1:$A1494,"&gt;0"),0)</f>
        <v>1495</v>
      </c>
      <c r="B1495" s="50"/>
      <c r="C1495" s="51"/>
      <c r="D1495" s="52"/>
      <c r="E1495" s="50"/>
      <c r="F1495" s="50"/>
      <c r="G1495" s="53"/>
      <c r="H1495" s="50"/>
      <c r="I1495" s="50"/>
      <c r="J1495" s="51"/>
      <c r="K1495" s="54"/>
      <c r="L1495" s="50"/>
      <c r="M1495" s="50"/>
      <c r="N1495" s="50"/>
    </row>
    <row r="1496" spans="1:14" s="29" customFormat="1" ht="13.15" customHeight="1">
      <c r="A1496" s="49">
        <f>IF((zdrovojéúdaje!B1496&gt;=$C$3)*(zdrovojéúdaje!B1496&lt;=$C$4),1+COUNTIF($A$1:$A1495,"&gt;0"),0)</f>
        <v>1496</v>
      </c>
      <c r="B1496" s="50"/>
      <c r="C1496" s="51"/>
      <c r="D1496" s="52"/>
      <c r="E1496" s="50"/>
      <c r="F1496" s="50"/>
      <c r="G1496" s="53"/>
      <c r="H1496" s="50"/>
      <c r="I1496" s="50"/>
      <c r="J1496" s="51"/>
      <c r="K1496" s="54"/>
      <c r="L1496" s="50"/>
      <c r="M1496" s="50"/>
      <c r="N1496" s="50"/>
    </row>
    <row r="1497" spans="1:14" s="29" customFormat="1" ht="13.15" customHeight="1">
      <c r="A1497" s="49">
        <f>IF((zdrovojéúdaje!B1497&gt;=$C$3)*(zdrovojéúdaje!B1497&lt;=$C$4),1+COUNTIF($A$1:$A1496,"&gt;0"),0)</f>
        <v>1497</v>
      </c>
      <c r="B1497" s="50"/>
      <c r="C1497" s="51"/>
      <c r="D1497" s="52"/>
      <c r="E1497" s="50"/>
      <c r="F1497" s="50"/>
      <c r="G1497" s="53"/>
      <c r="H1497" s="50"/>
      <c r="I1497" s="50"/>
      <c r="J1497" s="51"/>
      <c r="K1497" s="54"/>
      <c r="L1497" s="50"/>
      <c r="M1497" s="50"/>
      <c r="N1497" s="50"/>
    </row>
    <row r="1498" spans="1:14" s="29" customFormat="1" ht="13.15" customHeight="1">
      <c r="A1498" s="49">
        <f>IF((zdrovojéúdaje!B1498&gt;=$C$3)*(zdrovojéúdaje!B1498&lt;=$C$4),1+COUNTIF($A$1:$A1497,"&gt;0"),0)</f>
        <v>1498</v>
      </c>
      <c r="B1498" s="50"/>
      <c r="C1498" s="51"/>
      <c r="D1498" s="52"/>
      <c r="E1498" s="50"/>
      <c r="F1498" s="50"/>
      <c r="G1498" s="53"/>
      <c r="H1498" s="50"/>
      <c r="I1498" s="50"/>
      <c r="J1498" s="51"/>
      <c r="K1498" s="54"/>
      <c r="L1498" s="50"/>
      <c r="M1498" s="50"/>
      <c r="N1498" s="50"/>
    </row>
    <row r="1499" spans="1:14" s="29" customFormat="1" ht="13.15" customHeight="1">
      <c r="A1499" s="49">
        <f>IF((zdrovojéúdaje!B1499&gt;=$C$3)*(zdrovojéúdaje!B1499&lt;=$C$4),1+COUNTIF($A$1:$A1498,"&gt;0"),0)</f>
        <v>1499</v>
      </c>
      <c r="B1499" s="50"/>
      <c r="C1499" s="51"/>
      <c r="D1499" s="52"/>
      <c r="E1499" s="50"/>
      <c r="F1499" s="50"/>
      <c r="G1499" s="53"/>
      <c r="H1499" s="50"/>
      <c r="I1499" s="50"/>
      <c r="J1499" s="51"/>
      <c r="K1499" s="54"/>
      <c r="L1499" s="50"/>
      <c r="M1499" s="50"/>
      <c r="N1499" s="50"/>
    </row>
    <row r="1500" spans="1:14" s="29" customFormat="1" ht="13.15" customHeight="1">
      <c r="A1500" s="49">
        <f>IF((zdrovojéúdaje!B1500&gt;=$C$3)*(zdrovojéúdaje!B1500&lt;=$C$4),1+COUNTIF($A$1:$A1499,"&gt;0"),0)</f>
        <v>1500</v>
      </c>
      <c r="B1500" s="50"/>
      <c r="C1500" s="51"/>
      <c r="D1500" s="52"/>
      <c r="E1500" s="50"/>
      <c r="F1500" s="50"/>
      <c r="G1500" s="53"/>
      <c r="H1500" s="50"/>
      <c r="I1500" s="50"/>
      <c r="J1500" s="51"/>
      <c r="K1500" s="54"/>
      <c r="L1500" s="50"/>
      <c r="M1500" s="50"/>
      <c r="N1500" s="50"/>
    </row>
    <row r="1501" spans="1:14" s="29" customFormat="1" ht="13.15" customHeight="1">
      <c r="A1501" s="49">
        <f>IF((zdrovojéúdaje!B1501&gt;=$C$3)*(zdrovojéúdaje!B1501&lt;=$C$4),1+COUNTIF($A$1:$A1500,"&gt;0"),0)</f>
        <v>1501</v>
      </c>
      <c r="B1501" s="50"/>
      <c r="C1501" s="51"/>
      <c r="D1501" s="52"/>
      <c r="E1501" s="50"/>
      <c r="F1501" s="50"/>
      <c r="G1501" s="53"/>
      <c r="H1501" s="50"/>
      <c r="I1501" s="50"/>
      <c r="J1501" s="51"/>
      <c r="K1501" s="54"/>
      <c r="L1501" s="50"/>
      <c r="M1501" s="50"/>
      <c r="N1501" s="50"/>
    </row>
    <row r="1502" spans="1:14" s="29" customFormat="1" ht="13.15" customHeight="1">
      <c r="A1502" s="49">
        <f>IF((zdrovojéúdaje!B1502&gt;=$C$3)*(zdrovojéúdaje!B1502&lt;=$C$4),1+COUNTIF($A$1:$A1501,"&gt;0"),0)</f>
        <v>1502</v>
      </c>
      <c r="B1502" s="50"/>
      <c r="C1502" s="51"/>
      <c r="D1502" s="52"/>
      <c r="E1502" s="50"/>
      <c r="F1502" s="50"/>
      <c r="G1502" s="53"/>
      <c r="H1502" s="50"/>
      <c r="I1502" s="50"/>
      <c r="J1502" s="51"/>
      <c r="K1502" s="54"/>
      <c r="L1502" s="50"/>
      <c r="M1502" s="50"/>
      <c r="N1502" s="50"/>
    </row>
    <row r="1503" spans="1:14" s="29" customFormat="1" ht="13.15" customHeight="1">
      <c r="A1503" s="49">
        <f>IF((zdrovojéúdaje!B1503&gt;=$C$3)*(zdrovojéúdaje!B1503&lt;=$C$4),1+COUNTIF($A$1:$A1502,"&gt;0"),0)</f>
        <v>1503</v>
      </c>
      <c r="B1503" s="50"/>
      <c r="C1503" s="51"/>
      <c r="D1503" s="52"/>
      <c r="E1503" s="50"/>
      <c r="F1503" s="50"/>
      <c r="G1503" s="53"/>
      <c r="H1503" s="50"/>
      <c r="I1503" s="50"/>
      <c r="J1503" s="51"/>
      <c r="K1503" s="54"/>
      <c r="L1503" s="50"/>
      <c r="M1503" s="50"/>
      <c r="N1503" s="50"/>
    </row>
    <row r="1504" spans="1:14" s="29" customFormat="1" ht="13.15" customHeight="1">
      <c r="A1504" s="49">
        <f>IF((zdrovojéúdaje!B1504&gt;=$C$3)*(zdrovojéúdaje!B1504&lt;=$C$4),1+COUNTIF($A$1:$A1503,"&gt;0"),0)</f>
        <v>1504</v>
      </c>
      <c r="B1504" s="50"/>
      <c r="C1504" s="51"/>
      <c r="D1504" s="52"/>
      <c r="E1504" s="50"/>
      <c r="F1504" s="50"/>
      <c r="G1504" s="53"/>
      <c r="H1504" s="50"/>
      <c r="I1504" s="50"/>
      <c r="J1504" s="51"/>
      <c r="K1504" s="54"/>
      <c r="L1504" s="50"/>
      <c r="M1504" s="50"/>
      <c r="N1504" s="50"/>
    </row>
    <row r="1505" spans="1:14" s="29" customFormat="1" ht="13.15" customHeight="1">
      <c r="A1505" s="49">
        <f>IF((zdrovojéúdaje!B1505&gt;=$C$3)*(zdrovojéúdaje!B1505&lt;=$C$4),1+COUNTIF($A$1:$A1504,"&gt;0"),0)</f>
        <v>1505</v>
      </c>
      <c r="B1505" s="50"/>
      <c r="C1505" s="51"/>
      <c r="D1505" s="52"/>
      <c r="E1505" s="50"/>
      <c r="F1505" s="50"/>
      <c r="G1505" s="53"/>
      <c r="H1505" s="50"/>
      <c r="I1505" s="50"/>
      <c r="J1505" s="51"/>
      <c r="K1505" s="54"/>
      <c r="L1505" s="50"/>
      <c r="M1505" s="50"/>
      <c r="N1505" s="50"/>
    </row>
    <row r="1506" spans="1:14" s="29" customFormat="1" ht="13.15" customHeight="1">
      <c r="A1506" s="49">
        <f>IF((zdrovojéúdaje!B1506&gt;=$C$3)*(zdrovojéúdaje!B1506&lt;=$C$4),1+COUNTIF($A$1:$A1505,"&gt;0"),0)</f>
        <v>1506</v>
      </c>
      <c r="B1506" s="50"/>
      <c r="C1506" s="51"/>
      <c r="D1506" s="52"/>
      <c r="E1506" s="50"/>
      <c r="F1506" s="50"/>
      <c r="G1506" s="53"/>
      <c r="H1506" s="50"/>
      <c r="I1506" s="50"/>
      <c r="J1506" s="51"/>
      <c r="K1506" s="54"/>
      <c r="L1506" s="50"/>
      <c r="M1506" s="50"/>
      <c r="N1506" s="50"/>
    </row>
    <row r="1507" spans="1:14" s="29" customFormat="1" ht="13.15" customHeight="1">
      <c r="A1507" s="49">
        <f>IF((zdrovojéúdaje!B1507&gt;=$C$3)*(zdrovojéúdaje!B1507&lt;=$C$4),1+COUNTIF($A$1:$A1506,"&gt;0"),0)</f>
        <v>1507</v>
      </c>
      <c r="B1507" s="50"/>
      <c r="C1507" s="51"/>
      <c r="D1507" s="52"/>
      <c r="E1507" s="50"/>
      <c r="F1507" s="50"/>
      <c r="G1507" s="53"/>
      <c r="H1507" s="50"/>
      <c r="I1507" s="50"/>
      <c r="J1507" s="51"/>
      <c r="K1507" s="54"/>
      <c r="L1507" s="50"/>
      <c r="M1507" s="50"/>
      <c r="N1507" s="50"/>
    </row>
    <row r="1508" spans="1:14" s="29" customFormat="1" ht="13.15" customHeight="1">
      <c r="A1508" s="49">
        <f>IF((zdrovojéúdaje!B1508&gt;=$C$3)*(zdrovojéúdaje!B1508&lt;=$C$4),1+COUNTIF($A$1:$A1507,"&gt;0"),0)</f>
        <v>1508</v>
      </c>
      <c r="B1508" s="50"/>
      <c r="C1508" s="51"/>
      <c r="D1508" s="52"/>
      <c r="E1508" s="50"/>
      <c r="F1508" s="50"/>
      <c r="G1508" s="53"/>
      <c r="H1508" s="50"/>
      <c r="I1508" s="50"/>
      <c r="J1508" s="51"/>
      <c r="K1508" s="54"/>
      <c r="L1508" s="50"/>
      <c r="M1508" s="50"/>
      <c r="N1508" s="50"/>
    </row>
    <row r="1509" spans="1:14" s="29" customFormat="1" ht="13.15" customHeight="1">
      <c r="A1509" s="49">
        <f>IF((zdrovojéúdaje!B1509&gt;=$C$3)*(zdrovojéúdaje!B1509&lt;=$C$4),1+COUNTIF($A$1:$A1508,"&gt;0"),0)</f>
        <v>1509</v>
      </c>
      <c r="B1509" s="50"/>
      <c r="C1509" s="51"/>
      <c r="D1509" s="52"/>
      <c r="E1509" s="50"/>
      <c r="F1509" s="50"/>
      <c r="G1509" s="53"/>
      <c r="H1509" s="50"/>
      <c r="I1509" s="50"/>
      <c r="J1509" s="51"/>
      <c r="K1509" s="54"/>
      <c r="L1509" s="50"/>
      <c r="M1509" s="50"/>
      <c r="N1509" s="50"/>
    </row>
    <row r="1510" spans="1:14" s="29" customFormat="1" ht="13.15" customHeight="1">
      <c r="A1510" s="49">
        <f>IF((zdrovojéúdaje!B1510&gt;=$C$3)*(zdrovojéúdaje!B1510&lt;=$C$4),1+COUNTIF($A$1:$A1509,"&gt;0"),0)</f>
        <v>1510</v>
      </c>
      <c r="B1510" s="50"/>
      <c r="C1510" s="51"/>
      <c r="D1510" s="52"/>
      <c r="E1510" s="50"/>
      <c r="F1510" s="50"/>
      <c r="G1510" s="53"/>
      <c r="H1510" s="50"/>
      <c r="I1510" s="50"/>
      <c r="J1510" s="51"/>
      <c r="K1510" s="54"/>
      <c r="L1510" s="50"/>
      <c r="M1510" s="50"/>
      <c r="N1510" s="50"/>
    </row>
    <row r="1511" spans="1:14" s="29" customFormat="1" ht="13.15" customHeight="1">
      <c r="A1511" s="49">
        <f>IF((zdrovojéúdaje!B1511&gt;=$C$3)*(zdrovojéúdaje!B1511&lt;=$C$4),1+COUNTIF($A$1:$A1510,"&gt;0"),0)</f>
        <v>1511</v>
      </c>
      <c r="B1511" s="50"/>
      <c r="C1511" s="51"/>
      <c r="D1511" s="52"/>
      <c r="E1511" s="50"/>
      <c r="F1511" s="50"/>
      <c r="G1511" s="53"/>
      <c r="H1511" s="50"/>
      <c r="I1511" s="50"/>
      <c r="J1511" s="51"/>
      <c r="K1511" s="54"/>
      <c r="L1511" s="50"/>
      <c r="M1511" s="50"/>
      <c r="N1511" s="50"/>
    </row>
    <row r="1512" spans="1:14" s="29" customFormat="1" ht="13.15" customHeight="1">
      <c r="A1512" s="49">
        <f>IF((zdrovojéúdaje!B1512&gt;=$C$3)*(zdrovojéúdaje!B1512&lt;=$C$4),1+COUNTIF($A$1:$A1511,"&gt;0"),0)</f>
        <v>1512</v>
      </c>
      <c r="B1512" s="50"/>
      <c r="C1512" s="51"/>
      <c r="D1512" s="52"/>
      <c r="E1512" s="50"/>
      <c r="F1512" s="50"/>
      <c r="G1512" s="53"/>
      <c r="H1512" s="50"/>
      <c r="I1512" s="50"/>
      <c r="J1512" s="51"/>
      <c r="K1512" s="54"/>
      <c r="L1512" s="50"/>
      <c r="M1512" s="50"/>
      <c r="N1512" s="50"/>
    </row>
    <row r="1513" spans="1:14" s="29" customFormat="1" ht="13.15" customHeight="1">
      <c r="A1513" s="49">
        <f>IF((zdrovojéúdaje!B1513&gt;=$C$3)*(zdrovojéúdaje!B1513&lt;=$C$4),1+COUNTIF($A$1:$A1512,"&gt;0"),0)</f>
        <v>1513</v>
      </c>
      <c r="B1513" s="50"/>
      <c r="C1513" s="51"/>
      <c r="D1513" s="52"/>
      <c r="E1513" s="50"/>
      <c r="F1513" s="50"/>
      <c r="G1513" s="53"/>
      <c r="H1513" s="50"/>
      <c r="I1513" s="50"/>
      <c r="J1513" s="51"/>
      <c r="K1513" s="54"/>
      <c r="L1513" s="50"/>
      <c r="M1513" s="50"/>
      <c r="N1513" s="50"/>
    </row>
    <row r="1514" spans="1:14" s="29" customFormat="1" ht="13.15" customHeight="1">
      <c r="A1514" s="49">
        <f>IF((zdrovojéúdaje!B1514&gt;=$C$3)*(zdrovojéúdaje!B1514&lt;=$C$4),1+COUNTIF($A$1:$A1513,"&gt;0"),0)</f>
        <v>1514</v>
      </c>
      <c r="B1514" s="50"/>
      <c r="C1514" s="51"/>
      <c r="D1514" s="52"/>
      <c r="E1514" s="50"/>
      <c r="F1514" s="50"/>
      <c r="G1514" s="53"/>
      <c r="H1514" s="50"/>
      <c r="I1514" s="50"/>
      <c r="J1514" s="51"/>
      <c r="K1514" s="54"/>
      <c r="L1514" s="50"/>
      <c r="M1514" s="50"/>
      <c r="N1514" s="50"/>
    </row>
    <row r="1515" spans="1:14" s="29" customFormat="1" ht="13.15" customHeight="1">
      <c r="A1515" s="49">
        <f>IF((zdrovojéúdaje!B1515&gt;=$C$3)*(zdrovojéúdaje!B1515&lt;=$C$4),1+COUNTIF($A$1:$A1514,"&gt;0"),0)</f>
        <v>1515</v>
      </c>
      <c r="B1515" s="50"/>
      <c r="C1515" s="51"/>
      <c r="D1515" s="52"/>
      <c r="E1515" s="50"/>
      <c r="F1515" s="50"/>
      <c r="G1515" s="53"/>
      <c r="H1515" s="50"/>
      <c r="I1515" s="50"/>
      <c r="J1515" s="51"/>
      <c r="K1515" s="54"/>
      <c r="L1515" s="50"/>
      <c r="M1515" s="50"/>
      <c r="N1515" s="50"/>
    </row>
    <row r="1516" spans="1:14" s="29" customFormat="1" ht="13.15" customHeight="1">
      <c r="A1516" s="49">
        <f>IF((zdrovojéúdaje!B1516&gt;=$C$3)*(zdrovojéúdaje!B1516&lt;=$C$4),1+COUNTIF($A$1:$A1515,"&gt;0"),0)</f>
        <v>1516</v>
      </c>
      <c r="B1516" s="50"/>
      <c r="C1516" s="51"/>
      <c r="D1516" s="52"/>
      <c r="E1516" s="50"/>
      <c r="F1516" s="50"/>
      <c r="G1516" s="53"/>
      <c r="H1516" s="50"/>
      <c r="I1516" s="50"/>
      <c r="J1516" s="51"/>
      <c r="K1516" s="54"/>
      <c r="L1516" s="50"/>
      <c r="M1516" s="50"/>
      <c r="N1516" s="50"/>
    </row>
    <row r="1517" spans="1:14" s="29" customFormat="1" ht="13.15" customHeight="1">
      <c r="A1517" s="49">
        <f>IF((zdrovojéúdaje!B1517&gt;=$C$3)*(zdrovojéúdaje!B1517&lt;=$C$4),1+COUNTIF($A$1:$A1516,"&gt;0"),0)</f>
        <v>1517</v>
      </c>
      <c r="B1517" s="50"/>
      <c r="C1517" s="51"/>
      <c r="D1517" s="52"/>
      <c r="E1517" s="50"/>
      <c r="F1517" s="50"/>
      <c r="G1517" s="53"/>
      <c r="H1517" s="50"/>
      <c r="I1517" s="50"/>
      <c r="J1517" s="51"/>
      <c r="K1517" s="54"/>
      <c r="L1517" s="50"/>
      <c r="M1517" s="50"/>
      <c r="N1517" s="50"/>
    </row>
    <row r="1518" spans="1:14" s="29" customFormat="1" ht="13.15" customHeight="1">
      <c r="A1518" s="49">
        <f>IF((zdrovojéúdaje!B1518&gt;=$C$3)*(zdrovojéúdaje!B1518&lt;=$C$4),1+COUNTIF($A$1:$A1517,"&gt;0"),0)</f>
        <v>1518</v>
      </c>
      <c r="B1518" s="50"/>
      <c r="C1518" s="51"/>
      <c r="D1518" s="52"/>
      <c r="E1518" s="50"/>
      <c r="F1518" s="50"/>
      <c r="G1518" s="53"/>
      <c r="H1518" s="50"/>
      <c r="I1518" s="50"/>
      <c r="J1518" s="51"/>
      <c r="K1518" s="54"/>
      <c r="L1518" s="50"/>
      <c r="M1518" s="50"/>
      <c r="N1518" s="50"/>
    </row>
    <row r="1519" spans="1:14" s="29" customFormat="1" ht="13.15" customHeight="1">
      <c r="A1519" s="49">
        <f>IF((zdrovojéúdaje!B1519&gt;=$C$3)*(zdrovojéúdaje!B1519&lt;=$C$4),1+COUNTIF($A$1:$A1518,"&gt;0"),0)</f>
        <v>1519</v>
      </c>
      <c r="B1519" s="50"/>
      <c r="C1519" s="51"/>
      <c r="D1519" s="52"/>
      <c r="E1519" s="50"/>
      <c r="F1519" s="50"/>
      <c r="G1519" s="53"/>
      <c r="H1519" s="50"/>
      <c r="I1519" s="50"/>
      <c r="J1519" s="51"/>
      <c r="K1519" s="54"/>
      <c r="L1519" s="50"/>
      <c r="M1519" s="50"/>
      <c r="N1519" s="50"/>
    </row>
    <row r="1520" spans="1:14" s="29" customFormat="1" ht="13.15" customHeight="1">
      <c r="A1520" s="49">
        <f>IF((zdrovojéúdaje!B1520&gt;=$C$3)*(zdrovojéúdaje!B1520&lt;=$C$4),1+COUNTIF($A$1:$A1519,"&gt;0"),0)</f>
        <v>1520</v>
      </c>
      <c r="B1520" s="50"/>
      <c r="C1520" s="51"/>
      <c r="D1520" s="52"/>
      <c r="E1520" s="50"/>
      <c r="F1520" s="50"/>
      <c r="G1520" s="53"/>
      <c r="H1520" s="50"/>
      <c r="I1520" s="50"/>
      <c r="J1520" s="51"/>
      <c r="K1520" s="54"/>
      <c r="L1520" s="50"/>
      <c r="M1520" s="50"/>
      <c r="N1520" s="50"/>
    </row>
    <row r="1521" spans="1:14" s="29" customFormat="1" ht="13.15" customHeight="1">
      <c r="A1521" s="49">
        <f>IF((zdrovojéúdaje!B1521&gt;=$C$3)*(zdrovojéúdaje!B1521&lt;=$C$4),1+COUNTIF($A$1:$A1520,"&gt;0"),0)</f>
        <v>1521</v>
      </c>
      <c r="B1521" s="50"/>
      <c r="C1521" s="51"/>
      <c r="D1521" s="52"/>
      <c r="E1521" s="50"/>
      <c r="F1521" s="50"/>
      <c r="G1521" s="53"/>
      <c r="H1521" s="50"/>
      <c r="I1521" s="50"/>
      <c r="J1521" s="51"/>
      <c r="K1521" s="54"/>
      <c r="L1521" s="50"/>
      <c r="M1521" s="50"/>
      <c r="N1521" s="50"/>
    </row>
    <row r="1522" spans="1:14" s="29" customFormat="1" ht="13.15" customHeight="1">
      <c r="A1522" s="49">
        <f>IF((zdrovojéúdaje!B1522&gt;=$C$3)*(zdrovojéúdaje!B1522&lt;=$C$4),1+COUNTIF($A$1:$A1521,"&gt;0"),0)</f>
        <v>1522</v>
      </c>
      <c r="B1522" s="50"/>
      <c r="C1522" s="51"/>
      <c r="D1522" s="52"/>
      <c r="E1522" s="50"/>
      <c r="F1522" s="50"/>
      <c r="G1522" s="53"/>
      <c r="H1522" s="50"/>
      <c r="I1522" s="50"/>
      <c r="J1522" s="51"/>
      <c r="K1522" s="54"/>
      <c r="L1522" s="50"/>
      <c r="M1522" s="50"/>
      <c r="N1522" s="50"/>
    </row>
    <row r="1523" spans="1:14" s="29" customFormat="1" ht="13.15" customHeight="1">
      <c r="A1523" s="49">
        <f>IF((zdrovojéúdaje!B1523&gt;=$C$3)*(zdrovojéúdaje!B1523&lt;=$C$4),1+COUNTIF($A$1:$A1522,"&gt;0"),0)</f>
        <v>1523</v>
      </c>
      <c r="B1523" s="50"/>
      <c r="C1523" s="51"/>
      <c r="D1523" s="52"/>
      <c r="E1523" s="50"/>
      <c r="F1523" s="50"/>
      <c r="G1523" s="53"/>
      <c r="H1523" s="50"/>
      <c r="I1523" s="50"/>
      <c r="J1523" s="51"/>
      <c r="K1523" s="54"/>
      <c r="L1523" s="50"/>
      <c r="M1523" s="50"/>
      <c r="N1523" s="50"/>
    </row>
    <row r="1524" spans="1:14" s="29" customFormat="1" ht="13.15" customHeight="1">
      <c r="A1524" s="49">
        <f>IF((zdrovojéúdaje!B1524&gt;=$C$3)*(zdrovojéúdaje!B1524&lt;=$C$4),1+COUNTIF($A$1:$A1523,"&gt;0"),0)</f>
        <v>1524</v>
      </c>
      <c r="B1524" s="50"/>
      <c r="C1524" s="51"/>
      <c r="D1524" s="52"/>
      <c r="E1524" s="50"/>
      <c r="F1524" s="50"/>
      <c r="G1524" s="53"/>
      <c r="H1524" s="50"/>
      <c r="I1524" s="50"/>
      <c r="J1524" s="51"/>
      <c r="K1524" s="54"/>
      <c r="L1524" s="50"/>
      <c r="M1524" s="50"/>
      <c r="N1524" s="50"/>
    </row>
    <row r="1525" spans="1:14" s="29" customFormat="1" ht="13.15" customHeight="1">
      <c r="A1525" s="49">
        <f>IF((zdrovojéúdaje!B1525&gt;=$C$3)*(zdrovojéúdaje!B1525&lt;=$C$4),1+COUNTIF($A$1:$A1524,"&gt;0"),0)</f>
        <v>1525</v>
      </c>
      <c r="B1525" s="50"/>
      <c r="C1525" s="51"/>
      <c r="D1525" s="52"/>
      <c r="E1525" s="50"/>
      <c r="F1525" s="50"/>
      <c r="G1525" s="53"/>
      <c r="H1525" s="50"/>
      <c r="I1525" s="50"/>
      <c r="J1525" s="51"/>
      <c r="K1525" s="54"/>
      <c r="L1525" s="50"/>
      <c r="M1525" s="50"/>
      <c r="N1525" s="50"/>
    </row>
    <row r="1526" spans="1:14" s="29" customFormat="1" ht="13.15" customHeight="1">
      <c r="A1526" s="49">
        <f>IF((zdrovojéúdaje!B1526&gt;=$C$3)*(zdrovojéúdaje!B1526&lt;=$C$4),1+COUNTIF($A$1:$A1525,"&gt;0"),0)</f>
        <v>1526</v>
      </c>
      <c r="B1526" s="50"/>
      <c r="C1526" s="51"/>
      <c r="D1526" s="52"/>
      <c r="E1526" s="50"/>
      <c r="F1526" s="50"/>
      <c r="G1526" s="53"/>
      <c r="H1526" s="50"/>
      <c r="I1526" s="50"/>
      <c r="J1526" s="51"/>
      <c r="K1526" s="54"/>
      <c r="L1526" s="50"/>
      <c r="M1526" s="50"/>
      <c r="N1526" s="50"/>
    </row>
    <row r="1527" spans="1:14" s="29" customFormat="1" ht="13.15" customHeight="1">
      <c r="A1527" s="49">
        <f>IF((zdrovojéúdaje!B1527&gt;=$C$3)*(zdrovojéúdaje!B1527&lt;=$C$4),1+COUNTIF($A$1:$A1526,"&gt;0"),0)</f>
        <v>1527</v>
      </c>
      <c r="B1527" s="50"/>
      <c r="C1527" s="51"/>
      <c r="D1527" s="52"/>
      <c r="E1527" s="50"/>
      <c r="F1527" s="50"/>
      <c r="G1527" s="53"/>
      <c r="H1527" s="50"/>
      <c r="I1527" s="50"/>
      <c r="J1527" s="51"/>
      <c r="K1527" s="54"/>
      <c r="L1527" s="50"/>
      <c r="M1527" s="50"/>
      <c r="N1527" s="50"/>
    </row>
    <row r="1528" spans="1:14" s="29" customFormat="1" ht="13.15" customHeight="1">
      <c r="A1528" s="49">
        <f>IF((zdrovojéúdaje!B1528&gt;=$C$3)*(zdrovojéúdaje!B1528&lt;=$C$4),1+COUNTIF($A$1:$A1527,"&gt;0"),0)</f>
        <v>1528</v>
      </c>
      <c r="B1528" s="50"/>
      <c r="C1528" s="51"/>
      <c r="D1528" s="52"/>
      <c r="E1528" s="50"/>
      <c r="F1528" s="50"/>
      <c r="G1528" s="53"/>
      <c r="H1528" s="50"/>
      <c r="I1528" s="50"/>
      <c r="J1528" s="51"/>
      <c r="K1528" s="54"/>
      <c r="L1528" s="50"/>
      <c r="M1528" s="50"/>
      <c r="N1528" s="50"/>
    </row>
    <row r="1529" spans="1:14" s="29" customFormat="1" ht="13.15" customHeight="1">
      <c r="A1529" s="49">
        <f>IF((zdrovojéúdaje!B1529&gt;=$C$3)*(zdrovojéúdaje!B1529&lt;=$C$4),1+COUNTIF($A$1:$A1528,"&gt;0"),0)</f>
        <v>1529</v>
      </c>
      <c r="B1529" s="50"/>
      <c r="C1529" s="51"/>
      <c r="D1529" s="52"/>
      <c r="E1529" s="50"/>
      <c r="F1529" s="50"/>
      <c r="G1529" s="53"/>
      <c r="H1529" s="50"/>
      <c r="I1529" s="50"/>
      <c r="J1529" s="51"/>
      <c r="K1529" s="54"/>
      <c r="L1529" s="50"/>
      <c r="M1529" s="50"/>
      <c r="N1529" s="50"/>
    </row>
    <row r="1530" spans="1:14" s="29" customFormat="1" ht="13.15" customHeight="1">
      <c r="A1530" s="49">
        <f>IF((zdrovojéúdaje!B1530&gt;=$C$3)*(zdrovojéúdaje!B1530&lt;=$C$4),1+COUNTIF($A$1:$A1529,"&gt;0"),0)</f>
        <v>1530</v>
      </c>
      <c r="B1530" s="50"/>
      <c r="C1530" s="51"/>
      <c r="D1530" s="52"/>
      <c r="E1530" s="50"/>
      <c r="F1530" s="50"/>
      <c r="G1530" s="53"/>
      <c r="H1530" s="50"/>
      <c r="I1530" s="50"/>
      <c r="J1530" s="51"/>
      <c r="K1530" s="54"/>
      <c r="L1530" s="50"/>
      <c r="M1530" s="50"/>
      <c r="N1530" s="50"/>
    </row>
    <row r="1531" spans="1:14" s="29" customFormat="1" ht="13.15" customHeight="1">
      <c r="A1531" s="49">
        <f>IF((zdrovojéúdaje!B1531&gt;=$C$3)*(zdrovojéúdaje!B1531&lt;=$C$4),1+COUNTIF($A$1:$A1530,"&gt;0"),0)</f>
        <v>1531</v>
      </c>
      <c r="B1531" s="50"/>
      <c r="C1531" s="51"/>
      <c r="D1531" s="52"/>
      <c r="E1531" s="50"/>
      <c r="F1531" s="50"/>
      <c r="G1531" s="53"/>
      <c r="H1531" s="50"/>
      <c r="I1531" s="50"/>
      <c r="J1531" s="51"/>
      <c r="K1531" s="54"/>
      <c r="L1531" s="50"/>
      <c r="M1531" s="50"/>
      <c r="N1531" s="50"/>
    </row>
    <row r="1532" spans="1:14" s="29" customFormat="1" ht="13.15" customHeight="1">
      <c r="A1532" s="49">
        <f>IF((zdrovojéúdaje!B1532&gt;=$C$3)*(zdrovojéúdaje!B1532&lt;=$C$4),1+COUNTIF($A$1:$A1531,"&gt;0"),0)</f>
        <v>1532</v>
      </c>
      <c r="B1532" s="50"/>
      <c r="C1532" s="51"/>
      <c r="D1532" s="52"/>
      <c r="E1532" s="50"/>
      <c r="F1532" s="50"/>
      <c r="G1532" s="53"/>
      <c r="H1532" s="50"/>
      <c r="I1532" s="50"/>
      <c r="J1532" s="51"/>
      <c r="K1532" s="54"/>
      <c r="L1532" s="50"/>
      <c r="M1532" s="50"/>
      <c r="N1532" s="50"/>
    </row>
    <row r="1533" spans="1:14" s="29" customFormat="1" ht="13.15" customHeight="1">
      <c r="A1533" s="49">
        <f>IF((zdrovojéúdaje!B1533&gt;=$C$3)*(zdrovojéúdaje!B1533&lt;=$C$4),1+COUNTIF($A$1:$A1532,"&gt;0"),0)</f>
        <v>1533</v>
      </c>
      <c r="B1533" s="50"/>
      <c r="C1533" s="51"/>
      <c r="D1533" s="52"/>
      <c r="E1533" s="50"/>
      <c r="F1533" s="50"/>
      <c r="G1533" s="53"/>
      <c r="H1533" s="50"/>
      <c r="I1533" s="50"/>
      <c r="J1533" s="51"/>
      <c r="K1533" s="54"/>
      <c r="L1533" s="50"/>
      <c r="M1533" s="50"/>
      <c r="N1533" s="50"/>
    </row>
    <row r="1534" spans="1:14" s="29" customFormat="1" ht="13.15" customHeight="1">
      <c r="A1534" s="49">
        <f>IF((zdrovojéúdaje!B1534&gt;=$C$3)*(zdrovojéúdaje!B1534&lt;=$C$4),1+COUNTIF($A$1:$A1533,"&gt;0"),0)</f>
        <v>1534</v>
      </c>
      <c r="B1534" s="50"/>
      <c r="C1534" s="51"/>
      <c r="D1534" s="52"/>
      <c r="E1534" s="50"/>
      <c r="F1534" s="50"/>
      <c r="G1534" s="53"/>
      <c r="H1534" s="50"/>
      <c r="I1534" s="50"/>
      <c r="J1534" s="51"/>
      <c r="K1534" s="54"/>
      <c r="L1534" s="50"/>
      <c r="M1534" s="50"/>
      <c r="N1534" s="50"/>
    </row>
    <row r="1535" spans="1:14" s="29" customFormat="1" ht="13.15" customHeight="1">
      <c r="A1535" s="49">
        <f>IF((zdrovojéúdaje!B1535&gt;=$C$3)*(zdrovojéúdaje!B1535&lt;=$C$4),1+COUNTIF($A$1:$A1534,"&gt;0"),0)</f>
        <v>1535</v>
      </c>
      <c r="B1535" s="50"/>
      <c r="C1535" s="51"/>
      <c r="D1535" s="52"/>
      <c r="E1535" s="50"/>
      <c r="F1535" s="50"/>
      <c r="G1535" s="53"/>
      <c r="H1535" s="50"/>
      <c r="I1535" s="50"/>
      <c r="J1535" s="51"/>
      <c r="K1535" s="54"/>
      <c r="L1535" s="50"/>
      <c r="M1535" s="50"/>
      <c r="N1535" s="50"/>
    </row>
    <row r="1536" spans="1:14" s="29" customFormat="1" ht="13.15" customHeight="1">
      <c r="A1536" s="49">
        <f>IF((zdrovojéúdaje!B1536&gt;=$C$3)*(zdrovojéúdaje!B1536&lt;=$C$4),1+COUNTIF($A$1:$A1535,"&gt;0"),0)</f>
        <v>1536</v>
      </c>
      <c r="B1536" s="50"/>
      <c r="C1536" s="51"/>
      <c r="D1536" s="52"/>
      <c r="E1536" s="50"/>
      <c r="F1536" s="50"/>
      <c r="G1536" s="53"/>
      <c r="H1536" s="50"/>
      <c r="I1536" s="50"/>
      <c r="J1536" s="51"/>
      <c r="K1536" s="54"/>
      <c r="L1536" s="50"/>
      <c r="M1536" s="50"/>
      <c r="N1536" s="50"/>
    </row>
    <row r="1537" spans="1:14" s="29" customFormat="1" ht="13.15" customHeight="1">
      <c r="A1537" s="49">
        <f>IF((zdrovojéúdaje!B1537&gt;=$C$3)*(zdrovojéúdaje!B1537&lt;=$C$4),1+COUNTIF($A$1:$A1536,"&gt;0"),0)</f>
        <v>1537</v>
      </c>
      <c r="B1537" s="50"/>
      <c r="C1537" s="51"/>
      <c r="D1537" s="52"/>
      <c r="E1537" s="50"/>
      <c r="F1537" s="50"/>
      <c r="G1537" s="53"/>
      <c r="H1537" s="50"/>
      <c r="I1537" s="50"/>
      <c r="J1537" s="51"/>
      <c r="K1537" s="54"/>
      <c r="L1537" s="50"/>
      <c r="M1537" s="50"/>
      <c r="N1537" s="50"/>
    </row>
    <row r="1538" spans="1:14" s="29" customFormat="1" ht="13.15" customHeight="1">
      <c r="A1538" s="49">
        <f>IF((zdrovojéúdaje!B1538&gt;=$C$3)*(zdrovojéúdaje!B1538&lt;=$C$4),1+COUNTIF($A$1:$A1537,"&gt;0"),0)</f>
        <v>1538</v>
      </c>
      <c r="B1538" s="50"/>
      <c r="C1538" s="51"/>
      <c r="D1538" s="52"/>
      <c r="E1538" s="50"/>
      <c r="F1538" s="50"/>
      <c r="G1538" s="53"/>
      <c r="H1538" s="50"/>
      <c r="I1538" s="50"/>
      <c r="J1538" s="51"/>
      <c r="K1538" s="54"/>
      <c r="L1538" s="50"/>
      <c r="M1538" s="50"/>
      <c r="N1538" s="50"/>
    </row>
    <row r="1539" spans="1:14" s="29" customFormat="1" ht="13.15" customHeight="1">
      <c r="A1539" s="49">
        <f>IF((zdrovojéúdaje!B1539&gt;=$C$3)*(zdrovojéúdaje!B1539&lt;=$C$4),1+COUNTIF($A$1:$A1538,"&gt;0"),0)</f>
        <v>1539</v>
      </c>
      <c r="B1539" s="50"/>
      <c r="C1539" s="51"/>
      <c r="D1539" s="52"/>
      <c r="E1539" s="50"/>
      <c r="F1539" s="50"/>
      <c r="G1539" s="53"/>
      <c r="H1539" s="50"/>
      <c r="I1539" s="50"/>
      <c r="J1539" s="51"/>
      <c r="K1539" s="54"/>
      <c r="L1539" s="50"/>
      <c r="M1539" s="50"/>
      <c r="N1539" s="50"/>
    </row>
    <row r="1540" spans="1:14" s="29" customFormat="1" ht="13.15" customHeight="1">
      <c r="A1540" s="49">
        <f>IF((zdrovojéúdaje!B1540&gt;=$C$3)*(zdrovojéúdaje!B1540&lt;=$C$4),1+COUNTIF($A$1:$A1539,"&gt;0"),0)</f>
        <v>1540</v>
      </c>
      <c r="B1540" s="50"/>
      <c r="C1540" s="51"/>
      <c r="D1540" s="52"/>
      <c r="E1540" s="50"/>
      <c r="F1540" s="50"/>
      <c r="G1540" s="53"/>
      <c r="H1540" s="50"/>
      <c r="I1540" s="50"/>
      <c r="J1540" s="51"/>
      <c r="K1540" s="54"/>
      <c r="L1540" s="50"/>
      <c r="M1540" s="50"/>
      <c r="N1540" s="50"/>
    </row>
    <row r="1541" spans="1:14" s="29" customFormat="1" ht="13.15" customHeight="1">
      <c r="A1541" s="49">
        <f>IF((zdrovojéúdaje!B1541&gt;=$C$3)*(zdrovojéúdaje!B1541&lt;=$C$4),1+COUNTIF($A$1:$A1540,"&gt;0"),0)</f>
        <v>1541</v>
      </c>
      <c r="B1541" s="50"/>
      <c r="C1541" s="51"/>
      <c r="D1541" s="52"/>
      <c r="E1541" s="50"/>
      <c r="F1541" s="50"/>
      <c r="G1541" s="53"/>
      <c r="H1541" s="50"/>
      <c r="I1541" s="50"/>
      <c r="J1541" s="51"/>
      <c r="K1541" s="54"/>
      <c r="L1541" s="50"/>
      <c r="M1541" s="50"/>
      <c r="N1541" s="50"/>
    </row>
    <row r="1542" spans="1:14" s="29" customFormat="1" ht="13.15" customHeight="1">
      <c r="A1542" s="49">
        <f>IF((zdrovojéúdaje!B1542&gt;=$C$3)*(zdrovojéúdaje!B1542&lt;=$C$4),1+COUNTIF($A$1:$A1541,"&gt;0"),0)</f>
        <v>1542</v>
      </c>
      <c r="B1542" s="50"/>
      <c r="C1542" s="51"/>
      <c r="D1542" s="52"/>
      <c r="E1542" s="50"/>
      <c r="F1542" s="50"/>
      <c r="G1542" s="53"/>
      <c r="H1542" s="50"/>
      <c r="I1542" s="50"/>
      <c r="J1542" s="51"/>
      <c r="K1542" s="54"/>
      <c r="L1542" s="50"/>
      <c r="M1542" s="50"/>
      <c r="N1542" s="50"/>
    </row>
    <row r="1543" spans="1:14" s="29" customFormat="1" ht="13.15" customHeight="1">
      <c r="A1543" s="49">
        <f>IF((zdrovojéúdaje!B1543&gt;=$C$3)*(zdrovojéúdaje!B1543&lt;=$C$4),1+COUNTIF($A$1:$A1542,"&gt;0"),0)</f>
        <v>1543</v>
      </c>
      <c r="B1543" s="50"/>
      <c r="C1543" s="51"/>
      <c r="D1543" s="52"/>
      <c r="E1543" s="50"/>
      <c r="F1543" s="50"/>
      <c r="G1543" s="53"/>
      <c r="H1543" s="50"/>
      <c r="I1543" s="50"/>
      <c r="J1543" s="51"/>
      <c r="K1543" s="54"/>
      <c r="L1543" s="50"/>
      <c r="M1543" s="50"/>
      <c r="N1543" s="50"/>
    </row>
    <row r="1544" spans="1:14" s="29" customFormat="1" ht="13.15" customHeight="1">
      <c r="A1544" s="49">
        <f>IF((zdrovojéúdaje!B1544&gt;=$C$3)*(zdrovojéúdaje!B1544&lt;=$C$4),1+COUNTIF($A$1:$A1543,"&gt;0"),0)</f>
        <v>1544</v>
      </c>
      <c r="B1544" s="50"/>
      <c r="C1544" s="51"/>
      <c r="D1544" s="52"/>
      <c r="E1544" s="50"/>
      <c r="F1544" s="50"/>
      <c r="G1544" s="53"/>
      <c r="H1544" s="50"/>
      <c r="I1544" s="50"/>
      <c r="J1544" s="51"/>
      <c r="K1544" s="54"/>
      <c r="L1544" s="50"/>
      <c r="M1544" s="50"/>
      <c r="N1544" s="50"/>
    </row>
    <row r="1545" spans="1:14" s="29" customFormat="1" ht="13.15" customHeight="1">
      <c r="A1545" s="49">
        <f>IF((zdrovojéúdaje!B1545&gt;=$C$3)*(zdrovojéúdaje!B1545&lt;=$C$4),1+COUNTIF($A$1:$A1544,"&gt;0"),0)</f>
        <v>1545</v>
      </c>
      <c r="B1545" s="50"/>
      <c r="C1545" s="51"/>
      <c r="D1545" s="52"/>
      <c r="E1545" s="50"/>
      <c r="F1545" s="50"/>
      <c r="G1545" s="53"/>
      <c r="H1545" s="50"/>
      <c r="I1545" s="50"/>
      <c r="J1545" s="51"/>
      <c r="K1545" s="54"/>
      <c r="L1545" s="50"/>
      <c r="M1545" s="50"/>
      <c r="N1545" s="50"/>
    </row>
    <row r="1546" spans="1:14" s="29" customFormat="1" ht="13.15" customHeight="1">
      <c r="A1546" s="49">
        <f>IF((zdrovojéúdaje!B1546&gt;=$C$3)*(zdrovojéúdaje!B1546&lt;=$C$4),1+COUNTIF($A$1:$A1545,"&gt;0"),0)</f>
        <v>1546</v>
      </c>
      <c r="B1546" s="50"/>
      <c r="C1546" s="51"/>
      <c r="D1546" s="52"/>
      <c r="E1546" s="50"/>
      <c r="F1546" s="50"/>
      <c r="G1546" s="53"/>
      <c r="H1546" s="50"/>
      <c r="I1546" s="50"/>
      <c r="J1546" s="51"/>
      <c r="K1546" s="54"/>
      <c r="L1546" s="50"/>
      <c r="M1546" s="50"/>
      <c r="N1546" s="50"/>
    </row>
    <row r="1547" spans="1:14" s="29" customFormat="1" ht="13.15" customHeight="1">
      <c r="A1547" s="49">
        <f>IF((zdrovojéúdaje!B1547&gt;=$C$3)*(zdrovojéúdaje!B1547&lt;=$C$4),1+COUNTIF($A$1:$A1546,"&gt;0"),0)</f>
        <v>1547</v>
      </c>
      <c r="B1547" s="50"/>
      <c r="C1547" s="51"/>
      <c r="D1547" s="52"/>
      <c r="E1547" s="50"/>
      <c r="F1547" s="50"/>
      <c r="G1547" s="53"/>
      <c r="H1547" s="50"/>
      <c r="I1547" s="50"/>
      <c r="J1547" s="51"/>
      <c r="K1547" s="54"/>
      <c r="L1547" s="50"/>
      <c r="M1547" s="50"/>
      <c r="N1547" s="50"/>
    </row>
    <row r="1548" spans="1:14" s="29" customFormat="1" ht="13.15" customHeight="1">
      <c r="A1548" s="49">
        <f>IF((zdrovojéúdaje!B1548&gt;=$C$3)*(zdrovojéúdaje!B1548&lt;=$C$4),1+COUNTIF($A$1:$A1547,"&gt;0"),0)</f>
        <v>1548</v>
      </c>
      <c r="B1548" s="50"/>
      <c r="C1548" s="51"/>
      <c r="D1548" s="52"/>
      <c r="E1548" s="50"/>
      <c r="F1548" s="50"/>
      <c r="G1548" s="53"/>
      <c r="H1548" s="50"/>
      <c r="I1548" s="50"/>
      <c r="J1548" s="51"/>
      <c r="K1548" s="54"/>
      <c r="L1548" s="50"/>
      <c r="M1548" s="50"/>
      <c r="N1548" s="50"/>
    </row>
    <row r="1549" spans="1:14" s="29" customFormat="1" ht="13.15" customHeight="1">
      <c r="A1549" s="49">
        <f>IF((zdrovojéúdaje!B1549&gt;=$C$3)*(zdrovojéúdaje!B1549&lt;=$C$4),1+COUNTIF($A$1:$A1548,"&gt;0"),0)</f>
        <v>1549</v>
      </c>
      <c r="B1549" s="50"/>
      <c r="C1549" s="51"/>
      <c r="D1549" s="52"/>
      <c r="E1549" s="50"/>
      <c r="F1549" s="50"/>
      <c r="G1549" s="53"/>
      <c r="H1549" s="50"/>
      <c r="I1549" s="50"/>
      <c r="J1549" s="51"/>
      <c r="K1549" s="54"/>
      <c r="L1549" s="50"/>
      <c r="M1549" s="50"/>
      <c r="N1549" s="50"/>
    </row>
    <row r="1550" spans="1:14" s="29" customFormat="1" ht="13.15" customHeight="1">
      <c r="A1550" s="49">
        <f>IF((zdrovojéúdaje!B1550&gt;=$C$3)*(zdrovojéúdaje!B1550&lt;=$C$4),1+COUNTIF($A$1:$A1549,"&gt;0"),0)</f>
        <v>1550</v>
      </c>
      <c r="B1550" s="50"/>
      <c r="C1550" s="51"/>
      <c r="D1550" s="52"/>
      <c r="E1550" s="50"/>
      <c r="F1550" s="50"/>
      <c r="G1550" s="53"/>
      <c r="H1550" s="50"/>
      <c r="I1550" s="50"/>
      <c r="J1550" s="51"/>
      <c r="K1550" s="54"/>
      <c r="L1550" s="50"/>
      <c r="M1550" s="50"/>
      <c r="N1550" s="50"/>
    </row>
    <row r="1551" spans="1:14" s="29" customFormat="1" ht="13.15" customHeight="1">
      <c r="A1551" s="49">
        <f>IF((zdrovojéúdaje!B1551&gt;=$C$3)*(zdrovojéúdaje!B1551&lt;=$C$4),1+COUNTIF($A$1:$A1550,"&gt;0"),0)</f>
        <v>1551</v>
      </c>
      <c r="B1551" s="50"/>
      <c r="C1551" s="51"/>
      <c r="D1551" s="52"/>
      <c r="E1551" s="50"/>
      <c r="F1551" s="50"/>
      <c r="G1551" s="53"/>
      <c r="H1551" s="50"/>
      <c r="I1551" s="50"/>
      <c r="J1551" s="51"/>
      <c r="K1551" s="54"/>
      <c r="L1551" s="50"/>
      <c r="M1551" s="50"/>
      <c r="N1551" s="50"/>
    </row>
    <row r="1552" spans="1:14" s="29" customFormat="1" ht="13.15" customHeight="1">
      <c r="A1552" s="49">
        <f>IF((zdrovojéúdaje!B1552&gt;=$C$3)*(zdrovojéúdaje!B1552&lt;=$C$4),1+COUNTIF($A$1:$A1551,"&gt;0"),0)</f>
        <v>1552</v>
      </c>
      <c r="B1552" s="50"/>
      <c r="C1552" s="51"/>
      <c r="D1552" s="52"/>
      <c r="E1552" s="50"/>
      <c r="F1552" s="50"/>
      <c r="G1552" s="53"/>
      <c r="H1552" s="50"/>
      <c r="I1552" s="50"/>
      <c r="J1552" s="51"/>
      <c r="K1552" s="54"/>
      <c r="L1552" s="50"/>
      <c r="M1552" s="50"/>
      <c r="N1552" s="50"/>
    </row>
    <row r="1553" spans="1:14" s="29" customFormat="1" ht="13.15" customHeight="1">
      <c r="A1553" s="49">
        <f>IF((zdrovojéúdaje!B1553&gt;=$C$3)*(zdrovojéúdaje!B1553&lt;=$C$4),1+COUNTIF($A$1:$A1552,"&gt;0"),0)</f>
        <v>1553</v>
      </c>
      <c r="B1553" s="50"/>
      <c r="C1553" s="51"/>
      <c r="D1553" s="52"/>
      <c r="E1553" s="50"/>
      <c r="F1553" s="50"/>
      <c r="G1553" s="53"/>
      <c r="H1553" s="50"/>
      <c r="I1553" s="50"/>
      <c r="J1553" s="51"/>
      <c r="K1553" s="54"/>
      <c r="L1553" s="50"/>
      <c r="M1553" s="50"/>
      <c r="N1553" s="50"/>
    </row>
    <row r="1554" spans="1:14" s="29" customFormat="1" ht="13.15" customHeight="1">
      <c r="A1554" s="49">
        <f>IF((zdrovojéúdaje!B1554&gt;=$C$3)*(zdrovojéúdaje!B1554&lt;=$C$4),1+COUNTIF($A$1:$A1553,"&gt;0"),0)</f>
        <v>1554</v>
      </c>
      <c r="B1554" s="50"/>
      <c r="C1554" s="51"/>
      <c r="D1554" s="52"/>
      <c r="E1554" s="50"/>
      <c r="F1554" s="50"/>
      <c r="G1554" s="53"/>
      <c r="H1554" s="50"/>
      <c r="I1554" s="50"/>
      <c r="J1554" s="51"/>
      <c r="K1554" s="54"/>
      <c r="L1554" s="50"/>
      <c r="M1554" s="50"/>
      <c r="N1554" s="50"/>
    </row>
    <row r="1555" spans="1:14" s="29" customFormat="1" ht="13.15" customHeight="1">
      <c r="A1555" s="49">
        <f>IF((zdrovojéúdaje!B1555&gt;=$C$3)*(zdrovojéúdaje!B1555&lt;=$C$4),1+COUNTIF($A$1:$A1554,"&gt;0"),0)</f>
        <v>1555</v>
      </c>
      <c r="B1555" s="50"/>
      <c r="C1555" s="51"/>
      <c r="D1555" s="52"/>
      <c r="E1555" s="50"/>
      <c r="F1555" s="50"/>
      <c r="G1555" s="53"/>
      <c r="H1555" s="50"/>
      <c r="I1555" s="50"/>
      <c r="J1555" s="51"/>
      <c r="K1555" s="54"/>
      <c r="L1555" s="50"/>
      <c r="M1555" s="50"/>
      <c r="N1555" s="50"/>
    </row>
    <row r="1556" spans="1:14" s="29" customFormat="1" ht="13.15" customHeight="1">
      <c r="A1556" s="49">
        <f>IF((zdrovojéúdaje!B1556&gt;=$C$3)*(zdrovojéúdaje!B1556&lt;=$C$4),1+COUNTIF($A$1:$A1555,"&gt;0"),0)</f>
        <v>1556</v>
      </c>
      <c r="B1556" s="50"/>
      <c r="C1556" s="51"/>
      <c r="D1556" s="52"/>
      <c r="E1556" s="50"/>
      <c r="F1556" s="50"/>
      <c r="G1556" s="53"/>
      <c r="H1556" s="50"/>
      <c r="I1556" s="50"/>
      <c r="J1556" s="51"/>
      <c r="K1556" s="54"/>
      <c r="L1556" s="50"/>
      <c r="M1556" s="50"/>
      <c r="N1556" s="50"/>
    </row>
    <row r="1557" spans="1:14" s="29" customFormat="1" ht="13.15" customHeight="1">
      <c r="A1557" s="49">
        <f>IF((zdrovojéúdaje!B1557&gt;=$C$3)*(zdrovojéúdaje!B1557&lt;=$C$4),1+COUNTIF($A$1:$A1556,"&gt;0"),0)</f>
        <v>1557</v>
      </c>
      <c r="B1557" s="50"/>
      <c r="C1557" s="51"/>
      <c r="D1557" s="52"/>
      <c r="E1557" s="50"/>
      <c r="F1557" s="50"/>
      <c r="G1557" s="53"/>
      <c r="H1557" s="50"/>
      <c r="I1557" s="50"/>
      <c r="J1557" s="51"/>
      <c r="K1557" s="54"/>
      <c r="L1557" s="50"/>
      <c r="M1557" s="50"/>
      <c r="N1557" s="50"/>
    </row>
    <row r="1558" spans="1:14" s="29" customFormat="1" ht="13.15" customHeight="1">
      <c r="A1558" s="49">
        <f>IF((zdrovojéúdaje!B1558&gt;=$C$3)*(zdrovojéúdaje!B1558&lt;=$C$4),1+COUNTIF($A$1:$A1557,"&gt;0"),0)</f>
        <v>1558</v>
      </c>
      <c r="B1558" s="50"/>
      <c r="C1558" s="51"/>
      <c r="D1558" s="52"/>
      <c r="E1558" s="50"/>
      <c r="F1558" s="50"/>
      <c r="G1558" s="53"/>
      <c r="H1558" s="50"/>
      <c r="I1558" s="50"/>
      <c r="J1558" s="51"/>
      <c r="K1558" s="54"/>
      <c r="L1558" s="50"/>
      <c r="M1558" s="50"/>
      <c r="N1558" s="50"/>
    </row>
    <row r="1559" spans="1:14" s="29" customFormat="1" ht="13.15" customHeight="1">
      <c r="A1559" s="49">
        <f>IF((zdrovojéúdaje!B1559&gt;=$C$3)*(zdrovojéúdaje!B1559&lt;=$C$4),1+COUNTIF($A$1:$A1558,"&gt;0"),0)</f>
        <v>1559</v>
      </c>
      <c r="B1559" s="50"/>
      <c r="C1559" s="51"/>
      <c r="D1559" s="52"/>
      <c r="E1559" s="50"/>
      <c r="F1559" s="50"/>
      <c r="G1559" s="53"/>
      <c r="H1559" s="50"/>
      <c r="I1559" s="50"/>
      <c r="J1559" s="51"/>
      <c r="K1559" s="54"/>
      <c r="L1559" s="50"/>
      <c r="M1559" s="50"/>
      <c r="N1559" s="50"/>
    </row>
    <row r="1560" spans="1:14" s="29" customFormat="1" ht="13.15" customHeight="1">
      <c r="A1560" s="49">
        <f>IF((zdrovojéúdaje!B1560&gt;=$C$3)*(zdrovojéúdaje!B1560&lt;=$C$4),1+COUNTIF($A$1:$A1559,"&gt;0"),0)</f>
        <v>1560</v>
      </c>
      <c r="B1560" s="50"/>
      <c r="C1560" s="51"/>
      <c r="D1560" s="52"/>
      <c r="E1560" s="50"/>
      <c r="F1560" s="50"/>
      <c r="G1560" s="53"/>
      <c r="H1560" s="50"/>
      <c r="I1560" s="50"/>
      <c r="J1560" s="51"/>
      <c r="K1560" s="54"/>
      <c r="L1560" s="50"/>
      <c r="M1560" s="50"/>
      <c r="N1560" s="50"/>
    </row>
    <row r="1561" spans="1:14" s="29" customFormat="1" ht="13.15" customHeight="1">
      <c r="A1561" s="49">
        <f>IF((zdrovojéúdaje!B1561&gt;=$C$3)*(zdrovojéúdaje!B1561&lt;=$C$4),1+COUNTIF($A$1:$A1560,"&gt;0"),0)</f>
        <v>1561</v>
      </c>
      <c r="B1561" s="50"/>
      <c r="C1561" s="51"/>
      <c r="D1561" s="52"/>
      <c r="E1561" s="50"/>
      <c r="F1561" s="50"/>
      <c r="G1561" s="53"/>
      <c r="H1561" s="50"/>
      <c r="I1561" s="50"/>
      <c r="J1561" s="51"/>
      <c r="K1561" s="54"/>
      <c r="L1561" s="50"/>
      <c r="M1561" s="50"/>
      <c r="N1561" s="50"/>
    </row>
    <row r="1562" spans="1:14" s="29" customFormat="1" ht="13.15" customHeight="1">
      <c r="A1562" s="49">
        <f>IF((zdrovojéúdaje!B1562&gt;=$C$3)*(zdrovojéúdaje!B1562&lt;=$C$4),1+COUNTIF($A$1:$A1561,"&gt;0"),0)</f>
        <v>1562</v>
      </c>
      <c r="B1562" s="50"/>
      <c r="C1562" s="51"/>
      <c r="D1562" s="52"/>
      <c r="E1562" s="50"/>
      <c r="F1562" s="50"/>
      <c r="G1562" s="53"/>
      <c r="H1562" s="50"/>
      <c r="I1562" s="50"/>
      <c r="J1562" s="51"/>
      <c r="K1562" s="54"/>
      <c r="L1562" s="50"/>
      <c r="M1562" s="50"/>
      <c r="N1562" s="50"/>
    </row>
    <row r="1563" spans="1:14" s="29" customFormat="1" ht="13.15" customHeight="1">
      <c r="A1563" s="49">
        <f>IF((zdrovojéúdaje!B1563&gt;=$C$3)*(zdrovojéúdaje!B1563&lt;=$C$4),1+COUNTIF($A$1:$A1562,"&gt;0"),0)</f>
        <v>1563</v>
      </c>
      <c r="B1563" s="50"/>
      <c r="C1563" s="51"/>
      <c r="D1563" s="52"/>
      <c r="E1563" s="50"/>
      <c r="F1563" s="50"/>
      <c r="G1563" s="53"/>
      <c r="H1563" s="50"/>
      <c r="I1563" s="50"/>
      <c r="J1563" s="51"/>
      <c r="K1563" s="54"/>
      <c r="L1563" s="50"/>
      <c r="M1563" s="50"/>
      <c r="N1563" s="50"/>
    </row>
    <row r="1564" spans="1:14" s="29" customFormat="1" ht="13.15" customHeight="1">
      <c r="A1564" s="49">
        <f>IF((zdrovojéúdaje!B1564&gt;=$C$3)*(zdrovojéúdaje!B1564&lt;=$C$4),1+COUNTIF($A$1:$A1563,"&gt;0"),0)</f>
        <v>1564</v>
      </c>
      <c r="B1564" s="50"/>
      <c r="C1564" s="51"/>
      <c r="D1564" s="52"/>
      <c r="E1564" s="50"/>
      <c r="F1564" s="50"/>
      <c r="G1564" s="53"/>
      <c r="H1564" s="50"/>
      <c r="I1564" s="50"/>
      <c r="J1564" s="51"/>
      <c r="K1564" s="54"/>
      <c r="L1564" s="50"/>
      <c r="M1564" s="50"/>
      <c r="N1564" s="50"/>
    </row>
    <row r="1565" spans="1:14" s="29" customFormat="1" ht="13.15" customHeight="1">
      <c r="A1565" s="49">
        <f>IF((zdrovojéúdaje!B1565&gt;=$C$3)*(zdrovojéúdaje!B1565&lt;=$C$4),1+COUNTIF($A$1:$A1564,"&gt;0"),0)</f>
        <v>1565</v>
      </c>
      <c r="B1565" s="50"/>
      <c r="C1565" s="51"/>
      <c r="D1565" s="52"/>
      <c r="E1565" s="50"/>
      <c r="F1565" s="50"/>
      <c r="G1565" s="53"/>
      <c r="H1565" s="50"/>
      <c r="I1565" s="50"/>
      <c r="J1565" s="51"/>
      <c r="K1565" s="54"/>
      <c r="L1565" s="50"/>
      <c r="M1565" s="50"/>
      <c r="N1565" s="50"/>
    </row>
    <row r="1566" spans="1:14" s="29" customFormat="1" ht="13.15" customHeight="1">
      <c r="A1566" s="49">
        <f>IF((zdrovojéúdaje!B1566&gt;=$C$3)*(zdrovojéúdaje!B1566&lt;=$C$4),1+COUNTIF($A$1:$A1565,"&gt;0"),0)</f>
        <v>1566</v>
      </c>
      <c r="B1566" s="50"/>
      <c r="C1566" s="51"/>
      <c r="D1566" s="52"/>
      <c r="E1566" s="50"/>
      <c r="F1566" s="50"/>
      <c r="G1566" s="53"/>
      <c r="H1566" s="50"/>
      <c r="I1566" s="50"/>
      <c r="J1566" s="51"/>
      <c r="K1566" s="54"/>
      <c r="L1566" s="50"/>
      <c r="M1566" s="50"/>
      <c r="N1566" s="50"/>
    </row>
    <row r="1567" spans="1:14" s="29" customFormat="1" ht="13.15" customHeight="1">
      <c r="A1567" s="49">
        <f>IF((zdrovojéúdaje!B1567&gt;=$C$3)*(zdrovojéúdaje!B1567&lt;=$C$4),1+COUNTIF($A$1:$A1566,"&gt;0"),0)</f>
        <v>1567</v>
      </c>
      <c r="B1567" s="50"/>
      <c r="C1567" s="51"/>
      <c r="D1567" s="52"/>
      <c r="E1567" s="50"/>
      <c r="F1567" s="50"/>
      <c r="G1567" s="53"/>
      <c r="H1567" s="50"/>
      <c r="I1567" s="50"/>
      <c r="J1567" s="51"/>
      <c r="K1567" s="54"/>
      <c r="L1567" s="50"/>
      <c r="M1567" s="50"/>
      <c r="N1567" s="50"/>
    </row>
    <row r="1568" spans="1:14" s="29" customFormat="1" ht="13.15" customHeight="1">
      <c r="A1568" s="49">
        <f>IF((zdrovojéúdaje!B1568&gt;=$C$3)*(zdrovojéúdaje!B1568&lt;=$C$4),1+COUNTIF($A$1:$A1567,"&gt;0"),0)</f>
        <v>1568</v>
      </c>
      <c r="B1568" s="50"/>
      <c r="C1568" s="51"/>
      <c r="D1568" s="52"/>
      <c r="E1568" s="50"/>
      <c r="F1568" s="50"/>
      <c r="G1568" s="53"/>
      <c r="H1568" s="50"/>
      <c r="I1568" s="50"/>
      <c r="J1568" s="51"/>
      <c r="K1568" s="54"/>
      <c r="L1568" s="50"/>
      <c r="M1568" s="50"/>
      <c r="N1568" s="50"/>
    </row>
    <row r="1569" spans="1:14" s="29" customFormat="1" ht="13.15" customHeight="1">
      <c r="A1569" s="49">
        <f>IF((zdrovojéúdaje!B1569&gt;=$C$3)*(zdrovojéúdaje!B1569&lt;=$C$4),1+COUNTIF($A$1:$A1568,"&gt;0"),0)</f>
        <v>1569</v>
      </c>
      <c r="B1569" s="50"/>
      <c r="C1569" s="51"/>
      <c r="D1569" s="52"/>
      <c r="E1569" s="50"/>
      <c r="F1569" s="50"/>
      <c r="G1569" s="53"/>
      <c r="H1569" s="50"/>
      <c r="I1569" s="50"/>
      <c r="J1569" s="51"/>
      <c r="K1569" s="54"/>
      <c r="L1569" s="50"/>
      <c r="M1569" s="50"/>
      <c r="N1569" s="50"/>
    </row>
    <row r="1570" spans="1:14" s="29" customFormat="1" ht="13.15" customHeight="1">
      <c r="A1570" s="49">
        <f>IF((zdrovojéúdaje!B1570&gt;=$C$3)*(zdrovojéúdaje!B1570&lt;=$C$4),1+COUNTIF($A$1:$A1569,"&gt;0"),0)</f>
        <v>1570</v>
      </c>
      <c r="B1570" s="50"/>
      <c r="C1570" s="51"/>
      <c r="D1570" s="52"/>
      <c r="E1570" s="50"/>
      <c r="F1570" s="50"/>
      <c r="G1570" s="53"/>
      <c r="H1570" s="50"/>
      <c r="I1570" s="50"/>
      <c r="J1570" s="51"/>
      <c r="K1570" s="54"/>
      <c r="L1570" s="50"/>
      <c r="M1570" s="50"/>
      <c r="N1570" s="50"/>
    </row>
    <row r="1571" spans="1:14" s="29" customFormat="1" ht="13.15" customHeight="1">
      <c r="A1571" s="49">
        <f>IF((zdrovojéúdaje!B1571&gt;=$C$3)*(zdrovojéúdaje!B1571&lt;=$C$4),1+COUNTIF($A$1:$A1570,"&gt;0"),0)</f>
        <v>1571</v>
      </c>
      <c r="B1571" s="50"/>
      <c r="C1571" s="51"/>
      <c r="D1571" s="52"/>
      <c r="E1571" s="50"/>
      <c r="F1571" s="50"/>
      <c r="G1571" s="53"/>
      <c r="H1571" s="50"/>
      <c r="I1571" s="50"/>
      <c r="J1571" s="51"/>
      <c r="K1571" s="54"/>
      <c r="L1571" s="50"/>
      <c r="M1571" s="50"/>
      <c r="N1571" s="50"/>
    </row>
    <row r="1572" spans="1:14" s="29" customFormat="1" ht="13.15" customHeight="1">
      <c r="A1572" s="49">
        <f>IF((zdrovojéúdaje!B1572&gt;=$C$3)*(zdrovojéúdaje!B1572&lt;=$C$4),1+COUNTIF($A$1:$A1571,"&gt;0"),0)</f>
        <v>1572</v>
      </c>
      <c r="B1572" s="50"/>
      <c r="C1572" s="51"/>
      <c r="D1572" s="52"/>
      <c r="E1572" s="50"/>
      <c r="F1572" s="50"/>
      <c r="G1572" s="53"/>
      <c r="H1572" s="50"/>
      <c r="I1572" s="50"/>
      <c r="J1572" s="51"/>
      <c r="K1572" s="54"/>
      <c r="L1572" s="50"/>
      <c r="M1572" s="50"/>
      <c r="N1572" s="50"/>
    </row>
    <row r="1573" spans="1:14" s="29" customFormat="1" ht="13.15" customHeight="1">
      <c r="A1573" s="49">
        <f>IF((zdrovojéúdaje!B1573&gt;=$C$3)*(zdrovojéúdaje!B1573&lt;=$C$4),1+COUNTIF($A$1:$A1572,"&gt;0"),0)</f>
        <v>1573</v>
      </c>
      <c r="B1573" s="50"/>
      <c r="C1573" s="51"/>
      <c r="D1573" s="52"/>
      <c r="E1573" s="50"/>
      <c r="F1573" s="50"/>
      <c r="G1573" s="53"/>
      <c r="H1573" s="50"/>
      <c r="I1573" s="50"/>
      <c r="J1573" s="51"/>
      <c r="K1573" s="54"/>
      <c r="L1573" s="50"/>
      <c r="M1573" s="50"/>
      <c r="N1573" s="50"/>
    </row>
    <row r="1574" spans="1:14" s="29" customFormat="1" ht="13.15" customHeight="1">
      <c r="A1574" s="49">
        <f>IF((zdrovojéúdaje!B1574&gt;=$C$3)*(zdrovojéúdaje!B1574&lt;=$C$4),1+COUNTIF($A$1:$A1573,"&gt;0"),0)</f>
        <v>1574</v>
      </c>
      <c r="B1574" s="50"/>
      <c r="C1574" s="51"/>
      <c r="D1574" s="52"/>
      <c r="E1574" s="50"/>
      <c r="F1574" s="50"/>
      <c r="G1574" s="53"/>
      <c r="H1574" s="50"/>
      <c r="I1574" s="50"/>
      <c r="J1574" s="51"/>
      <c r="K1574" s="54"/>
      <c r="L1574" s="50"/>
      <c r="M1574" s="50"/>
      <c r="N1574" s="50"/>
    </row>
    <row r="1575" spans="1:14" s="29" customFormat="1" ht="13.15" customHeight="1">
      <c r="A1575" s="49">
        <f>IF((zdrovojéúdaje!B1575&gt;=$C$3)*(zdrovojéúdaje!B1575&lt;=$C$4),1+COUNTIF($A$1:$A1574,"&gt;0"),0)</f>
        <v>1575</v>
      </c>
      <c r="B1575" s="50"/>
      <c r="C1575" s="51"/>
      <c r="D1575" s="52"/>
      <c r="E1575" s="50"/>
      <c r="F1575" s="50"/>
      <c r="G1575" s="53"/>
      <c r="H1575" s="50"/>
      <c r="I1575" s="50"/>
      <c r="J1575" s="51"/>
      <c r="K1575" s="54"/>
      <c r="L1575" s="50"/>
      <c r="M1575" s="50"/>
      <c r="N1575" s="50"/>
    </row>
    <row r="1576" spans="1:14" s="29" customFormat="1" ht="13.15" customHeight="1">
      <c r="A1576" s="49">
        <f>IF((zdrovojéúdaje!B1576&gt;=$C$3)*(zdrovojéúdaje!B1576&lt;=$C$4),1+COUNTIF($A$1:$A1575,"&gt;0"),0)</f>
        <v>1576</v>
      </c>
      <c r="B1576" s="50"/>
      <c r="C1576" s="51"/>
      <c r="D1576" s="52"/>
      <c r="E1576" s="50"/>
      <c r="F1576" s="50"/>
      <c r="G1576" s="53"/>
      <c r="H1576" s="50"/>
      <c r="I1576" s="50"/>
      <c r="J1576" s="51"/>
      <c r="K1576" s="54"/>
      <c r="L1576" s="50"/>
      <c r="M1576" s="50"/>
      <c r="N1576" s="50"/>
    </row>
    <row r="1577" spans="1:14" s="29" customFormat="1" ht="13.15" customHeight="1">
      <c r="A1577" s="49">
        <f>IF((zdrovojéúdaje!B1577&gt;=$C$3)*(zdrovojéúdaje!B1577&lt;=$C$4),1+COUNTIF($A$1:$A1576,"&gt;0"),0)</f>
        <v>1577</v>
      </c>
      <c r="B1577" s="50"/>
      <c r="C1577" s="51"/>
      <c r="D1577" s="52"/>
      <c r="E1577" s="50"/>
      <c r="F1577" s="50"/>
      <c r="G1577" s="53"/>
      <c r="H1577" s="50"/>
      <c r="I1577" s="50"/>
      <c r="J1577" s="51"/>
      <c r="K1577" s="54"/>
      <c r="L1577" s="50"/>
      <c r="M1577" s="50"/>
      <c r="N1577" s="50"/>
    </row>
    <row r="1578" spans="1:14" s="29" customFormat="1" ht="13.15" customHeight="1">
      <c r="A1578" s="49">
        <f>IF((zdrovojéúdaje!B1578&gt;=$C$3)*(zdrovojéúdaje!B1578&lt;=$C$4),1+COUNTIF($A$1:$A1577,"&gt;0"),0)</f>
        <v>1578</v>
      </c>
      <c r="B1578" s="50"/>
      <c r="C1578" s="51"/>
      <c r="D1578" s="52"/>
      <c r="E1578" s="50"/>
      <c r="F1578" s="50"/>
      <c r="G1578" s="53"/>
      <c r="H1578" s="50"/>
      <c r="I1578" s="50"/>
      <c r="J1578" s="51"/>
      <c r="K1578" s="54"/>
      <c r="L1578" s="50"/>
      <c r="M1578" s="50"/>
      <c r="N1578" s="50"/>
    </row>
    <row r="1579" spans="1:14" s="29" customFormat="1" ht="13.15" customHeight="1">
      <c r="A1579" s="49">
        <f>IF((zdrovojéúdaje!B1579&gt;=$C$3)*(zdrovojéúdaje!B1579&lt;=$C$4),1+COUNTIF($A$1:$A1578,"&gt;0"),0)</f>
        <v>1579</v>
      </c>
      <c r="B1579" s="50"/>
      <c r="C1579" s="51"/>
      <c r="D1579" s="52"/>
      <c r="E1579" s="50"/>
      <c r="F1579" s="50"/>
      <c r="G1579" s="53"/>
      <c r="H1579" s="50"/>
      <c r="I1579" s="50"/>
      <c r="J1579" s="51"/>
      <c r="K1579" s="54"/>
      <c r="L1579" s="50"/>
      <c r="M1579" s="50"/>
      <c r="N1579" s="50"/>
    </row>
    <row r="1580" spans="1:14" s="29" customFormat="1" ht="13.15" customHeight="1">
      <c r="A1580" s="49">
        <f>IF((zdrovojéúdaje!B1580&gt;=$C$3)*(zdrovojéúdaje!B1580&lt;=$C$4),1+COUNTIF($A$1:$A1579,"&gt;0"),0)</f>
        <v>1580</v>
      </c>
      <c r="B1580" s="50"/>
      <c r="C1580" s="51"/>
      <c r="D1580" s="52"/>
      <c r="E1580" s="50"/>
      <c r="F1580" s="50"/>
      <c r="G1580" s="53"/>
      <c r="H1580" s="50"/>
      <c r="I1580" s="50"/>
      <c r="J1580" s="51"/>
      <c r="K1580" s="54"/>
      <c r="L1580" s="50"/>
      <c r="M1580" s="50"/>
      <c r="N1580" s="50"/>
    </row>
    <row r="1581" spans="1:14" s="29" customFormat="1" ht="13.15" customHeight="1">
      <c r="A1581" s="49">
        <f>IF((zdrovojéúdaje!B1581&gt;=$C$3)*(zdrovojéúdaje!B1581&lt;=$C$4),1+COUNTIF($A$1:$A1580,"&gt;0"),0)</f>
        <v>1581</v>
      </c>
      <c r="B1581" s="50"/>
      <c r="C1581" s="51"/>
      <c r="D1581" s="52"/>
      <c r="E1581" s="50"/>
      <c r="F1581" s="50"/>
      <c r="G1581" s="53"/>
      <c r="H1581" s="50"/>
      <c r="I1581" s="50"/>
      <c r="J1581" s="51"/>
      <c r="K1581" s="54"/>
      <c r="L1581" s="50"/>
      <c r="M1581" s="50"/>
      <c r="N1581" s="50"/>
    </row>
    <row r="1582" spans="1:14" s="29" customFormat="1" ht="13.15" customHeight="1">
      <c r="A1582" s="49">
        <f>IF((zdrovojéúdaje!B1582&gt;=$C$3)*(zdrovojéúdaje!B1582&lt;=$C$4),1+COUNTIF($A$1:$A1581,"&gt;0"),0)</f>
        <v>1582</v>
      </c>
      <c r="B1582" s="50"/>
      <c r="C1582" s="51"/>
      <c r="D1582" s="52"/>
      <c r="E1582" s="50"/>
      <c r="F1582" s="50"/>
      <c r="G1582" s="53"/>
      <c r="H1582" s="50"/>
      <c r="I1582" s="50"/>
      <c r="J1582" s="51"/>
      <c r="K1582" s="54"/>
      <c r="L1582" s="50"/>
      <c r="M1582" s="50"/>
      <c r="N1582" s="50"/>
    </row>
    <row r="1583" spans="1:14" s="29" customFormat="1" ht="13.15" customHeight="1">
      <c r="A1583" s="49">
        <f>IF((zdrovojéúdaje!B1583&gt;=$C$3)*(zdrovojéúdaje!B1583&lt;=$C$4),1+COUNTIF($A$1:$A1582,"&gt;0"),0)</f>
        <v>1583</v>
      </c>
      <c r="B1583" s="50"/>
      <c r="C1583" s="51"/>
      <c r="D1583" s="52"/>
      <c r="E1583" s="50"/>
      <c r="F1583" s="50"/>
      <c r="G1583" s="53"/>
      <c r="H1583" s="50"/>
      <c r="I1583" s="50"/>
      <c r="J1583" s="51"/>
      <c r="K1583" s="54"/>
      <c r="L1583" s="50"/>
      <c r="M1583" s="50"/>
      <c r="N1583" s="50"/>
    </row>
    <row r="1584" spans="1:14" s="29" customFormat="1" ht="13.15" customHeight="1">
      <c r="A1584" s="49">
        <f>IF((zdrovojéúdaje!B1584&gt;=$C$3)*(zdrovojéúdaje!B1584&lt;=$C$4),1+COUNTIF($A$1:$A1583,"&gt;0"),0)</f>
        <v>1584</v>
      </c>
      <c r="B1584" s="50"/>
      <c r="C1584" s="51"/>
      <c r="D1584" s="52"/>
      <c r="E1584" s="50"/>
      <c r="F1584" s="50"/>
      <c r="G1584" s="53"/>
      <c r="H1584" s="50"/>
      <c r="I1584" s="50"/>
      <c r="J1584" s="51"/>
      <c r="K1584" s="54"/>
      <c r="L1584" s="50"/>
      <c r="M1584" s="50"/>
      <c r="N1584" s="50"/>
    </row>
    <row r="1585" spans="1:14" s="29" customFormat="1" ht="13.15" customHeight="1">
      <c r="A1585" s="49">
        <f>IF((zdrovojéúdaje!B1585&gt;=$C$3)*(zdrovojéúdaje!B1585&lt;=$C$4),1+COUNTIF($A$1:$A1584,"&gt;0"),0)</f>
        <v>1585</v>
      </c>
      <c r="B1585" s="50"/>
      <c r="C1585" s="51"/>
      <c r="D1585" s="52"/>
      <c r="E1585" s="50"/>
      <c r="F1585" s="50"/>
      <c r="G1585" s="53"/>
      <c r="H1585" s="50"/>
      <c r="I1585" s="50"/>
      <c r="J1585" s="51"/>
      <c r="K1585" s="54"/>
      <c r="L1585" s="50"/>
      <c r="M1585" s="50"/>
      <c r="N1585" s="50"/>
    </row>
    <row r="1586" spans="1:14" s="29" customFormat="1" ht="13.15" customHeight="1">
      <c r="A1586" s="49">
        <f>IF((zdrovojéúdaje!B1586&gt;=$C$3)*(zdrovojéúdaje!B1586&lt;=$C$4),1+COUNTIF($A$1:$A1585,"&gt;0"),0)</f>
        <v>1586</v>
      </c>
      <c r="B1586" s="50"/>
      <c r="C1586" s="51"/>
      <c r="D1586" s="52"/>
      <c r="E1586" s="50"/>
      <c r="F1586" s="50"/>
      <c r="G1586" s="53"/>
      <c r="H1586" s="50"/>
      <c r="I1586" s="50"/>
      <c r="J1586" s="51"/>
      <c r="K1586" s="54"/>
      <c r="L1586" s="50"/>
      <c r="M1586" s="50"/>
      <c r="N1586" s="50"/>
    </row>
    <row r="1587" spans="1:14" s="29" customFormat="1" ht="13.15" customHeight="1">
      <c r="A1587" s="49">
        <f>IF((zdrovojéúdaje!B1587&gt;=$C$3)*(zdrovojéúdaje!B1587&lt;=$C$4),1+COUNTIF($A$1:$A1586,"&gt;0"),0)</f>
        <v>1587</v>
      </c>
      <c r="B1587" s="50"/>
      <c r="C1587" s="51"/>
      <c r="D1587" s="52"/>
      <c r="E1587" s="50"/>
      <c r="F1587" s="50"/>
      <c r="G1587" s="53"/>
      <c r="H1587" s="50"/>
      <c r="I1587" s="50"/>
      <c r="J1587" s="51"/>
      <c r="K1587" s="54"/>
      <c r="L1587" s="50"/>
      <c r="M1587" s="50"/>
      <c r="N1587" s="50"/>
    </row>
    <row r="1588" spans="1:14" s="29" customFormat="1" ht="13.15" customHeight="1">
      <c r="A1588" s="49">
        <f>IF((zdrovojéúdaje!B1588&gt;=$C$3)*(zdrovojéúdaje!B1588&lt;=$C$4),1+COUNTIF($A$1:$A1587,"&gt;0"),0)</f>
        <v>1588</v>
      </c>
      <c r="B1588" s="50"/>
      <c r="C1588" s="51"/>
      <c r="D1588" s="52"/>
      <c r="E1588" s="50"/>
      <c r="F1588" s="50"/>
      <c r="G1588" s="53"/>
      <c r="H1588" s="50"/>
      <c r="I1588" s="50"/>
      <c r="J1588" s="51"/>
      <c r="K1588" s="54"/>
      <c r="L1588" s="50"/>
      <c r="M1588" s="50"/>
      <c r="N1588" s="50"/>
    </row>
    <row r="1589" spans="1:14" s="29" customFormat="1" ht="13.15" customHeight="1">
      <c r="A1589" s="49">
        <f>IF((zdrovojéúdaje!B1589&gt;=$C$3)*(zdrovojéúdaje!B1589&lt;=$C$4),1+COUNTIF($A$1:$A1588,"&gt;0"),0)</f>
        <v>1589</v>
      </c>
      <c r="B1589" s="50"/>
      <c r="C1589" s="51"/>
      <c r="D1589" s="52"/>
      <c r="E1589" s="50"/>
      <c r="F1589" s="50"/>
      <c r="G1589" s="53"/>
      <c r="H1589" s="50"/>
      <c r="I1589" s="50"/>
      <c r="J1589" s="51"/>
      <c r="K1589" s="54"/>
      <c r="L1589" s="50"/>
      <c r="M1589" s="50"/>
      <c r="N1589" s="50"/>
    </row>
    <row r="1590" spans="1:14" s="29" customFormat="1" ht="13.15" customHeight="1">
      <c r="A1590" s="49">
        <f>IF((zdrovojéúdaje!B1590&gt;=$C$3)*(zdrovojéúdaje!B1590&lt;=$C$4),1+COUNTIF($A$1:$A1589,"&gt;0"),0)</f>
        <v>1590</v>
      </c>
      <c r="B1590" s="50"/>
      <c r="C1590" s="51"/>
      <c r="D1590" s="52"/>
      <c r="E1590" s="50"/>
      <c r="F1590" s="50"/>
      <c r="G1590" s="53"/>
      <c r="H1590" s="50"/>
      <c r="I1590" s="50"/>
      <c r="J1590" s="51"/>
      <c r="K1590" s="54"/>
      <c r="L1590" s="50"/>
      <c r="M1590" s="50"/>
      <c r="N1590" s="50"/>
    </row>
    <row r="1591" spans="1:14" s="29" customFormat="1" ht="13.15" customHeight="1">
      <c r="A1591" s="49">
        <f>IF((zdrovojéúdaje!B1591&gt;=$C$3)*(zdrovojéúdaje!B1591&lt;=$C$4),1+COUNTIF($A$1:$A1590,"&gt;0"),0)</f>
        <v>1591</v>
      </c>
      <c r="B1591" s="50"/>
      <c r="C1591" s="51"/>
      <c r="D1591" s="52"/>
      <c r="E1591" s="50"/>
      <c r="F1591" s="50"/>
      <c r="G1591" s="53"/>
      <c r="H1591" s="50"/>
      <c r="I1591" s="50"/>
      <c r="J1591" s="51"/>
      <c r="K1591" s="54"/>
      <c r="L1591" s="50"/>
      <c r="M1591" s="50"/>
      <c r="N1591" s="50"/>
    </row>
    <row r="1592" spans="1:14" s="29" customFormat="1" ht="13.15" customHeight="1">
      <c r="A1592" s="49">
        <f>IF((zdrovojéúdaje!B1592&gt;=$C$3)*(zdrovojéúdaje!B1592&lt;=$C$4),1+COUNTIF($A$1:$A1591,"&gt;0"),0)</f>
        <v>1592</v>
      </c>
      <c r="B1592" s="50"/>
      <c r="C1592" s="51"/>
      <c r="D1592" s="52"/>
      <c r="E1592" s="50"/>
      <c r="F1592" s="50"/>
      <c r="G1592" s="53"/>
      <c r="H1592" s="50"/>
      <c r="I1592" s="50"/>
      <c r="J1592" s="51"/>
      <c r="K1592" s="54"/>
      <c r="L1592" s="50"/>
      <c r="M1592" s="50"/>
      <c r="N1592" s="50"/>
    </row>
    <row r="1593" spans="1:14" s="29" customFormat="1" ht="13.15" customHeight="1">
      <c r="A1593" s="49">
        <f>IF((zdrovojéúdaje!B1593&gt;=$C$3)*(zdrovojéúdaje!B1593&lt;=$C$4),1+COUNTIF($A$1:$A1592,"&gt;0"),0)</f>
        <v>1593</v>
      </c>
      <c r="B1593" s="50"/>
      <c r="C1593" s="51"/>
      <c r="D1593" s="52"/>
      <c r="E1593" s="50"/>
      <c r="F1593" s="50"/>
      <c r="G1593" s="53"/>
      <c r="H1593" s="50"/>
      <c r="I1593" s="50"/>
      <c r="J1593" s="51"/>
      <c r="K1593" s="54"/>
      <c r="L1593" s="50"/>
      <c r="M1593" s="50"/>
      <c r="N1593" s="50"/>
    </row>
    <row r="1594" spans="1:14" s="29" customFormat="1" ht="13.15" customHeight="1">
      <c r="A1594" s="49">
        <f>IF((zdrovojéúdaje!B1594&gt;=$C$3)*(zdrovojéúdaje!B1594&lt;=$C$4),1+COUNTIF($A$1:$A1593,"&gt;0"),0)</f>
        <v>1594</v>
      </c>
      <c r="B1594" s="50"/>
      <c r="C1594" s="51"/>
      <c r="D1594" s="52"/>
      <c r="E1594" s="50"/>
      <c r="F1594" s="50"/>
      <c r="G1594" s="53"/>
      <c r="H1594" s="50"/>
      <c r="I1594" s="50"/>
      <c r="J1594" s="51"/>
      <c r="K1594" s="54"/>
      <c r="L1594" s="50"/>
      <c r="M1594" s="50"/>
      <c r="N1594" s="50"/>
    </row>
    <row r="1595" spans="1:14" s="29" customFormat="1" ht="13.15" customHeight="1">
      <c r="A1595" s="49">
        <f>IF((zdrovojéúdaje!B1595&gt;=$C$3)*(zdrovojéúdaje!B1595&lt;=$C$4),1+COUNTIF($A$1:$A1594,"&gt;0"),0)</f>
        <v>1595</v>
      </c>
      <c r="B1595" s="50"/>
      <c r="C1595" s="51"/>
      <c r="D1595" s="52"/>
      <c r="E1595" s="50"/>
      <c r="F1595" s="50"/>
      <c r="G1595" s="53"/>
      <c r="H1595" s="50"/>
      <c r="I1595" s="50"/>
      <c r="J1595" s="51"/>
      <c r="K1595" s="54"/>
      <c r="L1595" s="50"/>
      <c r="M1595" s="50"/>
      <c r="N1595" s="50"/>
    </row>
    <row r="1596" spans="1:14" s="29" customFormat="1" ht="13.15" customHeight="1">
      <c r="A1596" s="49">
        <f>IF((zdrovojéúdaje!B1596&gt;=$C$3)*(zdrovojéúdaje!B1596&lt;=$C$4),1+COUNTIF($A$1:$A1595,"&gt;0"),0)</f>
        <v>1596</v>
      </c>
      <c r="B1596" s="50"/>
      <c r="C1596" s="51"/>
      <c r="D1596" s="52"/>
      <c r="E1596" s="50"/>
      <c r="F1596" s="50"/>
      <c r="G1596" s="53"/>
      <c r="H1596" s="50"/>
      <c r="I1596" s="50"/>
      <c r="J1596" s="51"/>
      <c r="K1596" s="54"/>
      <c r="L1596" s="50"/>
      <c r="M1596" s="50"/>
      <c r="N1596" s="50"/>
    </row>
    <row r="1597" spans="1:14" s="29" customFormat="1" ht="13.15" customHeight="1">
      <c r="A1597" s="49">
        <f>IF((zdrovojéúdaje!B1597&gt;=$C$3)*(zdrovojéúdaje!B1597&lt;=$C$4),1+COUNTIF($A$1:$A1596,"&gt;0"),0)</f>
        <v>1597</v>
      </c>
      <c r="B1597" s="50"/>
      <c r="C1597" s="51"/>
      <c r="D1597" s="52"/>
      <c r="E1597" s="50"/>
      <c r="F1597" s="50"/>
      <c r="G1597" s="53"/>
      <c r="H1597" s="50"/>
      <c r="I1597" s="50"/>
      <c r="J1597" s="51"/>
      <c r="K1597" s="54"/>
      <c r="L1597" s="50"/>
      <c r="M1597" s="50"/>
      <c r="N1597" s="50"/>
    </row>
    <row r="1598" spans="1:14" s="29" customFormat="1" ht="13.15" customHeight="1">
      <c r="A1598" s="49">
        <f>IF((zdrovojéúdaje!B1598&gt;=$C$3)*(zdrovojéúdaje!B1598&lt;=$C$4),1+COUNTIF($A$1:$A1597,"&gt;0"),0)</f>
        <v>1598</v>
      </c>
      <c r="B1598" s="50"/>
      <c r="C1598" s="51"/>
      <c r="D1598" s="52"/>
      <c r="E1598" s="50"/>
      <c r="F1598" s="50"/>
      <c r="G1598" s="53"/>
      <c r="H1598" s="50"/>
      <c r="I1598" s="50"/>
      <c r="J1598" s="51"/>
      <c r="K1598" s="54"/>
      <c r="L1598" s="50"/>
      <c r="M1598" s="50"/>
      <c r="N1598" s="50"/>
    </row>
    <row r="1599" spans="1:14" s="29" customFormat="1" ht="13.15" customHeight="1">
      <c r="A1599" s="49">
        <f>IF((zdrovojéúdaje!B1599&gt;=$C$3)*(zdrovojéúdaje!B1599&lt;=$C$4),1+COUNTIF($A$1:$A1598,"&gt;0"),0)</f>
        <v>1599</v>
      </c>
      <c r="B1599" s="50"/>
      <c r="C1599" s="51"/>
      <c r="D1599" s="52"/>
      <c r="E1599" s="50"/>
      <c r="F1599" s="50"/>
      <c r="G1599" s="53"/>
      <c r="H1599" s="50"/>
      <c r="I1599" s="50"/>
      <c r="J1599" s="51"/>
      <c r="K1599" s="54"/>
      <c r="L1599" s="50"/>
      <c r="M1599" s="50"/>
      <c r="N1599" s="50"/>
    </row>
    <row r="1600" spans="1:14" s="29" customFormat="1" ht="13.15" customHeight="1">
      <c r="A1600" s="49">
        <f>IF((zdrovojéúdaje!B1600&gt;=$C$3)*(zdrovojéúdaje!B1600&lt;=$C$4),1+COUNTIF($A$1:$A1599,"&gt;0"),0)</f>
        <v>1600</v>
      </c>
      <c r="B1600" s="50"/>
      <c r="C1600" s="51"/>
      <c r="D1600" s="52"/>
      <c r="E1600" s="50"/>
      <c r="F1600" s="50"/>
      <c r="G1600" s="53"/>
      <c r="H1600" s="50"/>
      <c r="I1600" s="50"/>
      <c r="J1600" s="51"/>
      <c r="K1600" s="54"/>
      <c r="L1600" s="50"/>
      <c r="M1600" s="50"/>
      <c r="N1600" s="50"/>
    </row>
    <row r="1601" spans="1:14" s="29" customFormat="1" ht="13.15" customHeight="1">
      <c r="A1601" s="49">
        <f>IF((zdrovojéúdaje!B1601&gt;=$C$3)*(zdrovojéúdaje!B1601&lt;=$C$4),1+COUNTIF($A$1:$A1600,"&gt;0"),0)</f>
        <v>1601</v>
      </c>
      <c r="B1601" s="50"/>
      <c r="C1601" s="51"/>
      <c r="D1601" s="52"/>
      <c r="E1601" s="50"/>
      <c r="F1601" s="50"/>
      <c r="G1601" s="53"/>
      <c r="H1601" s="50"/>
      <c r="I1601" s="50"/>
      <c r="J1601" s="51"/>
      <c r="K1601" s="54"/>
      <c r="L1601" s="50"/>
      <c r="M1601" s="50"/>
      <c r="N1601" s="50"/>
    </row>
    <row r="1602" spans="1:14" s="29" customFormat="1" ht="13.15" customHeight="1">
      <c r="A1602" s="49">
        <f>IF((zdrovojéúdaje!B1602&gt;=$C$3)*(zdrovojéúdaje!B1602&lt;=$C$4),1+COUNTIF($A$1:$A1601,"&gt;0"),0)</f>
        <v>1602</v>
      </c>
      <c r="B1602" s="50"/>
      <c r="C1602" s="51"/>
      <c r="D1602" s="52"/>
      <c r="E1602" s="50"/>
      <c r="F1602" s="50"/>
      <c r="G1602" s="53"/>
      <c r="H1602" s="50"/>
      <c r="I1602" s="50"/>
      <c r="J1602" s="51"/>
      <c r="K1602" s="54"/>
      <c r="L1602" s="50"/>
      <c r="M1602" s="50"/>
      <c r="N1602" s="50"/>
    </row>
    <row r="1603" spans="1:14" s="29" customFormat="1" ht="13.15" customHeight="1">
      <c r="A1603" s="49">
        <f>IF((zdrovojéúdaje!B1603&gt;=$C$3)*(zdrovojéúdaje!B1603&lt;=$C$4),1+COUNTIF($A$1:$A1602,"&gt;0"),0)</f>
        <v>1603</v>
      </c>
      <c r="B1603" s="50"/>
      <c r="C1603" s="51"/>
      <c r="D1603" s="52"/>
      <c r="E1603" s="50"/>
      <c r="F1603" s="50"/>
      <c r="G1603" s="53"/>
      <c r="H1603" s="50"/>
      <c r="I1603" s="50"/>
      <c r="J1603" s="51"/>
      <c r="K1603" s="54"/>
      <c r="L1603" s="50"/>
      <c r="M1603" s="50"/>
      <c r="N1603" s="50"/>
    </row>
    <row r="1604" spans="1:14" s="29" customFormat="1" ht="13.15" customHeight="1">
      <c r="A1604" s="49">
        <f>IF((zdrovojéúdaje!B1604&gt;=$C$3)*(zdrovojéúdaje!B1604&lt;=$C$4),1+COUNTIF($A$1:$A1603,"&gt;0"),0)</f>
        <v>1604</v>
      </c>
      <c r="B1604" s="50"/>
      <c r="C1604" s="51"/>
      <c r="D1604" s="52"/>
      <c r="E1604" s="50"/>
      <c r="F1604" s="50"/>
      <c r="G1604" s="53"/>
      <c r="H1604" s="50"/>
      <c r="I1604" s="50"/>
      <c r="J1604" s="51"/>
      <c r="K1604" s="54"/>
      <c r="L1604" s="50"/>
      <c r="M1604" s="50"/>
      <c r="N1604" s="50"/>
    </row>
    <row r="1605" spans="1:14" s="29" customFormat="1" ht="13.15" customHeight="1">
      <c r="A1605" s="49">
        <f>IF((zdrovojéúdaje!B1605&gt;=$C$3)*(zdrovojéúdaje!B1605&lt;=$C$4),1+COUNTIF($A$1:$A1604,"&gt;0"),0)</f>
        <v>1605</v>
      </c>
      <c r="B1605" s="50"/>
      <c r="C1605" s="51"/>
      <c r="D1605" s="52"/>
      <c r="E1605" s="50"/>
      <c r="F1605" s="50"/>
      <c r="G1605" s="53"/>
      <c r="H1605" s="50"/>
      <c r="I1605" s="50"/>
      <c r="J1605" s="51"/>
      <c r="K1605" s="54"/>
      <c r="L1605" s="50"/>
      <c r="M1605" s="50"/>
      <c r="N1605" s="50"/>
    </row>
    <row r="1606" spans="1:14" s="29" customFormat="1" ht="13.15" customHeight="1">
      <c r="A1606" s="49">
        <f>IF((zdrovojéúdaje!B1606&gt;=$C$3)*(zdrovojéúdaje!B1606&lt;=$C$4),1+COUNTIF($A$1:$A1605,"&gt;0"),0)</f>
        <v>1606</v>
      </c>
      <c r="B1606" s="50"/>
      <c r="C1606" s="51"/>
      <c r="D1606" s="52"/>
      <c r="E1606" s="50"/>
      <c r="F1606" s="50"/>
      <c r="G1606" s="53"/>
      <c r="H1606" s="50"/>
      <c r="I1606" s="50"/>
      <c r="J1606" s="51"/>
      <c r="K1606" s="54"/>
      <c r="L1606" s="50"/>
      <c r="M1606" s="50"/>
      <c r="N1606" s="50"/>
    </row>
    <row r="1607" spans="1:14" s="29" customFormat="1" ht="13.15" customHeight="1">
      <c r="A1607" s="49">
        <f>IF((zdrovojéúdaje!B1607&gt;=$C$3)*(zdrovojéúdaje!B1607&lt;=$C$4),1+COUNTIF($A$1:$A1606,"&gt;0"),0)</f>
        <v>1607</v>
      </c>
      <c r="B1607" s="50"/>
      <c r="C1607" s="51"/>
      <c r="D1607" s="52"/>
      <c r="E1607" s="50"/>
      <c r="F1607" s="50"/>
      <c r="G1607" s="53"/>
      <c r="H1607" s="50"/>
      <c r="I1607" s="50"/>
      <c r="J1607" s="51"/>
      <c r="K1607" s="54"/>
      <c r="L1607" s="50"/>
      <c r="M1607" s="50"/>
      <c r="N1607" s="50"/>
    </row>
    <row r="1608" spans="1:14" s="29" customFormat="1" ht="13.15" customHeight="1">
      <c r="A1608" s="49">
        <f>IF((zdrovojéúdaje!B1608&gt;=$C$3)*(zdrovojéúdaje!B1608&lt;=$C$4),1+COUNTIF($A$1:$A1607,"&gt;0"),0)</f>
        <v>1608</v>
      </c>
      <c r="B1608" s="50"/>
      <c r="C1608" s="51"/>
      <c r="D1608" s="52"/>
      <c r="E1608" s="50"/>
      <c r="F1608" s="50"/>
      <c r="G1608" s="53"/>
      <c r="H1608" s="50"/>
      <c r="I1608" s="50"/>
      <c r="J1608" s="51"/>
      <c r="K1608" s="54"/>
      <c r="L1608" s="50"/>
      <c r="M1608" s="50"/>
      <c r="N1608" s="50"/>
    </row>
    <row r="1609" spans="1:14" s="29" customFormat="1" ht="13.15" customHeight="1">
      <c r="A1609" s="49">
        <f>IF((zdrovojéúdaje!B1609&gt;=$C$3)*(zdrovojéúdaje!B1609&lt;=$C$4),1+COUNTIF($A$1:$A1608,"&gt;0"),0)</f>
        <v>1609</v>
      </c>
      <c r="B1609" s="50"/>
      <c r="C1609" s="51"/>
      <c r="D1609" s="52"/>
      <c r="E1609" s="50"/>
      <c r="F1609" s="50"/>
      <c r="G1609" s="53"/>
      <c r="H1609" s="50"/>
      <c r="I1609" s="50"/>
      <c r="J1609" s="51"/>
      <c r="K1609" s="54"/>
      <c r="L1609" s="50"/>
      <c r="M1609" s="50"/>
      <c r="N1609" s="50"/>
    </row>
    <row r="1610" spans="1:14" s="29" customFormat="1" ht="13.15" customHeight="1">
      <c r="A1610" s="49">
        <f>IF((zdrovojéúdaje!B1610&gt;=$C$3)*(zdrovojéúdaje!B1610&lt;=$C$4),1+COUNTIF($A$1:$A1609,"&gt;0"),0)</f>
        <v>1610</v>
      </c>
      <c r="B1610" s="50"/>
      <c r="C1610" s="51"/>
      <c r="D1610" s="52"/>
      <c r="E1610" s="50"/>
      <c r="F1610" s="50"/>
      <c r="G1610" s="53"/>
      <c r="H1610" s="50"/>
      <c r="I1610" s="50"/>
      <c r="J1610" s="51"/>
      <c r="K1610" s="54"/>
      <c r="L1610" s="50"/>
      <c r="M1610" s="50"/>
      <c r="N1610" s="50"/>
    </row>
    <row r="1611" spans="1:14" s="29" customFormat="1" ht="13.15" customHeight="1">
      <c r="A1611" s="49">
        <f>IF((zdrovojéúdaje!B1611&gt;=$C$3)*(zdrovojéúdaje!B1611&lt;=$C$4),1+COUNTIF($A$1:$A1610,"&gt;0"),0)</f>
        <v>1611</v>
      </c>
      <c r="B1611" s="50"/>
      <c r="C1611" s="51"/>
      <c r="D1611" s="52"/>
      <c r="E1611" s="50"/>
      <c r="F1611" s="50"/>
      <c r="G1611" s="53"/>
      <c r="H1611" s="50"/>
      <c r="I1611" s="50"/>
      <c r="J1611" s="51"/>
      <c r="K1611" s="54"/>
      <c r="L1611" s="50"/>
      <c r="M1611" s="50"/>
      <c r="N1611" s="50"/>
    </row>
    <row r="1612" spans="1:14" s="29" customFormat="1" ht="13.15" customHeight="1">
      <c r="A1612" s="49">
        <f>IF((zdrovojéúdaje!B1612&gt;=$C$3)*(zdrovojéúdaje!B1612&lt;=$C$4),1+COUNTIF($A$1:$A1611,"&gt;0"),0)</f>
        <v>1612</v>
      </c>
      <c r="B1612" s="50"/>
      <c r="C1612" s="51"/>
      <c r="D1612" s="52"/>
      <c r="E1612" s="50"/>
      <c r="F1612" s="50"/>
      <c r="G1612" s="53"/>
      <c r="H1612" s="50"/>
      <c r="I1612" s="50"/>
      <c r="J1612" s="51"/>
      <c r="K1612" s="54"/>
      <c r="L1612" s="50"/>
      <c r="M1612" s="50"/>
      <c r="N1612" s="50"/>
    </row>
    <row r="1613" spans="1:14" s="29" customFormat="1" ht="13.15" customHeight="1">
      <c r="A1613" s="49">
        <f>IF((zdrovojéúdaje!B1613&gt;=$C$3)*(zdrovojéúdaje!B1613&lt;=$C$4),1+COUNTIF($A$1:$A1612,"&gt;0"),0)</f>
        <v>1613</v>
      </c>
      <c r="B1613" s="50"/>
      <c r="C1613" s="51"/>
      <c r="D1613" s="52"/>
      <c r="E1613" s="50"/>
      <c r="F1613" s="50"/>
      <c r="G1613" s="53"/>
      <c r="H1613" s="50"/>
      <c r="I1613" s="50"/>
      <c r="J1613" s="51"/>
      <c r="K1613" s="54"/>
      <c r="L1613" s="50"/>
      <c r="M1613" s="50"/>
      <c r="N1613" s="50"/>
    </row>
    <row r="1614" spans="1:14" s="29" customFormat="1" ht="13.15" customHeight="1">
      <c r="A1614" s="49">
        <f>IF((zdrovojéúdaje!B1614&gt;=$C$3)*(zdrovojéúdaje!B1614&lt;=$C$4),1+COUNTIF($A$1:$A1613,"&gt;0"),0)</f>
        <v>1614</v>
      </c>
      <c r="B1614" s="50"/>
      <c r="C1614" s="51"/>
      <c r="D1614" s="52"/>
      <c r="E1614" s="50"/>
      <c r="F1614" s="50"/>
      <c r="G1614" s="53"/>
      <c r="H1614" s="50"/>
      <c r="I1614" s="50"/>
      <c r="J1614" s="51"/>
      <c r="K1614" s="54"/>
      <c r="L1614" s="50"/>
      <c r="M1614" s="50"/>
      <c r="N1614" s="50"/>
    </row>
    <row r="1615" spans="1:14" s="29" customFormat="1" ht="13.15" customHeight="1">
      <c r="A1615" s="49">
        <f>IF((zdrovojéúdaje!B1615&gt;=$C$3)*(zdrovojéúdaje!B1615&lt;=$C$4),1+COUNTIF($A$1:$A1614,"&gt;0"),0)</f>
        <v>1615</v>
      </c>
      <c r="B1615" s="50"/>
      <c r="C1615" s="51"/>
      <c r="D1615" s="52"/>
      <c r="E1615" s="50"/>
      <c r="F1615" s="50"/>
      <c r="G1615" s="53"/>
      <c r="H1615" s="50"/>
      <c r="I1615" s="50"/>
      <c r="J1615" s="51"/>
      <c r="K1615" s="54"/>
      <c r="L1615" s="50"/>
      <c r="M1615" s="50"/>
      <c r="N1615" s="50"/>
    </row>
    <row r="1616" spans="1:14" s="29" customFormat="1" ht="13.15" customHeight="1">
      <c r="A1616" s="49">
        <f>IF((zdrovojéúdaje!B1616&gt;=$C$3)*(zdrovojéúdaje!B1616&lt;=$C$4),1+COUNTIF($A$1:$A1615,"&gt;0"),0)</f>
        <v>1616</v>
      </c>
      <c r="B1616" s="50"/>
      <c r="C1616" s="51"/>
      <c r="D1616" s="52"/>
      <c r="E1616" s="50"/>
      <c r="F1616" s="50"/>
      <c r="G1616" s="53"/>
      <c r="H1616" s="50"/>
      <c r="I1616" s="50"/>
      <c r="J1616" s="51"/>
      <c r="K1616" s="54"/>
      <c r="L1616" s="50"/>
      <c r="M1616" s="50"/>
      <c r="N1616" s="50"/>
    </row>
    <row r="1617" spans="1:14" s="29" customFormat="1" ht="13.15" customHeight="1">
      <c r="A1617" s="49">
        <f>IF((zdrovojéúdaje!B1617&gt;=$C$3)*(zdrovojéúdaje!B1617&lt;=$C$4),1+COUNTIF($A$1:$A1616,"&gt;0"),0)</f>
        <v>1617</v>
      </c>
      <c r="B1617" s="50"/>
      <c r="C1617" s="51"/>
      <c r="D1617" s="52"/>
      <c r="E1617" s="50"/>
      <c r="F1617" s="50"/>
      <c r="G1617" s="53"/>
      <c r="H1617" s="50"/>
      <c r="I1617" s="50"/>
      <c r="J1617" s="51"/>
      <c r="K1617" s="54"/>
      <c r="L1617" s="50"/>
      <c r="M1617" s="50"/>
      <c r="N1617" s="50"/>
    </row>
    <row r="1618" spans="1:14" s="29" customFormat="1" ht="13.15" customHeight="1">
      <c r="A1618" s="49">
        <f>IF((zdrovojéúdaje!B1618&gt;=$C$3)*(zdrovojéúdaje!B1618&lt;=$C$4),1+COUNTIF($A$1:$A1617,"&gt;0"),0)</f>
        <v>1618</v>
      </c>
      <c r="B1618" s="50"/>
      <c r="C1618" s="51"/>
      <c r="D1618" s="52"/>
      <c r="E1618" s="50"/>
      <c r="F1618" s="50"/>
      <c r="G1618" s="53"/>
      <c r="H1618" s="50"/>
      <c r="I1618" s="50"/>
      <c r="J1618" s="51"/>
      <c r="K1618" s="54"/>
      <c r="L1618" s="50"/>
      <c r="M1618" s="50"/>
      <c r="N1618" s="50"/>
    </row>
    <row r="1619" spans="1:14" s="29" customFormat="1" ht="13.15" customHeight="1">
      <c r="A1619" s="49">
        <f>IF((zdrovojéúdaje!B1619&gt;=$C$3)*(zdrovojéúdaje!B1619&lt;=$C$4),1+COUNTIF($A$1:$A1618,"&gt;0"),0)</f>
        <v>1619</v>
      </c>
      <c r="B1619" s="50"/>
      <c r="C1619" s="51"/>
      <c r="D1619" s="52"/>
      <c r="E1619" s="50"/>
      <c r="F1619" s="50"/>
      <c r="G1619" s="53"/>
      <c r="H1619" s="50"/>
      <c r="I1619" s="50"/>
      <c r="J1619" s="51"/>
      <c r="K1619" s="54"/>
      <c r="L1619" s="50"/>
      <c r="M1619" s="50"/>
      <c r="N1619" s="50"/>
    </row>
    <row r="1620" spans="1:14" s="29" customFormat="1" ht="13.15" customHeight="1">
      <c r="A1620" s="49">
        <f>IF((zdrovojéúdaje!B1620&gt;=$C$3)*(zdrovojéúdaje!B1620&lt;=$C$4),1+COUNTIF($A$1:$A1619,"&gt;0"),0)</f>
        <v>1620</v>
      </c>
      <c r="B1620" s="50"/>
      <c r="C1620" s="51"/>
      <c r="D1620" s="52"/>
      <c r="E1620" s="50"/>
      <c r="F1620" s="50"/>
      <c r="G1620" s="53"/>
      <c r="H1620" s="50"/>
      <c r="I1620" s="50"/>
      <c r="J1620" s="51"/>
      <c r="K1620" s="54"/>
      <c r="L1620" s="50"/>
      <c r="M1620" s="50"/>
      <c r="N1620" s="50"/>
    </row>
    <row r="1621" spans="1:14" s="29" customFormat="1" ht="13.15" customHeight="1">
      <c r="A1621" s="49">
        <f>IF((zdrovojéúdaje!B1621&gt;=$C$3)*(zdrovojéúdaje!B1621&lt;=$C$4),1+COUNTIF($A$1:$A1620,"&gt;0"),0)</f>
        <v>1621</v>
      </c>
      <c r="B1621" s="50"/>
      <c r="C1621" s="51"/>
      <c r="D1621" s="52"/>
      <c r="E1621" s="50"/>
      <c r="F1621" s="50"/>
      <c r="G1621" s="53"/>
      <c r="H1621" s="50"/>
      <c r="I1621" s="50"/>
      <c r="J1621" s="51"/>
      <c r="K1621" s="54"/>
      <c r="L1621" s="50"/>
      <c r="M1621" s="50"/>
      <c r="N1621" s="50"/>
    </row>
    <row r="1622" spans="1:14" s="29" customFormat="1" ht="13.15" customHeight="1">
      <c r="A1622" s="49">
        <f>IF((zdrovojéúdaje!B1622&gt;=$C$3)*(zdrovojéúdaje!B1622&lt;=$C$4),1+COUNTIF($A$1:$A1621,"&gt;0"),0)</f>
        <v>1622</v>
      </c>
      <c r="B1622" s="50"/>
      <c r="C1622" s="51"/>
      <c r="D1622" s="52"/>
      <c r="E1622" s="50"/>
      <c r="F1622" s="50"/>
      <c r="G1622" s="53"/>
      <c r="H1622" s="50"/>
      <c r="I1622" s="50"/>
      <c r="J1622" s="51"/>
      <c r="K1622" s="54"/>
      <c r="L1622" s="50"/>
      <c r="M1622" s="50"/>
      <c r="N1622" s="50"/>
    </row>
    <row r="1623" spans="1:14" s="29" customFormat="1" ht="13.15" customHeight="1">
      <c r="A1623" s="49">
        <f>IF((zdrovojéúdaje!B1623&gt;=$C$3)*(zdrovojéúdaje!B1623&lt;=$C$4),1+COUNTIF($A$1:$A1622,"&gt;0"),0)</f>
        <v>1623</v>
      </c>
      <c r="B1623" s="50"/>
      <c r="C1623" s="51"/>
      <c r="D1623" s="52"/>
      <c r="E1623" s="50"/>
      <c r="F1623" s="50"/>
      <c r="G1623" s="53"/>
      <c r="H1623" s="50"/>
      <c r="I1623" s="50"/>
      <c r="J1623" s="51"/>
      <c r="K1623" s="54"/>
      <c r="L1623" s="50"/>
      <c r="M1623" s="50"/>
      <c r="N1623" s="50"/>
    </row>
    <row r="1624" spans="1:14" s="29" customFormat="1" ht="13.15" customHeight="1">
      <c r="A1624" s="49">
        <f>IF((zdrovojéúdaje!B1624&gt;=$C$3)*(zdrovojéúdaje!B1624&lt;=$C$4),1+COUNTIF($A$1:$A1623,"&gt;0"),0)</f>
        <v>1624</v>
      </c>
      <c r="B1624" s="50"/>
      <c r="C1624" s="51"/>
      <c r="D1624" s="52"/>
      <c r="E1624" s="50"/>
      <c r="F1624" s="50"/>
      <c r="G1624" s="53"/>
      <c r="H1624" s="50"/>
      <c r="I1624" s="50"/>
      <c r="J1624" s="51"/>
      <c r="K1624" s="54"/>
      <c r="L1624" s="50"/>
      <c r="M1624" s="50"/>
      <c r="N1624" s="50"/>
    </row>
    <row r="1625" spans="1:14" s="29" customFormat="1" ht="13.15" customHeight="1">
      <c r="A1625" s="49">
        <f>IF((zdrovojéúdaje!B1625&gt;=$C$3)*(zdrovojéúdaje!B1625&lt;=$C$4),1+COUNTIF($A$1:$A1624,"&gt;0"),0)</f>
        <v>1625</v>
      </c>
      <c r="B1625" s="50"/>
      <c r="C1625" s="51"/>
      <c r="D1625" s="52"/>
      <c r="E1625" s="50"/>
      <c r="F1625" s="50"/>
      <c r="G1625" s="53"/>
      <c r="H1625" s="50"/>
      <c r="I1625" s="50"/>
      <c r="J1625" s="51"/>
      <c r="K1625" s="54"/>
      <c r="L1625" s="50"/>
      <c r="M1625" s="50"/>
      <c r="N1625" s="50"/>
    </row>
    <row r="1626" spans="1:14" s="29" customFormat="1" ht="13.15" customHeight="1">
      <c r="A1626" s="49">
        <f>IF((zdrovojéúdaje!B1626&gt;=$C$3)*(zdrovojéúdaje!B1626&lt;=$C$4),1+COUNTIF($A$1:$A1625,"&gt;0"),0)</f>
        <v>1626</v>
      </c>
      <c r="B1626" s="50"/>
      <c r="C1626" s="51"/>
      <c r="D1626" s="52"/>
      <c r="E1626" s="50"/>
      <c r="F1626" s="50"/>
      <c r="G1626" s="53"/>
      <c r="H1626" s="50"/>
      <c r="I1626" s="50"/>
      <c r="J1626" s="51"/>
      <c r="K1626" s="54"/>
      <c r="L1626" s="50"/>
      <c r="M1626" s="50"/>
      <c r="N1626" s="50"/>
    </row>
    <row r="1627" spans="1:14" s="29" customFormat="1" ht="13.15" customHeight="1">
      <c r="A1627" s="49">
        <f>IF((zdrovojéúdaje!B1627&gt;=$C$3)*(zdrovojéúdaje!B1627&lt;=$C$4),1+COUNTIF($A$1:$A1626,"&gt;0"),0)</f>
        <v>1627</v>
      </c>
      <c r="B1627" s="50"/>
      <c r="C1627" s="51"/>
      <c r="D1627" s="52"/>
      <c r="E1627" s="50"/>
      <c r="F1627" s="50"/>
      <c r="G1627" s="53"/>
      <c r="H1627" s="50"/>
      <c r="I1627" s="50"/>
      <c r="J1627" s="51"/>
      <c r="K1627" s="54"/>
      <c r="L1627" s="50"/>
      <c r="M1627" s="50"/>
      <c r="N1627" s="50"/>
    </row>
    <row r="1628" spans="1:14" s="29" customFormat="1" ht="13.15" customHeight="1">
      <c r="A1628" s="49">
        <f>IF((zdrovojéúdaje!B1628&gt;=$C$3)*(zdrovojéúdaje!B1628&lt;=$C$4),1+COUNTIF($A$1:$A1627,"&gt;0"),0)</f>
        <v>1628</v>
      </c>
      <c r="B1628" s="50"/>
      <c r="C1628" s="51"/>
      <c r="D1628" s="52"/>
      <c r="E1628" s="50"/>
      <c r="F1628" s="50"/>
      <c r="G1628" s="53"/>
      <c r="H1628" s="50"/>
      <c r="I1628" s="50"/>
      <c r="J1628" s="51"/>
      <c r="K1628" s="54"/>
      <c r="L1628" s="50"/>
      <c r="M1628" s="50"/>
      <c r="N1628" s="50"/>
    </row>
    <row r="1629" spans="1:14" s="29" customFormat="1" ht="13.15" customHeight="1">
      <c r="A1629" s="49">
        <f>IF((zdrovojéúdaje!B1629&gt;=$C$3)*(zdrovojéúdaje!B1629&lt;=$C$4),1+COUNTIF($A$1:$A1628,"&gt;0"),0)</f>
        <v>1629</v>
      </c>
      <c r="B1629" s="50"/>
      <c r="C1629" s="51"/>
      <c r="D1629" s="52"/>
      <c r="E1629" s="50"/>
      <c r="F1629" s="50"/>
      <c r="G1629" s="53"/>
      <c r="H1629" s="50"/>
      <c r="I1629" s="50"/>
      <c r="J1629" s="51"/>
      <c r="K1629" s="54"/>
      <c r="L1629" s="50"/>
      <c r="M1629" s="50"/>
      <c r="N1629" s="50"/>
    </row>
    <row r="1630" spans="1:14" s="29" customFormat="1" ht="13.15" customHeight="1">
      <c r="A1630" s="49">
        <f>IF((zdrovojéúdaje!B1630&gt;=$C$3)*(zdrovojéúdaje!B1630&lt;=$C$4),1+COUNTIF($A$1:$A1629,"&gt;0"),0)</f>
        <v>1630</v>
      </c>
      <c r="B1630" s="50"/>
      <c r="C1630" s="51"/>
      <c r="D1630" s="52"/>
      <c r="E1630" s="50"/>
      <c r="F1630" s="50"/>
      <c r="G1630" s="53"/>
      <c r="H1630" s="50"/>
      <c r="I1630" s="50"/>
      <c r="J1630" s="51"/>
      <c r="K1630" s="54"/>
      <c r="L1630" s="50"/>
      <c r="M1630" s="50"/>
      <c r="N1630" s="50"/>
    </row>
    <row r="1631" spans="1:14" s="29" customFormat="1" ht="13.15" customHeight="1">
      <c r="A1631" s="49">
        <f>IF((zdrovojéúdaje!B1631&gt;=$C$3)*(zdrovojéúdaje!B1631&lt;=$C$4),1+COUNTIF($A$1:$A1630,"&gt;0"),0)</f>
        <v>1631</v>
      </c>
      <c r="B1631" s="50"/>
      <c r="C1631" s="51"/>
      <c r="D1631" s="52"/>
      <c r="E1631" s="50"/>
      <c r="F1631" s="50"/>
      <c r="G1631" s="53"/>
      <c r="H1631" s="50"/>
      <c r="I1631" s="50"/>
      <c r="J1631" s="51"/>
      <c r="K1631" s="54"/>
      <c r="L1631" s="50"/>
      <c r="M1631" s="50"/>
      <c r="N1631" s="50"/>
    </row>
    <row r="1632" spans="1:14" s="29" customFormat="1" ht="13.15" customHeight="1">
      <c r="A1632" s="49">
        <f>IF((zdrovojéúdaje!B1632&gt;=$C$3)*(zdrovojéúdaje!B1632&lt;=$C$4),1+COUNTIF($A$1:$A1631,"&gt;0"),0)</f>
        <v>1632</v>
      </c>
      <c r="B1632" s="50"/>
      <c r="C1632" s="51"/>
      <c r="D1632" s="52"/>
      <c r="E1632" s="50"/>
      <c r="F1632" s="50"/>
      <c r="G1632" s="53"/>
      <c r="H1632" s="50"/>
      <c r="I1632" s="50"/>
      <c r="J1632" s="51"/>
      <c r="K1632" s="54"/>
      <c r="L1632" s="50"/>
      <c r="M1632" s="50"/>
      <c r="N1632" s="50"/>
    </row>
    <row r="1633" spans="1:14" s="29" customFormat="1" ht="13.15" customHeight="1">
      <c r="A1633" s="49">
        <f>IF((zdrovojéúdaje!B1633&gt;=$C$3)*(zdrovojéúdaje!B1633&lt;=$C$4),1+COUNTIF($A$1:$A1632,"&gt;0"),0)</f>
        <v>1633</v>
      </c>
      <c r="B1633" s="50"/>
      <c r="C1633" s="51"/>
      <c r="D1633" s="52"/>
      <c r="E1633" s="50"/>
      <c r="F1633" s="50"/>
      <c r="G1633" s="53"/>
      <c r="H1633" s="50"/>
      <c r="I1633" s="50"/>
      <c r="J1633" s="51"/>
      <c r="K1633" s="54"/>
      <c r="L1633" s="50"/>
      <c r="M1633" s="50"/>
      <c r="N1633" s="50"/>
    </row>
    <row r="1634" spans="1:14" s="29" customFormat="1" ht="13.15" customHeight="1">
      <c r="A1634" s="49">
        <f>IF((zdrovojéúdaje!B1634&gt;=$C$3)*(zdrovojéúdaje!B1634&lt;=$C$4),1+COUNTIF($A$1:$A1633,"&gt;0"),0)</f>
        <v>1634</v>
      </c>
      <c r="B1634" s="50"/>
      <c r="C1634" s="51"/>
      <c r="D1634" s="52"/>
      <c r="E1634" s="50"/>
      <c r="F1634" s="50"/>
      <c r="G1634" s="53"/>
      <c r="H1634" s="50"/>
      <c r="I1634" s="50"/>
      <c r="J1634" s="51"/>
      <c r="K1634" s="54"/>
      <c r="L1634" s="50"/>
      <c r="M1634" s="50"/>
      <c r="N1634" s="50"/>
    </row>
    <row r="1635" spans="1:14" s="29" customFormat="1" ht="13.15" customHeight="1">
      <c r="A1635" s="49">
        <f>IF((zdrovojéúdaje!B1635&gt;=$C$3)*(zdrovojéúdaje!B1635&lt;=$C$4),1+COUNTIF($A$1:$A1634,"&gt;0"),0)</f>
        <v>1635</v>
      </c>
      <c r="B1635" s="50"/>
      <c r="C1635" s="51"/>
      <c r="D1635" s="52"/>
      <c r="E1635" s="50"/>
      <c r="F1635" s="50"/>
      <c r="G1635" s="53"/>
      <c r="H1635" s="50"/>
      <c r="I1635" s="50"/>
      <c r="J1635" s="51"/>
      <c r="K1635" s="54"/>
      <c r="L1635" s="50"/>
      <c r="M1635" s="50"/>
      <c r="N1635" s="50"/>
    </row>
    <row r="1636" spans="1:14" s="29" customFormat="1" ht="13.15" customHeight="1">
      <c r="A1636" s="49">
        <f>IF((zdrovojéúdaje!B1636&gt;=$C$3)*(zdrovojéúdaje!B1636&lt;=$C$4),1+COUNTIF($A$1:$A1635,"&gt;0"),0)</f>
        <v>1636</v>
      </c>
      <c r="B1636" s="50"/>
      <c r="C1636" s="51"/>
      <c r="D1636" s="52"/>
      <c r="E1636" s="50"/>
      <c r="F1636" s="50"/>
      <c r="G1636" s="53"/>
      <c r="H1636" s="50"/>
      <c r="I1636" s="50"/>
      <c r="J1636" s="51"/>
      <c r="K1636" s="54"/>
      <c r="L1636" s="50"/>
      <c r="M1636" s="50"/>
      <c r="N1636" s="50"/>
    </row>
    <row r="1637" spans="1:14" s="29" customFormat="1" ht="13.15" customHeight="1">
      <c r="A1637" s="49">
        <f>IF((zdrovojéúdaje!B1637&gt;=$C$3)*(zdrovojéúdaje!B1637&lt;=$C$4),1+COUNTIF($A$1:$A1636,"&gt;0"),0)</f>
        <v>1637</v>
      </c>
      <c r="B1637" s="50"/>
      <c r="C1637" s="51"/>
      <c r="D1637" s="52"/>
      <c r="E1637" s="50"/>
      <c r="F1637" s="50"/>
      <c r="G1637" s="53"/>
      <c r="H1637" s="50"/>
      <c r="I1637" s="50"/>
      <c r="J1637" s="51"/>
      <c r="K1637" s="54"/>
      <c r="L1637" s="50"/>
      <c r="M1637" s="50"/>
      <c r="N1637" s="50"/>
    </row>
    <row r="1638" spans="1:14" s="29" customFormat="1" ht="13.15" customHeight="1">
      <c r="A1638" s="49">
        <f>IF((zdrovojéúdaje!B1638&gt;=$C$3)*(zdrovojéúdaje!B1638&lt;=$C$4),1+COUNTIF($A$1:$A1637,"&gt;0"),0)</f>
        <v>1638</v>
      </c>
      <c r="B1638" s="50"/>
      <c r="C1638" s="51"/>
      <c r="D1638" s="52"/>
      <c r="E1638" s="50"/>
      <c r="F1638" s="50"/>
      <c r="G1638" s="53"/>
      <c r="H1638" s="50"/>
      <c r="I1638" s="50"/>
      <c r="J1638" s="51"/>
      <c r="K1638" s="54"/>
      <c r="L1638" s="50"/>
      <c r="M1638" s="50"/>
      <c r="N1638" s="50"/>
    </row>
    <row r="1639" spans="1:14" s="29" customFormat="1" ht="13.15" customHeight="1">
      <c r="A1639" s="49">
        <f>IF((zdrovojéúdaje!B1639&gt;=$C$3)*(zdrovojéúdaje!B1639&lt;=$C$4),1+COUNTIF($A$1:$A1638,"&gt;0"),0)</f>
        <v>1639</v>
      </c>
      <c r="B1639" s="50"/>
      <c r="C1639" s="51"/>
      <c r="D1639" s="52"/>
      <c r="E1639" s="50"/>
      <c r="F1639" s="50"/>
      <c r="G1639" s="53"/>
      <c r="H1639" s="50"/>
      <c r="I1639" s="50"/>
      <c r="J1639" s="51"/>
      <c r="K1639" s="54"/>
      <c r="L1639" s="50"/>
      <c r="M1639" s="50"/>
      <c r="N1639" s="50"/>
    </row>
    <row r="1640" spans="1:14" s="29" customFormat="1" ht="13.15" customHeight="1">
      <c r="A1640" s="49">
        <f>IF((zdrovojéúdaje!B1640&gt;=$C$3)*(zdrovojéúdaje!B1640&lt;=$C$4),1+COUNTIF($A$1:$A1639,"&gt;0"),0)</f>
        <v>1640</v>
      </c>
      <c r="B1640" s="50"/>
      <c r="C1640" s="51"/>
      <c r="D1640" s="52"/>
      <c r="E1640" s="50"/>
      <c r="F1640" s="50"/>
      <c r="G1640" s="53"/>
      <c r="H1640" s="50"/>
      <c r="I1640" s="50"/>
      <c r="J1640" s="51"/>
      <c r="K1640" s="54"/>
      <c r="L1640" s="50"/>
      <c r="M1640" s="50"/>
      <c r="N1640" s="50"/>
    </row>
    <row r="1641" spans="1:14" s="29" customFormat="1" ht="13.15" customHeight="1">
      <c r="A1641" s="49">
        <f>IF((zdrovojéúdaje!B1641&gt;=$C$3)*(zdrovojéúdaje!B1641&lt;=$C$4),1+COUNTIF($A$1:$A1640,"&gt;0"),0)</f>
        <v>1641</v>
      </c>
      <c r="B1641" s="50"/>
      <c r="C1641" s="51"/>
      <c r="D1641" s="52"/>
      <c r="E1641" s="50"/>
      <c r="F1641" s="50"/>
      <c r="G1641" s="53"/>
      <c r="H1641" s="50"/>
      <c r="I1641" s="50"/>
      <c r="J1641" s="51"/>
      <c r="K1641" s="54"/>
      <c r="L1641" s="50"/>
      <c r="M1641" s="50"/>
      <c r="N1641" s="50"/>
    </row>
    <row r="1642" spans="1:14" s="29" customFormat="1" ht="13.15" customHeight="1">
      <c r="A1642" s="49">
        <f>IF((zdrovojéúdaje!B1642&gt;=$C$3)*(zdrovojéúdaje!B1642&lt;=$C$4),1+COUNTIF($A$1:$A1641,"&gt;0"),0)</f>
        <v>1642</v>
      </c>
      <c r="B1642" s="50"/>
      <c r="C1642" s="51"/>
      <c r="D1642" s="52"/>
      <c r="E1642" s="50"/>
      <c r="F1642" s="50"/>
      <c r="G1642" s="53"/>
      <c r="H1642" s="50"/>
      <c r="I1642" s="50"/>
      <c r="J1642" s="51"/>
      <c r="K1642" s="54"/>
      <c r="L1642" s="50"/>
      <c r="M1642" s="50"/>
      <c r="N1642" s="50"/>
    </row>
    <row r="1643" spans="1:14" s="29" customFormat="1" ht="13.15" customHeight="1">
      <c r="A1643" s="49">
        <f>IF((zdrovojéúdaje!B1643&gt;=$C$3)*(zdrovojéúdaje!B1643&lt;=$C$4),1+COUNTIF($A$1:$A1642,"&gt;0"),0)</f>
        <v>1643</v>
      </c>
      <c r="B1643" s="50"/>
      <c r="C1643" s="51"/>
      <c r="D1643" s="52"/>
      <c r="E1643" s="50"/>
      <c r="F1643" s="50"/>
      <c r="G1643" s="53"/>
      <c r="H1643" s="50"/>
      <c r="I1643" s="50"/>
      <c r="J1643" s="51"/>
      <c r="K1643" s="54"/>
      <c r="L1643" s="50"/>
      <c r="M1643" s="50"/>
      <c r="N1643" s="50"/>
    </row>
    <row r="1644" spans="1:14" s="29" customFormat="1" ht="13.15" customHeight="1">
      <c r="A1644" s="49">
        <f>IF((zdrovojéúdaje!B1644&gt;=$C$3)*(zdrovojéúdaje!B1644&lt;=$C$4),1+COUNTIF($A$1:$A1643,"&gt;0"),0)</f>
        <v>1644</v>
      </c>
      <c r="B1644" s="50"/>
      <c r="C1644" s="51"/>
      <c r="D1644" s="52"/>
      <c r="E1644" s="50"/>
      <c r="F1644" s="50"/>
      <c r="G1644" s="53"/>
      <c r="H1644" s="50"/>
      <c r="I1644" s="50"/>
      <c r="J1644" s="51"/>
      <c r="K1644" s="54"/>
      <c r="L1644" s="50"/>
      <c r="M1644" s="50"/>
      <c r="N1644" s="50"/>
    </row>
    <row r="1645" spans="1:14" s="29" customFormat="1" ht="13.15" customHeight="1">
      <c r="A1645" s="49">
        <f>IF((zdrovojéúdaje!B1645&gt;=$C$3)*(zdrovojéúdaje!B1645&lt;=$C$4),1+COUNTIF($A$1:$A1644,"&gt;0"),0)</f>
        <v>1645</v>
      </c>
      <c r="B1645" s="50"/>
      <c r="C1645" s="51"/>
      <c r="D1645" s="52"/>
      <c r="E1645" s="50"/>
      <c r="F1645" s="50"/>
      <c r="G1645" s="53"/>
      <c r="H1645" s="50"/>
      <c r="I1645" s="50"/>
      <c r="J1645" s="51"/>
      <c r="K1645" s="54"/>
      <c r="L1645" s="50"/>
      <c r="M1645" s="50"/>
      <c r="N1645" s="50"/>
    </row>
    <row r="1646" spans="1:14" s="29" customFormat="1" ht="13.15" customHeight="1">
      <c r="A1646" s="49">
        <f>IF((zdrovojéúdaje!B1646&gt;=$C$3)*(zdrovojéúdaje!B1646&lt;=$C$4),1+COUNTIF($A$1:$A1645,"&gt;0"),0)</f>
        <v>1646</v>
      </c>
      <c r="B1646" s="50"/>
      <c r="C1646" s="51"/>
      <c r="D1646" s="52"/>
      <c r="E1646" s="50"/>
      <c r="F1646" s="50"/>
      <c r="G1646" s="53"/>
      <c r="H1646" s="50"/>
      <c r="I1646" s="50"/>
      <c r="J1646" s="51"/>
      <c r="K1646" s="54"/>
      <c r="L1646" s="50"/>
      <c r="M1646" s="50"/>
      <c r="N1646" s="50"/>
    </row>
    <row r="1647" spans="1:14" s="29" customFormat="1" ht="13.15" customHeight="1">
      <c r="A1647" s="49">
        <f>IF((zdrovojéúdaje!B1647&gt;=$C$3)*(zdrovojéúdaje!B1647&lt;=$C$4),1+COUNTIF($A$1:$A1646,"&gt;0"),0)</f>
        <v>1647</v>
      </c>
      <c r="B1647" s="50"/>
      <c r="C1647" s="51"/>
      <c r="D1647" s="52"/>
      <c r="E1647" s="50"/>
      <c r="F1647" s="50"/>
      <c r="G1647" s="53"/>
      <c r="H1647" s="50"/>
      <c r="I1647" s="50"/>
      <c r="J1647" s="51"/>
      <c r="K1647" s="54"/>
      <c r="L1647" s="50"/>
      <c r="M1647" s="50"/>
      <c r="N1647" s="50"/>
    </row>
    <row r="1648" spans="1:14" s="29" customFormat="1" ht="13.15" customHeight="1">
      <c r="A1648" s="49">
        <f>IF((zdrovojéúdaje!B1648&gt;=$C$3)*(zdrovojéúdaje!B1648&lt;=$C$4),1+COUNTIF($A$1:$A1647,"&gt;0"),0)</f>
        <v>1648</v>
      </c>
      <c r="B1648" s="50"/>
      <c r="C1648" s="51"/>
      <c r="D1648" s="52"/>
      <c r="E1648" s="50"/>
      <c r="F1648" s="50"/>
      <c r="G1648" s="53"/>
      <c r="H1648" s="50"/>
      <c r="I1648" s="50"/>
      <c r="J1648" s="51"/>
      <c r="K1648" s="54"/>
      <c r="L1648" s="50"/>
      <c r="M1648" s="50"/>
      <c r="N1648" s="50"/>
    </row>
    <row r="1649" spans="1:14" s="29" customFormat="1" ht="13.15" customHeight="1">
      <c r="A1649" s="49">
        <f>IF((zdrovojéúdaje!B1649&gt;=$C$3)*(zdrovojéúdaje!B1649&lt;=$C$4),1+COUNTIF($A$1:$A1648,"&gt;0"),0)</f>
        <v>1649</v>
      </c>
      <c r="B1649" s="50"/>
      <c r="C1649" s="51"/>
      <c r="D1649" s="52"/>
      <c r="E1649" s="50"/>
      <c r="F1649" s="50"/>
      <c r="G1649" s="53"/>
      <c r="H1649" s="50"/>
      <c r="I1649" s="50"/>
      <c r="J1649" s="51"/>
      <c r="K1649" s="54"/>
      <c r="L1649" s="50"/>
      <c r="M1649" s="50"/>
      <c r="N1649" s="50"/>
    </row>
    <row r="1650" spans="1:14" s="29" customFormat="1" ht="13.15" customHeight="1">
      <c r="A1650" s="49">
        <f>IF((zdrovojéúdaje!B1650&gt;=$C$3)*(zdrovojéúdaje!B1650&lt;=$C$4),1+COUNTIF($A$1:$A1649,"&gt;0"),0)</f>
        <v>1650</v>
      </c>
      <c r="B1650" s="50"/>
      <c r="C1650" s="51"/>
      <c r="D1650" s="52"/>
      <c r="E1650" s="50"/>
      <c r="F1650" s="50"/>
      <c r="G1650" s="53"/>
      <c r="H1650" s="50"/>
      <c r="I1650" s="50"/>
      <c r="J1650" s="51"/>
      <c r="K1650" s="54"/>
      <c r="L1650" s="50"/>
      <c r="M1650" s="50"/>
      <c r="N1650" s="50"/>
    </row>
    <row r="1651" spans="1:14" s="29" customFormat="1" ht="13.15" customHeight="1">
      <c r="A1651" s="49">
        <f>IF((zdrovojéúdaje!B1651&gt;=$C$3)*(zdrovojéúdaje!B1651&lt;=$C$4),1+COUNTIF($A$1:$A1650,"&gt;0"),0)</f>
        <v>1651</v>
      </c>
      <c r="B1651" s="50"/>
      <c r="C1651" s="51"/>
      <c r="D1651" s="52"/>
      <c r="E1651" s="50"/>
      <c r="F1651" s="50"/>
      <c r="G1651" s="53"/>
      <c r="H1651" s="50"/>
      <c r="I1651" s="50"/>
      <c r="J1651" s="51"/>
      <c r="K1651" s="54"/>
      <c r="L1651" s="50"/>
      <c r="M1651" s="50"/>
      <c r="N1651" s="50"/>
    </row>
    <row r="1652" spans="1:14" s="29" customFormat="1" ht="13.15" customHeight="1">
      <c r="A1652" s="49">
        <f>IF((zdrovojéúdaje!B1652&gt;=$C$3)*(zdrovojéúdaje!B1652&lt;=$C$4),1+COUNTIF($A$1:$A1651,"&gt;0"),0)</f>
        <v>1652</v>
      </c>
      <c r="B1652" s="50"/>
      <c r="C1652" s="51"/>
      <c r="D1652" s="52"/>
      <c r="E1652" s="50"/>
      <c r="F1652" s="50"/>
      <c r="G1652" s="53"/>
      <c r="H1652" s="50"/>
      <c r="I1652" s="50"/>
      <c r="J1652" s="51"/>
      <c r="K1652" s="54"/>
      <c r="L1652" s="50"/>
      <c r="M1652" s="50"/>
      <c r="N1652" s="50"/>
    </row>
    <row r="1653" spans="1:14" s="29" customFormat="1" ht="13.15" customHeight="1">
      <c r="A1653" s="49">
        <f>IF((zdrovojéúdaje!B1653&gt;=$C$3)*(zdrovojéúdaje!B1653&lt;=$C$4),1+COUNTIF($A$1:$A1652,"&gt;0"),0)</f>
        <v>1653</v>
      </c>
      <c r="B1653" s="50"/>
      <c r="C1653" s="51"/>
      <c r="D1653" s="52"/>
      <c r="E1653" s="50"/>
      <c r="F1653" s="50"/>
      <c r="G1653" s="53"/>
      <c r="H1653" s="50"/>
      <c r="I1653" s="50"/>
      <c r="J1653" s="51"/>
      <c r="K1653" s="54"/>
      <c r="L1653" s="50"/>
      <c r="M1653" s="50"/>
      <c r="N1653" s="50"/>
    </row>
    <row r="1654" spans="1:14" s="29" customFormat="1" ht="13.15" customHeight="1">
      <c r="A1654" s="49">
        <f>IF((zdrovojéúdaje!B1654&gt;=$C$3)*(zdrovojéúdaje!B1654&lt;=$C$4),1+COUNTIF($A$1:$A1653,"&gt;0"),0)</f>
        <v>1654</v>
      </c>
      <c r="B1654" s="50"/>
      <c r="C1654" s="51"/>
      <c r="D1654" s="52"/>
      <c r="E1654" s="50"/>
      <c r="F1654" s="50"/>
      <c r="G1654" s="53"/>
      <c r="H1654" s="50"/>
      <c r="I1654" s="50"/>
      <c r="J1654" s="51"/>
      <c r="K1654" s="54"/>
      <c r="L1654" s="50"/>
      <c r="M1654" s="50"/>
      <c r="N1654" s="50"/>
    </row>
    <row r="1655" spans="1:14" s="29" customFormat="1" ht="13.15" customHeight="1">
      <c r="A1655" s="49">
        <f>IF((zdrovojéúdaje!B1655&gt;=$C$3)*(zdrovojéúdaje!B1655&lt;=$C$4),1+COUNTIF($A$1:$A1654,"&gt;0"),0)</f>
        <v>1655</v>
      </c>
      <c r="B1655" s="50"/>
      <c r="C1655" s="51"/>
      <c r="D1655" s="52"/>
      <c r="E1655" s="50"/>
      <c r="F1655" s="50"/>
      <c r="G1655" s="53"/>
      <c r="H1655" s="50"/>
      <c r="I1655" s="50"/>
      <c r="J1655" s="51"/>
      <c r="K1655" s="54"/>
      <c r="L1655" s="50"/>
      <c r="M1655" s="50"/>
      <c r="N1655" s="50"/>
    </row>
    <row r="1656" spans="1:14" s="29" customFormat="1" ht="13.15" customHeight="1">
      <c r="A1656" s="49">
        <f>IF((zdrovojéúdaje!B1656&gt;=$C$3)*(zdrovojéúdaje!B1656&lt;=$C$4),1+COUNTIF($A$1:$A1655,"&gt;0"),0)</f>
        <v>1656</v>
      </c>
      <c r="B1656" s="50"/>
      <c r="C1656" s="51"/>
      <c r="D1656" s="52"/>
      <c r="E1656" s="50"/>
      <c r="F1656" s="50"/>
      <c r="G1656" s="53"/>
      <c r="H1656" s="50"/>
      <c r="I1656" s="50"/>
      <c r="J1656" s="51"/>
      <c r="K1656" s="54"/>
      <c r="L1656" s="50"/>
      <c r="M1656" s="50"/>
      <c r="N1656" s="50"/>
    </row>
    <row r="1657" spans="1:14" s="29" customFormat="1" ht="13.15" customHeight="1">
      <c r="A1657" s="49">
        <f>IF((zdrovojéúdaje!B1657&gt;=$C$3)*(zdrovojéúdaje!B1657&lt;=$C$4),1+COUNTIF($A$1:$A1656,"&gt;0"),0)</f>
        <v>1657</v>
      </c>
      <c r="B1657" s="50"/>
      <c r="C1657" s="51"/>
      <c r="D1657" s="52"/>
      <c r="E1657" s="50"/>
      <c r="F1657" s="50"/>
      <c r="G1657" s="53"/>
      <c r="H1657" s="50"/>
      <c r="I1657" s="50"/>
      <c r="J1657" s="51"/>
      <c r="K1657" s="54"/>
      <c r="L1657" s="50"/>
      <c r="M1657" s="50"/>
      <c r="N1657" s="50"/>
    </row>
    <row r="1658" spans="1:14" s="29" customFormat="1" ht="13.15" customHeight="1">
      <c r="A1658" s="49">
        <f>IF((zdrovojéúdaje!B1658&gt;=$C$3)*(zdrovojéúdaje!B1658&lt;=$C$4),1+COUNTIF($A$1:$A1657,"&gt;0"),0)</f>
        <v>1658</v>
      </c>
      <c r="B1658" s="50"/>
      <c r="C1658" s="51"/>
      <c r="D1658" s="52"/>
      <c r="E1658" s="50"/>
      <c r="F1658" s="50"/>
      <c r="G1658" s="53"/>
      <c r="H1658" s="50"/>
      <c r="I1658" s="50"/>
      <c r="J1658" s="51"/>
      <c r="K1658" s="54"/>
      <c r="L1658" s="50"/>
      <c r="M1658" s="50"/>
      <c r="N1658" s="50"/>
    </row>
    <row r="1659" spans="1:14" s="29" customFormat="1" ht="13.15" customHeight="1">
      <c r="A1659" s="49">
        <f>IF((zdrovojéúdaje!B1659&gt;=$C$3)*(zdrovojéúdaje!B1659&lt;=$C$4),1+COUNTIF($A$1:$A1658,"&gt;0"),0)</f>
        <v>1659</v>
      </c>
      <c r="B1659" s="50"/>
      <c r="C1659" s="51"/>
      <c r="D1659" s="52"/>
      <c r="E1659" s="50"/>
      <c r="F1659" s="50"/>
      <c r="G1659" s="53"/>
      <c r="H1659" s="50"/>
      <c r="I1659" s="50"/>
      <c r="J1659" s="51"/>
      <c r="K1659" s="54"/>
      <c r="L1659" s="50"/>
      <c r="M1659" s="50"/>
      <c r="N1659" s="50"/>
    </row>
    <row r="1660" spans="1:14" s="29" customFormat="1" ht="13.15" customHeight="1">
      <c r="A1660" s="49">
        <f>IF((zdrovojéúdaje!B1660&gt;=$C$3)*(zdrovojéúdaje!B1660&lt;=$C$4),1+COUNTIF($A$1:$A1659,"&gt;0"),0)</f>
        <v>1660</v>
      </c>
      <c r="B1660" s="50"/>
      <c r="C1660" s="51"/>
      <c r="D1660" s="52"/>
      <c r="E1660" s="50"/>
      <c r="F1660" s="50"/>
      <c r="G1660" s="53"/>
      <c r="H1660" s="50"/>
      <c r="I1660" s="50"/>
      <c r="J1660" s="51"/>
      <c r="K1660" s="54"/>
      <c r="L1660" s="50"/>
      <c r="M1660" s="50"/>
      <c r="N1660" s="50"/>
    </row>
    <row r="1661" spans="1:14" s="29" customFormat="1" ht="13.15" customHeight="1">
      <c r="A1661" s="49">
        <f>IF((zdrovojéúdaje!B1661&gt;=$C$3)*(zdrovojéúdaje!B1661&lt;=$C$4),1+COUNTIF($A$1:$A1660,"&gt;0"),0)</f>
        <v>1661</v>
      </c>
      <c r="B1661" s="50"/>
      <c r="C1661" s="51"/>
      <c r="D1661" s="52"/>
      <c r="E1661" s="50"/>
      <c r="F1661" s="50"/>
      <c r="G1661" s="53"/>
      <c r="H1661" s="50"/>
      <c r="I1661" s="50"/>
      <c r="J1661" s="51"/>
      <c r="K1661" s="54"/>
      <c r="L1661" s="50"/>
      <c r="M1661" s="50"/>
      <c r="N1661" s="50"/>
    </row>
    <row r="1662" spans="1:14" s="29" customFormat="1" ht="13.15" customHeight="1">
      <c r="A1662" s="49">
        <f>IF((zdrovojéúdaje!B1662&gt;=$C$3)*(zdrovojéúdaje!B1662&lt;=$C$4),1+COUNTIF($A$1:$A1661,"&gt;0"),0)</f>
        <v>1662</v>
      </c>
      <c r="B1662" s="50"/>
      <c r="C1662" s="51"/>
      <c r="D1662" s="52"/>
      <c r="E1662" s="50"/>
      <c r="F1662" s="50"/>
      <c r="G1662" s="53"/>
      <c r="H1662" s="50"/>
      <c r="I1662" s="50"/>
      <c r="J1662" s="51"/>
      <c r="K1662" s="54"/>
      <c r="L1662" s="50"/>
      <c r="M1662" s="50"/>
      <c r="N1662" s="50"/>
    </row>
    <row r="1663" spans="1:14" s="29" customFormat="1" ht="13.15" customHeight="1">
      <c r="A1663" s="49">
        <f>IF((zdrovojéúdaje!B1663&gt;=$C$3)*(zdrovojéúdaje!B1663&lt;=$C$4),1+COUNTIF($A$1:$A1662,"&gt;0"),0)</f>
        <v>1663</v>
      </c>
      <c r="B1663" s="50"/>
      <c r="C1663" s="51"/>
      <c r="D1663" s="52"/>
      <c r="E1663" s="50"/>
      <c r="F1663" s="50"/>
      <c r="G1663" s="53"/>
      <c r="H1663" s="50"/>
      <c r="I1663" s="50"/>
      <c r="J1663" s="51"/>
      <c r="K1663" s="54"/>
      <c r="L1663" s="50"/>
      <c r="M1663" s="50"/>
      <c r="N1663" s="50"/>
    </row>
    <row r="1664" spans="1:14" s="29" customFormat="1" ht="13.15" customHeight="1">
      <c r="A1664" s="49">
        <f>IF((zdrovojéúdaje!B1664&gt;=$C$3)*(zdrovojéúdaje!B1664&lt;=$C$4),1+COUNTIF($A$1:$A1663,"&gt;0"),0)</f>
        <v>1664</v>
      </c>
      <c r="B1664" s="50"/>
      <c r="C1664" s="51"/>
      <c r="D1664" s="52"/>
      <c r="E1664" s="50"/>
      <c r="F1664" s="50"/>
      <c r="G1664" s="53"/>
      <c r="H1664" s="50"/>
      <c r="I1664" s="50"/>
      <c r="J1664" s="51"/>
      <c r="K1664" s="54"/>
      <c r="L1664" s="50"/>
      <c r="M1664" s="50"/>
      <c r="N1664" s="50"/>
    </row>
    <row r="1665" spans="1:14" s="29" customFormat="1" ht="13.15" customHeight="1">
      <c r="A1665" s="49">
        <f>IF((zdrovojéúdaje!B1665&gt;=$C$3)*(zdrovojéúdaje!B1665&lt;=$C$4),1+COUNTIF($A$1:$A1664,"&gt;0"),0)</f>
        <v>1665</v>
      </c>
      <c r="B1665" s="50"/>
      <c r="C1665" s="51"/>
      <c r="D1665" s="52"/>
      <c r="E1665" s="50"/>
      <c r="F1665" s="50"/>
      <c r="G1665" s="53"/>
      <c r="H1665" s="50"/>
      <c r="I1665" s="50"/>
      <c r="J1665" s="51"/>
      <c r="K1665" s="54"/>
      <c r="L1665" s="50"/>
      <c r="M1665" s="50"/>
      <c r="N1665" s="50"/>
    </row>
    <row r="1666" spans="1:14" s="29" customFormat="1" ht="13.15" customHeight="1">
      <c r="A1666" s="49">
        <f>IF((zdrovojéúdaje!B1666&gt;=$C$3)*(zdrovojéúdaje!B1666&lt;=$C$4),1+COUNTIF($A$1:$A1665,"&gt;0"),0)</f>
        <v>1666</v>
      </c>
      <c r="B1666" s="50"/>
      <c r="C1666" s="51"/>
      <c r="D1666" s="52"/>
      <c r="E1666" s="50"/>
      <c r="F1666" s="50"/>
      <c r="G1666" s="53"/>
      <c r="H1666" s="50"/>
      <c r="I1666" s="50"/>
      <c r="J1666" s="51"/>
      <c r="K1666" s="54"/>
      <c r="L1666" s="50"/>
      <c r="M1666" s="50"/>
      <c r="N1666" s="50"/>
    </row>
    <row r="1667" spans="1:14" s="29" customFormat="1" ht="13.15" customHeight="1">
      <c r="A1667" s="49">
        <f>IF((zdrovojéúdaje!B1667&gt;=$C$3)*(zdrovojéúdaje!B1667&lt;=$C$4),1+COUNTIF($A$1:$A1666,"&gt;0"),0)</f>
        <v>1667</v>
      </c>
      <c r="B1667" s="50"/>
      <c r="C1667" s="51"/>
      <c r="D1667" s="52"/>
      <c r="E1667" s="50"/>
      <c r="F1667" s="50"/>
      <c r="G1667" s="53"/>
      <c r="H1667" s="50"/>
      <c r="I1667" s="50"/>
      <c r="J1667" s="51"/>
      <c r="K1667" s="54"/>
      <c r="L1667" s="50"/>
      <c r="M1667" s="50"/>
      <c r="N1667" s="50"/>
    </row>
    <row r="1668" spans="1:14" s="29" customFormat="1" ht="13.15" customHeight="1">
      <c r="A1668" s="49">
        <f>IF((zdrovojéúdaje!B1668&gt;=$C$3)*(zdrovojéúdaje!B1668&lt;=$C$4),1+COUNTIF($A$1:$A1667,"&gt;0"),0)</f>
        <v>1668</v>
      </c>
      <c r="B1668" s="50"/>
      <c r="C1668" s="51"/>
      <c r="D1668" s="52"/>
      <c r="E1668" s="50"/>
      <c r="F1668" s="50"/>
      <c r="G1668" s="53"/>
      <c r="H1668" s="50"/>
      <c r="I1668" s="50"/>
      <c r="J1668" s="51"/>
      <c r="K1668" s="54"/>
      <c r="L1668" s="50"/>
      <c r="M1668" s="50"/>
      <c r="N1668" s="50"/>
    </row>
    <row r="1669" spans="1:14" s="29" customFormat="1" ht="13.15" customHeight="1">
      <c r="A1669" s="49">
        <f>IF((zdrovojéúdaje!B1669&gt;=$C$3)*(zdrovojéúdaje!B1669&lt;=$C$4),1+COUNTIF($A$1:$A1668,"&gt;0"),0)</f>
        <v>1669</v>
      </c>
      <c r="B1669" s="50"/>
      <c r="C1669" s="51"/>
      <c r="D1669" s="52"/>
      <c r="E1669" s="50"/>
      <c r="F1669" s="50"/>
      <c r="G1669" s="53"/>
      <c r="H1669" s="50"/>
      <c r="I1669" s="50"/>
      <c r="J1669" s="51"/>
      <c r="K1669" s="54"/>
      <c r="L1669" s="50"/>
      <c r="M1669" s="50"/>
      <c r="N1669" s="50"/>
    </row>
    <row r="1670" spans="1:14" s="29" customFormat="1" ht="13.15" customHeight="1">
      <c r="A1670" s="49">
        <f>IF((zdrovojéúdaje!B1670&gt;=$C$3)*(zdrovojéúdaje!B1670&lt;=$C$4),1+COUNTIF($A$1:$A1669,"&gt;0"),0)</f>
        <v>1670</v>
      </c>
      <c r="B1670" s="50"/>
      <c r="C1670" s="51"/>
      <c r="D1670" s="52"/>
      <c r="E1670" s="50"/>
      <c r="F1670" s="50"/>
      <c r="G1670" s="53"/>
      <c r="H1670" s="50"/>
      <c r="I1670" s="50"/>
      <c r="J1670" s="51"/>
      <c r="K1670" s="54"/>
      <c r="L1670" s="50"/>
      <c r="M1670" s="50"/>
      <c r="N1670" s="50"/>
    </row>
    <row r="1671" spans="1:14" s="29" customFormat="1" ht="13.15" customHeight="1">
      <c r="A1671" s="49">
        <f>IF((zdrovojéúdaje!B1671&gt;=$C$3)*(zdrovojéúdaje!B1671&lt;=$C$4),1+COUNTIF($A$1:$A1670,"&gt;0"),0)</f>
        <v>1671</v>
      </c>
      <c r="B1671" s="50"/>
      <c r="C1671" s="51"/>
      <c r="D1671" s="52"/>
      <c r="E1671" s="50"/>
      <c r="F1671" s="50"/>
      <c r="G1671" s="53"/>
      <c r="H1671" s="50"/>
      <c r="I1671" s="50"/>
      <c r="J1671" s="51"/>
      <c r="K1671" s="54"/>
      <c r="L1671" s="50"/>
      <c r="M1671" s="50"/>
      <c r="N1671" s="50"/>
    </row>
    <row r="1672" spans="1:14" s="29" customFormat="1" ht="13.15" customHeight="1">
      <c r="A1672" s="49">
        <f>IF((zdrovojéúdaje!B1672&gt;=$C$3)*(zdrovojéúdaje!B1672&lt;=$C$4),1+COUNTIF($A$1:$A1671,"&gt;0"),0)</f>
        <v>1672</v>
      </c>
      <c r="B1672" s="50"/>
      <c r="C1672" s="51"/>
      <c r="D1672" s="52"/>
      <c r="E1672" s="50"/>
      <c r="F1672" s="50"/>
      <c r="G1672" s="53"/>
      <c r="H1672" s="50"/>
      <c r="I1672" s="50"/>
      <c r="J1672" s="51"/>
      <c r="K1672" s="54"/>
      <c r="L1672" s="50"/>
      <c r="M1672" s="50"/>
      <c r="N1672" s="50"/>
    </row>
    <row r="1673" spans="1:14" s="29" customFormat="1" ht="13.15" customHeight="1">
      <c r="A1673" s="49">
        <f>IF((zdrovojéúdaje!B1673&gt;=$C$3)*(zdrovojéúdaje!B1673&lt;=$C$4),1+COUNTIF($A$1:$A1672,"&gt;0"),0)</f>
        <v>1673</v>
      </c>
      <c r="B1673" s="50"/>
      <c r="C1673" s="51"/>
      <c r="D1673" s="52"/>
      <c r="E1673" s="50"/>
      <c r="F1673" s="50"/>
      <c r="G1673" s="53"/>
      <c r="H1673" s="50"/>
      <c r="I1673" s="50"/>
      <c r="J1673" s="51"/>
      <c r="K1673" s="54"/>
      <c r="L1673" s="50"/>
      <c r="M1673" s="50"/>
      <c r="N1673" s="50"/>
    </row>
    <row r="1674" spans="1:14" s="29" customFormat="1" ht="13.15" customHeight="1">
      <c r="A1674" s="49">
        <f>IF((zdrovojéúdaje!B1674&gt;=$C$3)*(zdrovojéúdaje!B1674&lt;=$C$4),1+COUNTIF($A$1:$A1673,"&gt;0"),0)</f>
        <v>1674</v>
      </c>
      <c r="B1674" s="50"/>
      <c r="C1674" s="51"/>
      <c r="D1674" s="52"/>
      <c r="E1674" s="50"/>
      <c r="F1674" s="50"/>
      <c r="G1674" s="53"/>
      <c r="H1674" s="50"/>
      <c r="I1674" s="50"/>
      <c r="J1674" s="51"/>
      <c r="K1674" s="54"/>
      <c r="L1674" s="50"/>
      <c r="M1674" s="50"/>
      <c r="N1674" s="50"/>
    </row>
    <row r="1675" spans="1:14" s="29" customFormat="1" ht="13.15" customHeight="1">
      <c r="A1675" s="49">
        <f>IF((zdrovojéúdaje!B1675&gt;=$C$3)*(zdrovojéúdaje!B1675&lt;=$C$4),1+COUNTIF($A$1:$A1674,"&gt;0"),0)</f>
        <v>1675</v>
      </c>
      <c r="B1675" s="50"/>
      <c r="C1675" s="51"/>
      <c r="D1675" s="52"/>
      <c r="E1675" s="50"/>
      <c r="F1675" s="50"/>
      <c r="G1675" s="53"/>
      <c r="H1675" s="50"/>
      <c r="I1675" s="50"/>
      <c r="J1675" s="51"/>
      <c r="K1675" s="54"/>
      <c r="L1675" s="50"/>
      <c r="M1675" s="50"/>
      <c r="N1675" s="50"/>
    </row>
    <row r="1676" spans="1:14" s="29" customFormat="1" ht="13.15" customHeight="1">
      <c r="A1676" s="49">
        <f>IF((zdrovojéúdaje!B1676&gt;=$C$3)*(zdrovojéúdaje!B1676&lt;=$C$4),1+COUNTIF($A$1:$A1675,"&gt;0"),0)</f>
        <v>1676</v>
      </c>
      <c r="B1676" s="50"/>
      <c r="C1676" s="51"/>
      <c r="D1676" s="52"/>
      <c r="E1676" s="50"/>
      <c r="F1676" s="50"/>
      <c r="G1676" s="53"/>
      <c r="H1676" s="50"/>
      <c r="I1676" s="50"/>
      <c r="J1676" s="51"/>
      <c r="K1676" s="54"/>
      <c r="L1676" s="50"/>
      <c r="M1676" s="50"/>
      <c r="N1676" s="50"/>
    </row>
    <row r="1677" spans="1:14" s="29" customFormat="1" ht="13.15" customHeight="1">
      <c r="A1677" s="49">
        <f>IF((zdrovojéúdaje!B1677&gt;=$C$3)*(zdrovojéúdaje!B1677&lt;=$C$4),1+COUNTIF($A$1:$A1676,"&gt;0"),0)</f>
        <v>1677</v>
      </c>
      <c r="B1677" s="50"/>
      <c r="C1677" s="51"/>
      <c r="D1677" s="52"/>
      <c r="E1677" s="50"/>
      <c r="F1677" s="50"/>
      <c r="G1677" s="53"/>
      <c r="H1677" s="50"/>
      <c r="I1677" s="50"/>
      <c r="J1677" s="51"/>
      <c r="K1677" s="54"/>
      <c r="L1677" s="50"/>
      <c r="M1677" s="50"/>
      <c r="N1677" s="50"/>
    </row>
    <row r="1678" spans="1:14" s="29" customFormat="1" ht="13.15" customHeight="1">
      <c r="A1678" s="49">
        <f>IF((zdrovojéúdaje!B1678&gt;=$C$3)*(zdrovojéúdaje!B1678&lt;=$C$4),1+COUNTIF($A$1:$A1677,"&gt;0"),0)</f>
        <v>1678</v>
      </c>
      <c r="B1678" s="50"/>
      <c r="C1678" s="51"/>
      <c r="D1678" s="52"/>
      <c r="E1678" s="50"/>
      <c r="F1678" s="50"/>
      <c r="G1678" s="53"/>
      <c r="H1678" s="50"/>
      <c r="I1678" s="50"/>
      <c r="J1678" s="51"/>
      <c r="K1678" s="54"/>
      <c r="L1678" s="50"/>
      <c r="M1678" s="50"/>
      <c r="N1678" s="50"/>
    </row>
    <row r="1679" spans="1:14" s="29" customFormat="1" ht="13.15" customHeight="1">
      <c r="A1679" s="49">
        <f>IF((zdrovojéúdaje!B1679&gt;=$C$3)*(zdrovojéúdaje!B1679&lt;=$C$4),1+COUNTIF($A$1:$A1678,"&gt;0"),0)</f>
        <v>1679</v>
      </c>
      <c r="B1679" s="50"/>
      <c r="C1679" s="51"/>
      <c r="D1679" s="52"/>
      <c r="E1679" s="50"/>
      <c r="F1679" s="50"/>
      <c r="G1679" s="53"/>
      <c r="H1679" s="50"/>
      <c r="I1679" s="50"/>
      <c r="J1679" s="51"/>
      <c r="K1679" s="54"/>
      <c r="L1679" s="50"/>
      <c r="M1679" s="50"/>
      <c r="N1679" s="50"/>
    </row>
    <row r="1680" spans="1:14" s="29" customFormat="1" ht="13.15" customHeight="1">
      <c r="A1680" s="49">
        <f>IF((zdrovojéúdaje!B1680&gt;=$C$3)*(zdrovojéúdaje!B1680&lt;=$C$4),1+COUNTIF($A$1:$A1679,"&gt;0"),0)</f>
        <v>1680</v>
      </c>
      <c r="B1680" s="50"/>
      <c r="C1680" s="51"/>
      <c r="D1680" s="52"/>
      <c r="E1680" s="50"/>
      <c r="F1680" s="50"/>
      <c r="G1680" s="53"/>
      <c r="H1680" s="50"/>
      <c r="I1680" s="50"/>
      <c r="J1680" s="51"/>
      <c r="K1680" s="54"/>
      <c r="L1680" s="50"/>
      <c r="M1680" s="50"/>
      <c r="N1680" s="50"/>
    </row>
    <row r="1681" spans="1:14" s="29" customFormat="1" ht="13.15" customHeight="1">
      <c r="A1681" s="49">
        <f>IF((zdrovojéúdaje!B1681&gt;=$C$3)*(zdrovojéúdaje!B1681&lt;=$C$4),1+COUNTIF($A$1:$A1680,"&gt;0"),0)</f>
        <v>1681</v>
      </c>
      <c r="B1681" s="50"/>
      <c r="C1681" s="51"/>
      <c r="D1681" s="52"/>
      <c r="E1681" s="50"/>
      <c r="F1681" s="50"/>
      <c r="G1681" s="53"/>
      <c r="H1681" s="50"/>
      <c r="I1681" s="50"/>
      <c r="J1681" s="51"/>
      <c r="K1681" s="54"/>
      <c r="L1681" s="50"/>
      <c r="M1681" s="50"/>
      <c r="N1681" s="50"/>
    </row>
    <row r="1682" spans="1:14" s="29" customFormat="1" ht="13.15" customHeight="1">
      <c r="A1682" s="49">
        <f>IF((zdrovojéúdaje!B1682&gt;=$C$3)*(zdrovojéúdaje!B1682&lt;=$C$4),1+COUNTIF($A$1:$A1681,"&gt;0"),0)</f>
        <v>1682</v>
      </c>
      <c r="B1682" s="50"/>
      <c r="C1682" s="51"/>
      <c r="D1682" s="52"/>
      <c r="E1682" s="50"/>
      <c r="F1682" s="50"/>
      <c r="G1682" s="53"/>
      <c r="H1682" s="50"/>
      <c r="I1682" s="50"/>
      <c r="J1682" s="51"/>
      <c r="K1682" s="54"/>
      <c r="L1682" s="50"/>
      <c r="M1682" s="50"/>
      <c r="N1682" s="50"/>
    </row>
    <row r="1683" spans="1:14" s="29" customFormat="1" ht="13.15" customHeight="1">
      <c r="A1683" s="49">
        <f>IF((zdrovojéúdaje!B1683&gt;=$C$3)*(zdrovojéúdaje!B1683&lt;=$C$4),1+COUNTIF($A$1:$A1682,"&gt;0"),0)</f>
        <v>1683</v>
      </c>
      <c r="B1683" s="50"/>
      <c r="C1683" s="51"/>
      <c r="D1683" s="52"/>
      <c r="E1683" s="50"/>
      <c r="F1683" s="50"/>
      <c r="G1683" s="53"/>
      <c r="H1683" s="50"/>
      <c r="I1683" s="50"/>
      <c r="J1683" s="51"/>
      <c r="K1683" s="54"/>
      <c r="L1683" s="50"/>
      <c r="M1683" s="50"/>
      <c r="N1683" s="50"/>
    </row>
    <row r="1684" spans="1:14" s="29" customFormat="1" ht="13.15" customHeight="1">
      <c r="A1684" s="49">
        <f>IF((zdrovojéúdaje!B1684&gt;=$C$3)*(zdrovojéúdaje!B1684&lt;=$C$4),1+COUNTIF($A$1:$A1683,"&gt;0"),0)</f>
        <v>1684</v>
      </c>
      <c r="B1684" s="50"/>
      <c r="C1684" s="51"/>
      <c r="D1684" s="52"/>
      <c r="E1684" s="50"/>
      <c r="F1684" s="50"/>
      <c r="G1684" s="53"/>
      <c r="H1684" s="50"/>
      <c r="I1684" s="50"/>
      <c r="J1684" s="51"/>
      <c r="K1684" s="54"/>
      <c r="L1684" s="50"/>
      <c r="M1684" s="50"/>
      <c r="N1684" s="50"/>
    </row>
    <row r="1685" spans="1:14" s="29" customFormat="1" ht="13.15" customHeight="1">
      <c r="A1685" s="49">
        <f>IF((zdrovojéúdaje!B1685&gt;=$C$3)*(zdrovojéúdaje!B1685&lt;=$C$4),1+COUNTIF($A$1:$A1684,"&gt;0"),0)</f>
        <v>1685</v>
      </c>
      <c r="B1685" s="50"/>
      <c r="C1685" s="51"/>
      <c r="D1685" s="52"/>
      <c r="E1685" s="50"/>
      <c r="F1685" s="50"/>
      <c r="G1685" s="53"/>
      <c r="H1685" s="50"/>
      <c r="I1685" s="50"/>
      <c r="J1685" s="51"/>
      <c r="K1685" s="54"/>
      <c r="L1685" s="50"/>
      <c r="M1685" s="50"/>
      <c r="N1685" s="50"/>
    </row>
    <row r="1686" spans="1:14" s="29" customFormat="1" ht="13.15" customHeight="1">
      <c r="A1686" s="49">
        <f>IF((zdrovojéúdaje!B1686&gt;=$C$3)*(zdrovojéúdaje!B1686&lt;=$C$4),1+COUNTIF($A$1:$A1685,"&gt;0"),0)</f>
        <v>1686</v>
      </c>
      <c r="B1686" s="50"/>
      <c r="C1686" s="51"/>
      <c r="D1686" s="52"/>
      <c r="E1686" s="50"/>
      <c r="F1686" s="50"/>
      <c r="G1686" s="53"/>
      <c r="H1686" s="50"/>
      <c r="I1686" s="50"/>
      <c r="J1686" s="51"/>
      <c r="K1686" s="54"/>
      <c r="L1686" s="50"/>
      <c r="M1686" s="50"/>
      <c r="N1686" s="50"/>
    </row>
    <row r="1687" spans="1:14" s="29" customFormat="1" ht="13.15" customHeight="1">
      <c r="A1687" s="49">
        <f>IF((zdrovojéúdaje!B1687&gt;=$C$3)*(zdrovojéúdaje!B1687&lt;=$C$4),1+COUNTIF($A$1:$A1686,"&gt;0"),0)</f>
        <v>1687</v>
      </c>
      <c r="B1687" s="50"/>
      <c r="C1687" s="51"/>
      <c r="D1687" s="52"/>
      <c r="E1687" s="50"/>
      <c r="F1687" s="50"/>
      <c r="G1687" s="53"/>
      <c r="H1687" s="50"/>
      <c r="I1687" s="50"/>
      <c r="J1687" s="51"/>
      <c r="K1687" s="54"/>
      <c r="L1687" s="50"/>
      <c r="M1687" s="50"/>
      <c r="N1687" s="50"/>
    </row>
    <row r="1688" spans="1:14" s="29" customFormat="1" ht="13.15" customHeight="1">
      <c r="A1688" s="49">
        <f>IF((zdrovojéúdaje!B1688&gt;=$C$3)*(zdrovojéúdaje!B1688&lt;=$C$4),1+COUNTIF($A$1:$A1687,"&gt;0"),0)</f>
        <v>1688</v>
      </c>
      <c r="B1688" s="50"/>
      <c r="C1688" s="51"/>
      <c r="D1688" s="52"/>
      <c r="E1688" s="50"/>
      <c r="F1688" s="50"/>
      <c r="G1688" s="53"/>
      <c r="H1688" s="50"/>
      <c r="I1688" s="50"/>
      <c r="J1688" s="51"/>
      <c r="K1688" s="54"/>
      <c r="L1688" s="50"/>
      <c r="M1688" s="50"/>
      <c r="N1688" s="50"/>
    </row>
    <row r="1689" spans="1:14" s="29" customFormat="1" ht="13.15" customHeight="1">
      <c r="A1689" s="49">
        <f>IF((zdrovojéúdaje!B1689&gt;=$C$3)*(zdrovojéúdaje!B1689&lt;=$C$4),1+COUNTIF($A$1:$A1688,"&gt;0"),0)</f>
        <v>1689</v>
      </c>
      <c r="B1689" s="50"/>
      <c r="C1689" s="51"/>
      <c r="D1689" s="52"/>
      <c r="E1689" s="50"/>
      <c r="F1689" s="50"/>
      <c r="G1689" s="53"/>
      <c r="H1689" s="50"/>
      <c r="I1689" s="50"/>
      <c r="J1689" s="51"/>
      <c r="K1689" s="54"/>
      <c r="L1689" s="50"/>
      <c r="M1689" s="50"/>
      <c r="N1689" s="50"/>
    </row>
    <row r="1690" spans="1:14" s="29" customFormat="1" ht="13.15" customHeight="1">
      <c r="A1690" s="49">
        <f>IF((zdrovojéúdaje!B1690&gt;=$C$3)*(zdrovojéúdaje!B1690&lt;=$C$4),1+COUNTIF($A$1:$A1689,"&gt;0"),0)</f>
        <v>1690</v>
      </c>
      <c r="B1690" s="50"/>
      <c r="C1690" s="51"/>
      <c r="D1690" s="52"/>
      <c r="E1690" s="50"/>
      <c r="F1690" s="50"/>
      <c r="G1690" s="53"/>
      <c r="H1690" s="50"/>
      <c r="I1690" s="50"/>
      <c r="J1690" s="51"/>
      <c r="K1690" s="54"/>
      <c r="L1690" s="50"/>
      <c r="M1690" s="50"/>
      <c r="N1690" s="50"/>
    </row>
    <row r="1691" spans="1:14" s="29" customFormat="1" ht="13.15" customHeight="1">
      <c r="A1691" s="49">
        <f>IF((zdrovojéúdaje!B1691&gt;=$C$3)*(zdrovojéúdaje!B1691&lt;=$C$4),1+COUNTIF($A$1:$A1690,"&gt;0"),0)</f>
        <v>1691</v>
      </c>
      <c r="B1691" s="50"/>
      <c r="C1691" s="51"/>
      <c r="D1691" s="52"/>
      <c r="E1691" s="50"/>
      <c r="F1691" s="50"/>
      <c r="G1691" s="53"/>
      <c r="H1691" s="50"/>
      <c r="I1691" s="50"/>
      <c r="J1691" s="51"/>
      <c r="K1691" s="54"/>
      <c r="L1691" s="50"/>
      <c r="M1691" s="50"/>
      <c r="N1691" s="50"/>
    </row>
    <row r="1692" spans="1:14" s="29" customFormat="1" ht="13.15" customHeight="1">
      <c r="A1692" s="49">
        <f>IF((zdrovojéúdaje!B1692&gt;=$C$3)*(zdrovojéúdaje!B1692&lt;=$C$4),1+COUNTIF($A$1:$A1691,"&gt;0"),0)</f>
        <v>1692</v>
      </c>
      <c r="B1692" s="50"/>
      <c r="C1692" s="51"/>
      <c r="D1692" s="52"/>
      <c r="E1692" s="50"/>
      <c r="F1692" s="50"/>
      <c r="G1692" s="53"/>
      <c r="H1692" s="50"/>
      <c r="I1692" s="50"/>
      <c r="J1692" s="51"/>
      <c r="K1692" s="54"/>
      <c r="L1692" s="50"/>
      <c r="M1692" s="50"/>
      <c r="N1692" s="50"/>
    </row>
    <row r="1693" spans="1:14" s="29" customFormat="1" ht="13.15" customHeight="1">
      <c r="A1693" s="49">
        <f>IF((zdrovojéúdaje!B1693&gt;=$C$3)*(zdrovojéúdaje!B1693&lt;=$C$4),1+COUNTIF($A$1:$A1692,"&gt;0"),0)</f>
        <v>1693</v>
      </c>
      <c r="B1693" s="50"/>
      <c r="C1693" s="51"/>
      <c r="D1693" s="52"/>
      <c r="E1693" s="50"/>
      <c r="F1693" s="50"/>
      <c r="G1693" s="53"/>
      <c r="H1693" s="50"/>
      <c r="I1693" s="50"/>
      <c r="J1693" s="51"/>
      <c r="K1693" s="54"/>
      <c r="L1693" s="50"/>
      <c r="M1693" s="50"/>
      <c r="N1693" s="50"/>
    </row>
    <row r="1694" spans="1:14" s="29" customFormat="1" ht="13.15" customHeight="1">
      <c r="A1694" s="49">
        <f>IF((zdrovojéúdaje!B1694&gt;=$C$3)*(zdrovojéúdaje!B1694&lt;=$C$4),1+COUNTIF($A$1:$A1693,"&gt;0"),0)</f>
        <v>1694</v>
      </c>
      <c r="B1694" s="50"/>
      <c r="C1694" s="51"/>
      <c r="D1694" s="52"/>
      <c r="E1694" s="50"/>
      <c r="F1694" s="50"/>
      <c r="G1694" s="53"/>
      <c r="H1694" s="50"/>
      <c r="I1694" s="50"/>
      <c r="J1694" s="51"/>
      <c r="K1694" s="54"/>
      <c r="L1694" s="50"/>
      <c r="M1694" s="50"/>
      <c r="N1694" s="50"/>
    </row>
    <row r="1695" spans="1:14" s="29" customFormat="1" ht="13.15" customHeight="1">
      <c r="A1695" s="49">
        <f>IF((zdrovojéúdaje!B1695&gt;=$C$3)*(zdrovojéúdaje!B1695&lt;=$C$4),1+COUNTIF($A$1:$A1694,"&gt;0"),0)</f>
        <v>1695</v>
      </c>
      <c r="B1695" s="50"/>
      <c r="C1695" s="51"/>
      <c r="D1695" s="52"/>
      <c r="E1695" s="50"/>
      <c r="F1695" s="50"/>
      <c r="G1695" s="53"/>
      <c r="H1695" s="50"/>
      <c r="I1695" s="50"/>
      <c r="J1695" s="51"/>
      <c r="K1695" s="54"/>
      <c r="L1695" s="50"/>
      <c r="M1695" s="50"/>
      <c r="N1695" s="50"/>
    </row>
    <row r="1696" spans="1:14" s="29" customFormat="1" ht="13.15" customHeight="1">
      <c r="A1696" s="49">
        <f>IF((zdrovojéúdaje!B1696&gt;=$C$3)*(zdrovojéúdaje!B1696&lt;=$C$4),1+COUNTIF($A$1:$A1695,"&gt;0"),0)</f>
        <v>1696</v>
      </c>
      <c r="B1696" s="50"/>
      <c r="C1696" s="51"/>
      <c r="D1696" s="52"/>
      <c r="E1696" s="50"/>
      <c r="F1696" s="50"/>
      <c r="G1696" s="53"/>
      <c r="H1696" s="50"/>
      <c r="I1696" s="50"/>
      <c r="J1696" s="51"/>
      <c r="K1696" s="54"/>
      <c r="L1696" s="50"/>
      <c r="M1696" s="50"/>
      <c r="N1696" s="50"/>
    </row>
    <row r="1697" spans="1:14" s="29" customFormat="1" ht="13.15" customHeight="1">
      <c r="A1697" s="49">
        <f>IF((zdrovojéúdaje!B1697&gt;=$C$3)*(zdrovojéúdaje!B1697&lt;=$C$4),1+COUNTIF($A$1:$A1696,"&gt;0"),0)</f>
        <v>1697</v>
      </c>
      <c r="B1697" s="50"/>
      <c r="C1697" s="51"/>
      <c r="D1697" s="52"/>
      <c r="E1697" s="50"/>
      <c r="F1697" s="50"/>
      <c r="G1697" s="53"/>
      <c r="H1697" s="50"/>
      <c r="I1697" s="50"/>
      <c r="J1697" s="51"/>
      <c r="K1697" s="54"/>
      <c r="L1697" s="50"/>
      <c r="M1697" s="50"/>
      <c r="N1697" s="50"/>
    </row>
    <row r="1698" spans="1:14" s="29" customFormat="1" ht="13.15" customHeight="1">
      <c r="A1698" s="49">
        <f>IF((zdrovojéúdaje!B1698&gt;=$C$3)*(zdrovojéúdaje!B1698&lt;=$C$4),1+COUNTIF($A$1:$A1697,"&gt;0"),0)</f>
        <v>1698</v>
      </c>
      <c r="B1698" s="50"/>
      <c r="C1698" s="51"/>
      <c r="D1698" s="52"/>
      <c r="E1698" s="50"/>
      <c r="F1698" s="50"/>
      <c r="G1698" s="53"/>
      <c r="H1698" s="50"/>
      <c r="I1698" s="50"/>
      <c r="J1698" s="51"/>
      <c r="K1698" s="54"/>
      <c r="L1698" s="50"/>
      <c r="M1698" s="50"/>
      <c r="N1698" s="50"/>
    </row>
    <row r="1699" spans="1:14" s="29" customFormat="1" ht="13.15" customHeight="1">
      <c r="A1699" s="49">
        <f>IF((zdrovojéúdaje!B1699&gt;=$C$3)*(zdrovojéúdaje!B1699&lt;=$C$4),1+COUNTIF($A$1:$A1698,"&gt;0"),0)</f>
        <v>1699</v>
      </c>
      <c r="B1699" s="50"/>
      <c r="C1699" s="51"/>
      <c r="D1699" s="52"/>
      <c r="E1699" s="50"/>
      <c r="F1699" s="50"/>
      <c r="G1699" s="53"/>
      <c r="H1699" s="50"/>
      <c r="I1699" s="50"/>
      <c r="J1699" s="51"/>
      <c r="K1699" s="54"/>
      <c r="L1699" s="50"/>
      <c r="M1699" s="50"/>
      <c r="N1699" s="50"/>
    </row>
    <row r="1700" spans="1:14" s="29" customFormat="1" ht="13.15" customHeight="1">
      <c r="A1700" s="49">
        <f>IF((zdrovojéúdaje!B1700&gt;=$C$3)*(zdrovojéúdaje!B1700&lt;=$C$4),1+COUNTIF($A$1:$A1699,"&gt;0"),0)</f>
        <v>1700</v>
      </c>
      <c r="B1700" s="50"/>
      <c r="C1700" s="51"/>
      <c r="D1700" s="52"/>
      <c r="E1700" s="50"/>
      <c r="F1700" s="50"/>
      <c r="G1700" s="53"/>
      <c r="H1700" s="50"/>
      <c r="I1700" s="50"/>
      <c r="J1700" s="51"/>
      <c r="K1700" s="54"/>
      <c r="L1700" s="50"/>
      <c r="M1700" s="50"/>
      <c r="N1700" s="50"/>
    </row>
    <row r="1701" spans="1:14" s="29" customFormat="1" ht="13.15" customHeight="1">
      <c r="A1701" s="49">
        <f>IF((zdrovojéúdaje!B1701&gt;=$C$3)*(zdrovojéúdaje!B1701&lt;=$C$4),1+COUNTIF($A$1:$A1700,"&gt;0"),0)</f>
        <v>1701</v>
      </c>
      <c r="B1701" s="50"/>
      <c r="C1701" s="51"/>
      <c r="D1701" s="52"/>
      <c r="E1701" s="50"/>
      <c r="F1701" s="50"/>
      <c r="G1701" s="53"/>
      <c r="H1701" s="50"/>
      <c r="I1701" s="50"/>
      <c r="J1701" s="51"/>
      <c r="K1701" s="54"/>
      <c r="L1701" s="50"/>
      <c r="M1701" s="50"/>
      <c r="N1701" s="50"/>
    </row>
    <row r="1702" spans="1:14" s="29" customFormat="1" ht="13.15" customHeight="1">
      <c r="A1702" s="49">
        <f>IF((zdrovojéúdaje!B1702&gt;=$C$3)*(zdrovojéúdaje!B1702&lt;=$C$4),1+COUNTIF($A$1:$A1701,"&gt;0"),0)</f>
        <v>1702</v>
      </c>
      <c r="B1702" s="50"/>
      <c r="C1702" s="51"/>
      <c r="D1702" s="52"/>
      <c r="E1702" s="50"/>
      <c r="F1702" s="50"/>
      <c r="G1702" s="53"/>
      <c r="H1702" s="50"/>
      <c r="I1702" s="50"/>
      <c r="J1702" s="51"/>
      <c r="K1702" s="54"/>
      <c r="L1702" s="50"/>
      <c r="M1702" s="50"/>
      <c r="N1702" s="50"/>
    </row>
    <row r="1703" spans="1:14" s="29" customFormat="1" ht="13.15" customHeight="1">
      <c r="A1703" s="49">
        <f>IF((zdrovojéúdaje!B1703&gt;=$C$3)*(zdrovojéúdaje!B1703&lt;=$C$4),1+COUNTIF($A$1:$A1702,"&gt;0"),0)</f>
        <v>1703</v>
      </c>
      <c r="B1703" s="50"/>
      <c r="C1703" s="51"/>
      <c r="D1703" s="52"/>
      <c r="E1703" s="50"/>
      <c r="F1703" s="50"/>
      <c r="G1703" s="53"/>
      <c r="H1703" s="50"/>
      <c r="I1703" s="50"/>
      <c r="J1703" s="51"/>
      <c r="K1703" s="54"/>
      <c r="L1703" s="50"/>
      <c r="M1703" s="50"/>
      <c r="N1703" s="50"/>
    </row>
    <row r="1704" spans="1:14" s="29" customFormat="1" ht="13.15" customHeight="1">
      <c r="A1704" s="49">
        <f>IF((zdrovojéúdaje!B1704&gt;=$C$3)*(zdrovojéúdaje!B1704&lt;=$C$4),1+COUNTIF($A$1:$A1703,"&gt;0"),0)</f>
        <v>1704</v>
      </c>
      <c r="B1704" s="50"/>
      <c r="C1704" s="51"/>
      <c r="D1704" s="52"/>
      <c r="E1704" s="50"/>
      <c r="F1704" s="50"/>
      <c r="G1704" s="53"/>
      <c r="H1704" s="50"/>
      <c r="I1704" s="50"/>
      <c r="J1704" s="51"/>
      <c r="K1704" s="54"/>
      <c r="L1704" s="50"/>
      <c r="M1704" s="50"/>
      <c r="N1704" s="50"/>
    </row>
    <row r="1705" spans="1:14" s="29" customFormat="1" ht="13.15" customHeight="1">
      <c r="A1705" s="49">
        <f>IF((zdrovojéúdaje!B1705&gt;=$C$3)*(zdrovojéúdaje!B1705&lt;=$C$4),1+COUNTIF($A$1:$A1704,"&gt;0"),0)</f>
        <v>1705</v>
      </c>
      <c r="B1705" s="50"/>
      <c r="C1705" s="51"/>
      <c r="D1705" s="52"/>
      <c r="E1705" s="50"/>
      <c r="F1705" s="50"/>
      <c r="G1705" s="53"/>
      <c r="H1705" s="50"/>
      <c r="I1705" s="50"/>
      <c r="J1705" s="51"/>
      <c r="K1705" s="54"/>
      <c r="L1705" s="50"/>
      <c r="M1705" s="50"/>
      <c r="N1705" s="50"/>
    </row>
    <row r="1706" spans="1:14" s="29" customFormat="1" ht="13.15" customHeight="1">
      <c r="A1706" s="49">
        <f>IF((zdrovojéúdaje!B1706&gt;=$C$3)*(zdrovojéúdaje!B1706&lt;=$C$4),1+COUNTIF($A$1:$A1705,"&gt;0"),0)</f>
        <v>1706</v>
      </c>
      <c r="B1706" s="50"/>
      <c r="C1706" s="51"/>
      <c r="D1706" s="52"/>
      <c r="E1706" s="50"/>
      <c r="F1706" s="50"/>
      <c r="G1706" s="53"/>
      <c r="H1706" s="50"/>
      <c r="I1706" s="50"/>
      <c r="J1706" s="51"/>
      <c r="K1706" s="54"/>
      <c r="L1706" s="50"/>
      <c r="M1706" s="50"/>
      <c r="N1706" s="50"/>
    </row>
    <row r="1707" spans="1:14" s="29" customFormat="1" ht="13.15" customHeight="1">
      <c r="A1707" s="49">
        <f>IF((zdrovojéúdaje!B1707&gt;=$C$3)*(zdrovojéúdaje!B1707&lt;=$C$4),1+COUNTIF($A$1:$A1706,"&gt;0"),0)</f>
        <v>1707</v>
      </c>
      <c r="B1707" s="50"/>
      <c r="C1707" s="51"/>
      <c r="D1707" s="52"/>
      <c r="E1707" s="50"/>
      <c r="F1707" s="50"/>
      <c r="G1707" s="53"/>
      <c r="H1707" s="50"/>
      <c r="I1707" s="50"/>
      <c r="J1707" s="51"/>
      <c r="K1707" s="54"/>
      <c r="L1707" s="50"/>
      <c r="M1707" s="50"/>
      <c r="N1707" s="50"/>
    </row>
    <row r="1708" spans="1:14" s="29" customFormat="1" ht="13.15" customHeight="1">
      <c r="A1708" s="49">
        <f>IF((zdrovojéúdaje!B1708&gt;=$C$3)*(zdrovojéúdaje!B1708&lt;=$C$4),1+COUNTIF($A$1:$A1707,"&gt;0"),0)</f>
        <v>1708</v>
      </c>
      <c r="B1708" s="50"/>
      <c r="C1708" s="51"/>
      <c r="D1708" s="52"/>
      <c r="E1708" s="50"/>
      <c r="F1708" s="50"/>
      <c r="G1708" s="53"/>
      <c r="H1708" s="50"/>
      <c r="I1708" s="50"/>
      <c r="J1708" s="51"/>
      <c r="K1708" s="54"/>
      <c r="L1708" s="50"/>
      <c r="M1708" s="50"/>
      <c r="N1708" s="50"/>
    </row>
    <row r="1709" spans="1:14" s="29" customFormat="1" ht="13.15" customHeight="1">
      <c r="A1709" s="49">
        <f>IF((zdrovojéúdaje!B1709&gt;=$C$3)*(zdrovojéúdaje!B1709&lt;=$C$4),1+COUNTIF($A$1:$A1708,"&gt;0"),0)</f>
        <v>1709</v>
      </c>
      <c r="B1709" s="50"/>
      <c r="C1709" s="51"/>
      <c r="D1709" s="52"/>
      <c r="E1709" s="50"/>
      <c r="F1709" s="50"/>
      <c r="G1709" s="53"/>
      <c r="H1709" s="50"/>
      <c r="I1709" s="50"/>
      <c r="J1709" s="51"/>
      <c r="K1709" s="54"/>
      <c r="L1709" s="50"/>
      <c r="M1709" s="50"/>
      <c r="N1709" s="50"/>
    </row>
    <row r="1710" spans="1:14" s="29" customFormat="1" ht="13.15" customHeight="1">
      <c r="A1710" s="49">
        <f>IF((zdrovojéúdaje!B1710&gt;=$C$3)*(zdrovojéúdaje!B1710&lt;=$C$4),1+COUNTIF($A$1:$A1709,"&gt;0"),0)</f>
        <v>1710</v>
      </c>
      <c r="B1710" s="50"/>
      <c r="C1710" s="51"/>
      <c r="D1710" s="52"/>
      <c r="E1710" s="50"/>
      <c r="F1710" s="50"/>
      <c r="G1710" s="53"/>
      <c r="H1710" s="50"/>
      <c r="I1710" s="50"/>
      <c r="J1710" s="51"/>
      <c r="K1710" s="54"/>
      <c r="L1710" s="50"/>
      <c r="M1710" s="50"/>
      <c r="N1710" s="50"/>
    </row>
    <row r="1711" spans="1:14" s="29" customFormat="1" ht="13.15" customHeight="1">
      <c r="A1711" s="49">
        <f>IF((zdrovojéúdaje!B1711&gt;=$C$3)*(zdrovojéúdaje!B1711&lt;=$C$4),1+COUNTIF($A$1:$A1710,"&gt;0"),0)</f>
        <v>1711</v>
      </c>
      <c r="B1711" s="50"/>
      <c r="C1711" s="51"/>
      <c r="D1711" s="52"/>
      <c r="E1711" s="50"/>
      <c r="F1711" s="50"/>
      <c r="G1711" s="53"/>
      <c r="H1711" s="50"/>
      <c r="I1711" s="50"/>
      <c r="J1711" s="51"/>
      <c r="K1711" s="54"/>
      <c r="L1711" s="50"/>
      <c r="M1711" s="50"/>
      <c r="N1711" s="50"/>
    </row>
    <row r="1712" spans="1:14" s="29" customFormat="1" ht="13.15" customHeight="1">
      <c r="A1712" s="49">
        <f>IF((zdrovojéúdaje!B1712&gt;=$C$3)*(zdrovojéúdaje!B1712&lt;=$C$4),1+COUNTIF($A$1:$A1711,"&gt;0"),0)</f>
        <v>1712</v>
      </c>
      <c r="B1712" s="50"/>
      <c r="C1712" s="51"/>
      <c r="D1712" s="52"/>
      <c r="E1712" s="50"/>
      <c r="F1712" s="50"/>
      <c r="G1712" s="53"/>
      <c r="H1712" s="50"/>
      <c r="I1712" s="50"/>
      <c r="J1712" s="51"/>
      <c r="K1712" s="54"/>
      <c r="L1712" s="50"/>
      <c r="M1712" s="50"/>
      <c r="N1712" s="50"/>
    </row>
    <row r="1713" spans="1:14" s="29" customFormat="1" ht="13.15" customHeight="1">
      <c r="A1713" s="49">
        <f>IF((zdrovojéúdaje!B1713&gt;=$C$3)*(zdrovojéúdaje!B1713&lt;=$C$4),1+COUNTIF($A$1:$A1712,"&gt;0"),0)</f>
        <v>1713</v>
      </c>
      <c r="B1713" s="50"/>
      <c r="C1713" s="51"/>
      <c r="D1713" s="52"/>
      <c r="E1713" s="50"/>
      <c r="F1713" s="50"/>
      <c r="G1713" s="53"/>
      <c r="H1713" s="50"/>
      <c r="I1713" s="50"/>
      <c r="J1713" s="51"/>
      <c r="K1713" s="54"/>
      <c r="L1713" s="50"/>
      <c r="M1713" s="50"/>
      <c r="N1713" s="50"/>
    </row>
    <row r="1714" spans="1:14" s="29" customFormat="1" ht="13.15" customHeight="1">
      <c r="A1714" s="49">
        <f>IF((zdrovojéúdaje!B1714&gt;=$C$3)*(zdrovojéúdaje!B1714&lt;=$C$4),1+COUNTIF($A$1:$A1713,"&gt;0"),0)</f>
        <v>1714</v>
      </c>
      <c r="B1714" s="50"/>
      <c r="C1714" s="51"/>
      <c r="D1714" s="52"/>
      <c r="E1714" s="50"/>
      <c r="F1714" s="50"/>
      <c r="G1714" s="53"/>
      <c r="H1714" s="50"/>
      <c r="I1714" s="50"/>
      <c r="J1714" s="51"/>
      <c r="K1714" s="54"/>
      <c r="L1714" s="50"/>
      <c r="M1714" s="50"/>
      <c r="N1714" s="50"/>
    </row>
    <row r="1715" spans="1:14" s="29" customFormat="1" ht="13.15" customHeight="1">
      <c r="A1715" s="49">
        <f>IF((zdrovojéúdaje!B1715&gt;=$C$3)*(zdrovojéúdaje!B1715&lt;=$C$4),1+COUNTIF($A$1:$A1714,"&gt;0"),0)</f>
        <v>1715</v>
      </c>
      <c r="B1715" s="50"/>
      <c r="C1715" s="51"/>
      <c r="D1715" s="52"/>
      <c r="E1715" s="50"/>
      <c r="F1715" s="50"/>
      <c r="G1715" s="53"/>
      <c r="H1715" s="50"/>
      <c r="I1715" s="50"/>
      <c r="J1715" s="51"/>
      <c r="K1715" s="54"/>
      <c r="L1715" s="50"/>
      <c r="M1715" s="50"/>
      <c r="N1715" s="50"/>
    </row>
    <row r="1716" spans="1:14" s="29" customFormat="1" ht="13.15" customHeight="1">
      <c r="A1716" s="49">
        <f>IF((zdrovojéúdaje!B1716&gt;=$C$3)*(zdrovojéúdaje!B1716&lt;=$C$4),1+COUNTIF($A$1:$A1715,"&gt;0"),0)</f>
        <v>1716</v>
      </c>
      <c r="B1716" s="50"/>
      <c r="C1716" s="51"/>
      <c r="D1716" s="52"/>
      <c r="E1716" s="50"/>
      <c r="F1716" s="50"/>
      <c r="G1716" s="53"/>
      <c r="H1716" s="50"/>
      <c r="I1716" s="50"/>
      <c r="J1716" s="51"/>
      <c r="K1716" s="54"/>
      <c r="L1716" s="50"/>
      <c r="M1716" s="50"/>
      <c r="N1716" s="50"/>
    </row>
    <row r="1717" spans="1:14" s="29" customFormat="1" ht="13.15" customHeight="1">
      <c r="A1717" s="49">
        <f>IF((zdrovojéúdaje!B1717&gt;=$C$3)*(zdrovojéúdaje!B1717&lt;=$C$4),1+COUNTIF($A$1:$A1716,"&gt;0"),0)</f>
        <v>1717</v>
      </c>
      <c r="B1717" s="50"/>
      <c r="C1717" s="51"/>
      <c r="D1717" s="52"/>
      <c r="E1717" s="50"/>
      <c r="F1717" s="50"/>
      <c r="G1717" s="53"/>
      <c r="H1717" s="50"/>
      <c r="I1717" s="50"/>
      <c r="J1717" s="51"/>
      <c r="K1717" s="54"/>
      <c r="L1717" s="50"/>
      <c r="M1717" s="50"/>
      <c r="N1717" s="50"/>
    </row>
    <row r="1718" spans="1:14" s="29" customFormat="1" ht="13.15" customHeight="1">
      <c r="A1718" s="49">
        <f>IF((zdrovojéúdaje!B1718&gt;=$C$3)*(zdrovojéúdaje!B1718&lt;=$C$4),1+COUNTIF($A$1:$A1717,"&gt;0"),0)</f>
        <v>1718</v>
      </c>
      <c r="B1718" s="50"/>
      <c r="C1718" s="51"/>
      <c r="D1718" s="52"/>
      <c r="E1718" s="50"/>
      <c r="F1718" s="50"/>
      <c r="G1718" s="53"/>
      <c r="H1718" s="50"/>
      <c r="I1718" s="50"/>
      <c r="J1718" s="51"/>
      <c r="K1718" s="54"/>
      <c r="L1718" s="50"/>
      <c r="M1718" s="50"/>
      <c r="N1718" s="50"/>
    </row>
    <row r="1719" spans="1:14" s="29" customFormat="1" ht="13.15" customHeight="1">
      <c r="A1719" s="49">
        <f>IF((zdrovojéúdaje!B1719&gt;=$C$3)*(zdrovojéúdaje!B1719&lt;=$C$4),1+COUNTIF($A$1:$A1718,"&gt;0"),0)</f>
        <v>1719</v>
      </c>
      <c r="B1719" s="50"/>
      <c r="C1719" s="51"/>
      <c r="D1719" s="52"/>
      <c r="E1719" s="50"/>
      <c r="F1719" s="50"/>
      <c r="G1719" s="53"/>
      <c r="H1719" s="50"/>
      <c r="I1719" s="50"/>
      <c r="J1719" s="51"/>
      <c r="K1719" s="54"/>
      <c r="L1719" s="50"/>
      <c r="M1719" s="50"/>
      <c r="N1719" s="50"/>
    </row>
    <row r="1720" spans="1:14" s="29" customFormat="1" ht="13.15" customHeight="1">
      <c r="A1720" s="49">
        <f>IF((zdrovojéúdaje!B1720&gt;=$C$3)*(zdrovojéúdaje!B1720&lt;=$C$4),1+COUNTIF($A$1:$A1719,"&gt;0"),0)</f>
        <v>1720</v>
      </c>
      <c r="B1720" s="50"/>
      <c r="C1720" s="51"/>
      <c r="D1720" s="52"/>
      <c r="E1720" s="50"/>
      <c r="F1720" s="50"/>
      <c r="G1720" s="53"/>
      <c r="H1720" s="50"/>
      <c r="I1720" s="50"/>
      <c r="J1720" s="51"/>
      <c r="K1720" s="54"/>
      <c r="L1720" s="50"/>
      <c r="M1720" s="50"/>
      <c r="N1720" s="50"/>
    </row>
    <row r="1721" spans="1:14" s="29" customFormat="1" ht="13.15" customHeight="1">
      <c r="A1721" s="49">
        <f>IF((zdrovojéúdaje!B1721&gt;=$C$3)*(zdrovojéúdaje!B1721&lt;=$C$4),1+COUNTIF($A$1:$A1720,"&gt;0"),0)</f>
        <v>1721</v>
      </c>
      <c r="B1721" s="50"/>
      <c r="C1721" s="51"/>
      <c r="D1721" s="52"/>
      <c r="E1721" s="50"/>
      <c r="F1721" s="50"/>
      <c r="G1721" s="53"/>
      <c r="H1721" s="50"/>
      <c r="I1721" s="50"/>
      <c r="J1721" s="51"/>
      <c r="K1721" s="54"/>
      <c r="L1721" s="50"/>
      <c r="M1721" s="50"/>
      <c r="N1721" s="50"/>
    </row>
    <row r="1722" spans="1:14" s="29" customFormat="1" ht="13.15" customHeight="1">
      <c r="A1722" s="49">
        <f>IF((zdrovojéúdaje!B1722&gt;=$C$3)*(zdrovojéúdaje!B1722&lt;=$C$4),1+COUNTIF($A$1:$A1721,"&gt;0"),0)</f>
        <v>1722</v>
      </c>
      <c r="B1722" s="50"/>
      <c r="C1722" s="51"/>
      <c r="D1722" s="52"/>
      <c r="E1722" s="50"/>
      <c r="F1722" s="50"/>
      <c r="G1722" s="53"/>
      <c r="H1722" s="50"/>
      <c r="I1722" s="50"/>
      <c r="J1722" s="51"/>
      <c r="K1722" s="54"/>
      <c r="L1722" s="50"/>
      <c r="M1722" s="50"/>
      <c r="N1722" s="50"/>
    </row>
    <row r="1723" spans="1:14" s="29" customFormat="1" ht="13.15" customHeight="1">
      <c r="A1723" s="49">
        <f>IF((zdrovojéúdaje!B1723&gt;=$C$3)*(zdrovojéúdaje!B1723&lt;=$C$4),1+COUNTIF($A$1:$A1722,"&gt;0"),0)</f>
        <v>1723</v>
      </c>
      <c r="B1723" s="50"/>
      <c r="C1723" s="51"/>
      <c r="D1723" s="52"/>
      <c r="E1723" s="50"/>
      <c r="F1723" s="50"/>
      <c r="G1723" s="53"/>
      <c r="H1723" s="50"/>
      <c r="I1723" s="50"/>
      <c r="J1723" s="51"/>
      <c r="K1723" s="54"/>
      <c r="L1723" s="50"/>
      <c r="M1723" s="50"/>
      <c r="N1723" s="50"/>
    </row>
    <row r="1724" spans="1:14" s="29" customFormat="1" ht="13.15" customHeight="1">
      <c r="A1724" s="49">
        <f>IF((zdrovojéúdaje!B1724&gt;=$C$3)*(zdrovojéúdaje!B1724&lt;=$C$4),1+COUNTIF($A$1:$A1723,"&gt;0"),0)</f>
        <v>1724</v>
      </c>
      <c r="B1724" s="50"/>
      <c r="C1724" s="51"/>
      <c r="D1724" s="52"/>
      <c r="E1724" s="50"/>
      <c r="F1724" s="50"/>
      <c r="G1724" s="53"/>
      <c r="H1724" s="50"/>
      <c r="I1724" s="50"/>
      <c r="J1724" s="51"/>
      <c r="K1724" s="54"/>
      <c r="L1724" s="50"/>
      <c r="M1724" s="50"/>
      <c r="N1724" s="50"/>
    </row>
    <row r="1725" spans="1:14" s="29" customFormat="1" ht="13.15" customHeight="1">
      <c r="A1725" s="49">
        <f>IF((zdrovojéúdaje!B1725&gt;=$C$3)*(zdrovojéúdaje!B1725&lt;=$C$4),1+COUNTIF($A$1:$A1724,"&gt;0"),0)</f>
        <v>1725</v>
      </c>
      <c r="B1725" s="50"/>
      <c r="C1725" s="51"/>
      <c r="D1725" s="52"/>
      <c r="E1725" s="50"/>
      <c r="F1725" s="50"/>
      <c r="G1725" s="53"/>
      <c r="H1725" s="50"/>
      <c r="I1725" s="50"/>
      <c r="J1725" s="51"/>
      <c r="K1725" s="54"/>
      <c r="L1725" s="50"/>
      <c r="M1725" s="50"/>
      <c r="N1725" s="50"/>
    </row>
    <row r="1726" spans="1:14" s="29" customFormat="1" ht="13.15" customHeight="1">
      <c r="A1726" s="49">
        <f>IF((zdrovojéúdaje!B1726&gt;=$C$3)*(zdrovojéúdaje!B1726&lt;=$C$4),1+COUNTIF($A$1:$A1725,"&gt;0"),0)</f>
        <v>1726</v>
      </c>
      <c r="B1726" s="50"/>
      <c r="C1726" s="51"/>
      <c r="D1726" s="52"/>
      <c r="E1726" s="50"/>
      <c r="F1726" s="50"/>
      <c r="G1726" s="53"/>
      <c r="H1726" s="50"/>
      <c r="I1726" s="50"/>
      <c r="J1726" s="51"/>
      <c r="K1726" s="54"/>
      <c r="L1726" s="50"/>
      <c r="M1726" s="50"/>
      <c r="N1726" s="50"/>
    </row>
    <row r="1727" spans="1:14" s="29" customFormat="1" ht="13.15" customHeight="1">
      <c r="A1727" s="49">
        <f>IF((zdrovojéúdaje!B1727&gt;=$C$3)*(zdrovojéúdaje!B1727&lt;=$C$4),1+COUNTIF($A$1:$A1726,"&gt;0"),0)</f>
        <v>1727</v>
      </c>
      <c r="B1727" s="50"/>
      <c r="C1727" s="51"/>
      <c r="D1727" s="52"/>
      <c r="E1727" s="50"/>
      <c r="F1727" s="50"/>
      <c r="G1727" s="53"/>
      <c r="H1727" s="50"/>
      <c r="I1727" s="50"/>
      <c r="J1727" s="51"/>
      <c r="K1727" s="54"/>
      <c r="L1727" s="50"/>
      <c r="M1727" s="50"/>
      <c r="N1727" s="50"/>
    </row>
    <row r="1728" spans="1:14" s="29" customFormat="1" ht="13.15" customHeight="1">
      <c r="A1728" s="49">
        <f>IF((zdrovojéúdaje!B1728&gt;=$C$3)*(zdrovojéúdaje!B1728&lt;=$C$4),1+COUNTIF($A$1:$A1727,"&gt;0"),0)</f>
        <v>1728</v>
      </c>
      <c r="B1728" s="50"/>
      <c r="C1728" s="51"/>
      <c r="D1728" s="52"/>
      <c r="E1728" s="50"/>
      <c r="F1728" s="50"/>
      <c r="G1728" s="53"/>
      <c r="H1728" s="50"/>
      <c r="I1728" s="50"/>
      <c r="J1728" s="51"/>
      <c r="K1728" s="54"/>
      <c r="L1728" s="50"/>
      <c r="M1728" s="50"/>
      <c r="N1728" s="50"/>
    </row>
    <row r="1729" spans="1:14" s="29" customFormat="1" ht="13.15" customHeight="1">
      <c r="A1729" s="49">
        <f>IF((zdrovojéúdaje!B1729&gt;=$C$3)*(zdrovojéúdaje!B1729&lt;=$C$4),1+COUNTIF($A$1:$A1728,"&gt;0"),0)</f>
        <v>1729</v>
      </c>
      <c r="B1729" s="50"/>
      <c r="C1729" s="51"/>
      <c r="D1729" s="52"/>
      <c r="E1729" s="50"/>
      <c r="F1729" s="50"/>
      <c r="G1729" s="53"/>
      <c r="H1729" s="50"/>
      <c r="I1729" s="50"/>
      <c r="J1729" s="51"/>
      <c r="K1729" s="54"/>
      <c r="L1729" s="50"/>
      <c r="M1729" s="50"/>
      <c r="N1729" s="50"/>
    </row>
    <row r="1730" spans="1:14" s="29" customFormat="1" ht="13.15" customHeight="1">
      <c r="A1730" s="49">
        <f>IF((zdrovojéúdaje!B1730&gt;=$C$3)*(zdrovojéúdaje!B1730&lt;=$C$4),1+COUNTIF($A$1:$A1729,"&gt;0"),0)</f>
        <v>1730</v>
      </c>
      <c r="B1730" s="50"/>
      <c r="C1730" s="51"/>
      <c r="D1730" s="52"/>
      <c r="E1730" s="50"/>
      <c r="F1730" s="50"/>
      <c r="G1730" s="53"/>
      <c r="H1730" s="50"/>
      <c r="I1730" s="50"/>
      <c r="J1730" s="51"/>
      <c r="K1730" s="54"/>
      <c r="L1730" s="50"/>
      <c r="M1730" s="50"/>
      <c r="N1730" s="50"/>
    </row>
    <row r="1731" spans="1:14" s="29" customFormat="1" ht="13.15" customHeight="1">
      <c r="A1731" s="49">
        <f>IF((zdrovojéúdaje!B1731&gt;=$C$3)*(zdrovojéúdaje!B1731&lt;=$C$4),1+COUNTIF($A$1:$A1730,"&gt;0"),0)</f>
        <v>1731</v>
      </c>
      <c r="B1731" s="50"/>
      <c r="C1731" s="51"/>
      <c r="D1731" s="52"/>
      <c r="E1731" s="50"/>
      <c r="F1731" s="50"/>
      <c r="G1731" s="53"/>
      <c r="H1731" s="50"/>
      <c r="I1731" s="50"/>
      <c r="J1731" s="51"/>
      <c r="K1731" s="54"/>
      <c r="L1731" s="50"/>
      <c r="M1731" s="50"/>
      <c r="N1731" s="50"/>
    </row>
    <row r="1732" spans="1:14" s="29" customFormat="1" ht="13.15" customHeight="1">
      <c r="A1732" s="49">
        <f>IF((zdrovojéúdaje!B1732&gt;=$C$3)*(zdrovojéúdaje!B1732&lt;=$C$4),1+COUNTIF($A$1:$A1731,"&gt;0"),0)</f>
        <v>1732</v>
      </c>
      <c r="B1732" s="50"/>
      <c r="C1732" s="51"/>
      <c r="D1732" s="52"/>
      <c r="E1732" s="50"/>
      <c r="F1732" s="50"/>
      <c r="G1732" s="53"/>
      <c r="H1732" s="50"/>
      <c r="I1732" s="50"/>
      <c r="J1732" s="51"/>
      <c r="K1732" s="54"/>
      <c r="L1732" s="50"/>
      <c r="M1732" s="50"/>
      <c r="N1732" s="50"/>
    </row>
    <row r="1733" spans="1:14" s="29" customFormat="1" ht="13.15" customHeight="1">
      <c r="A1733" s="49">
        <f>IF((zdrovojéúdaje!B1733&gt;=$C$3)*(zdrovojéúdaje!B1733&lt;=$C$4),1+COUNTIF($A$1:$A1732,"&gt;0"),0)</f>
        <v>1733</v>
      </c>
      <c r="B1733" s="50"/>
      <c r="C1733" s="51"/>
      <c r="D1733" s="52"/>
      <c r="E1733" s="50"/>
      <c r="F1733" s="50"/>
      <c r="G1733" s="53"/>
      <c r="H1733" s="50"/>
      <c r="I1733" s="50"/>
      <c r="J1733" s="51"/>
      <c r="K1733" s="54"/>
      <c r="L1733" s="50"/>
      <c r="M1733" s="50"/>
      <c r="N1733" s="50"/>
    </row>
    <row r="1734" spans="1:14" s="29" customFormat="1" ht="13.15" customHeight="1">
      <c r="A1734" s="49">
        <f>IF((zdrovojéúdaje!B1734&gt;=$C$3)*(zdrovojéúdaje!B1734&lt;=$C$4),1+COUNTIF($A$1:$A1733,"&gt;0"),0)</f>
        <v>1734</v>
      </c>
      <c r="B1734" s="50"/>
      <c r="C1734" s="51"/>
      <c r="D1734" s="52"/>
      <c r="E1734" s="50"/>
      <c r="F1734" s="50"/>
      <c r="G1734" s="53"/>
      <c r="H1734" s="50"/>
      <c r="I1734" s="50"/>
      <c r="J1734" s="51"/>
      <c r="K1734" s="54"/>
      <c r="L1734" s="50"/>
      <c r="M1734" s="50"/>
      <c r="N1734" s="50"/>
    </row>
    <row r="1735" spans="1:14" s="29" customFormat="1" ht="13.15" customHeight="1">
      <c r="A1735" s="49">
        <f>IF((zdrovojéúdaje!B1735&gt;=$C$3)*(zdrovojéúdaje!B1735&lt;=$C$4),1+COUNTIF($A$1:$A1734,"&gt;0"),0)</f>
        <v>1735</v>
      </c>
      <c r="B1735" s="50"/>
      <c r="C1735" s="51"/>
      <c r="D1735" s="52"/>
      <c r="E1735" s="50"/>
      <c r="F1735" s="50"/>
      <c r="G1735" s="53"/>
      <c r="H1735" s="50"/>
      <c r="I1735" s="50"/>
      <c r="J1735" s="51"/>
      <c r="K1735" s="54"/>
      <c r="L1735" s="50"/>
      <c r="M1735" s="50"/>
      <c r="N1735" s="50"/>
    </row>
    <row r="1736" spans="1:14" s="29" customFormat="1" ht="13.15" customHeight="1">
      <c r="A1736" s="49">
        <f>IF((zdrovojéúdaje!B1736&gt;=$C$3)*(zdrovojéúdaje!B1736&lt;=$C$4),1+COUNTIF($A$1:$A1735,"&gt;0"),0)</f>
        <v>1736</v>
      </c>
      <c r="B1736" s="50"/>
      <c r="C1736" s="51"/>
      <c r="D1736" s="52"/>
      <c r="E1736" s="50"/>
      <c r="F1736" s="50"/>
      <c r="G1736" s="53"/>
      <c r="H1736" s="50"/>
      <c r="I1736" s="50"/>
      <c r="J1736" s="51"/>
      <c r="K1736" s="54"/>
      <c r="L1736" s="50"/>
      <c r="M1736" s="50"/>
      <c r="N1736" s="50"/>
    </row>
    <row r="1737" spans="1:14" s="29" customFormat="1" ht="13.15" customHeight="1">
      <c r="A1737" s="49">
        <f>IF((zdrovojéúdaje!B1737&gt;=$C$3)*(zdrovojéúdaje!B1737&lt;=$C$4),1+COUNTIF($A$1:$A1736,"&gt;0"),0)</f>
        <v>1737</v>
      </c>
      <c r="B1737" s="50"/>
      <c r="C1737" s="51"/>
      <c r="D1737" s="52"/>
      <c r="E1737" s="50"/>
      <c r="F1737" s="50"/>
      <c r="G1737" s="53"/>
      <c r="H1737" s="50"/>
      <c r="I1737" s="50"/>
      <c r="J1737" s="51"/>
      <c r="K1737" s="54"/>
      <c r="L1737" s="50"/>
      <c r="M1737" s="50"/>
      <c r="N1737" s="50"/>
    </row>
    <row r="1738" spans="1:14" s="29" customFormat="1" ht="13.15" customHeight="1">
      <c r="A1738" s="49">
        <f>IF((zdrovojéúdaje!B1738&gt;=$C$3)*(zdrovojéúdaje!B1738&lt;=$C$4),1+COUNTIF($A$1:$A1737,"&gt;0"),0)</f>
        <v>1738</v>
      </c>
      <c r="B1738" s="50"/>
      <c r="C1738" s="51"/>
      <c r="D1738" s="52"/>
      <c r="E1738" s="50"/>
      <c r="F1738" s="50"/>
      <c r="G1738" s="53"/>
      <c r="H1738" s="50"/>
      <c r="I1738" s="50"/>
      <c r="J1738" s="51"/>
      <c r="K1738" s="54"/>
      <c r="L1738" s="50"/>
      <c r="M1738" s="50"/>
      <c r="N1738" s="50"/>
    </row>
    <row r="1739" spans="1:14" s="29" customFormat="1" ht="13.15" customHeight="1">
      <c r="A1739" s="49">
        <f>IF((zdrovojéúdaje!B1739&gt;=$C$3)*(zdrovojéúdaje!B1739&lt;=$C$4),1+COUNTIF($A$1:$A1738,"&gt;0"),0)</f>
        <v>1739</v>
      </c>
      <c r="B1739" s="50"/>
      <c r="C1739" s="51"/>
      <c r="D1739" s="52"/>
      <c r="E1739" s="50"/>
      <c r="F1739" s="50"/>
      <c r="G1739" s="53"/>
      <c r="H1739" s="50"/>
      <c r="I1739" s="50"/>
      <c r="J1739" s="51"/>
      <c r="K1739" s="54"/>
      <c r="L1739" s="50"/>
      <c r="M1739" s="50"/>
      <c r="N1739" s="50"/>
    </row>
    <row r="1740" spans="1:14" s="29" customFormat="1" ht="13.15" customHeight="1">
      <c r="A1740" s="49">
        <f>IF((zdrovojéúdaje!B1740&gt;=$C$3)*(zdrovojéúdaje!B1740&lt;=$C$4),1+COUNTIF($A$1:$A1739,"&gt;0"),0)</f>
        <v>1740</v>
      </c>
      <c r="B1740" s="50"/>
      <c r="C1740" s="51"/>
      <c r="D1740" s="52"/>
      <c r="E1740" s="50"/>
      <c r="F1740" s="50"/>
      <c r="G1740" s="53"/>
      <c r="H1740" s="50"/>
      <c r="I1740" s="50"/>
      <c r="J1740" s="51"/>
      <c r="K1740" s="54"/>
      <c r="L1740" s="50"/>
      <c r="M1740" s="50"/>
      <c r="N1740" s="50"/>
    </row>
    <row r="1741" spans="1:14" s="29" customFormat="1" ht="13.15" customHeight="1">
      <c r="A1741" s="49">
        <f>IF((zdrovojéúdaje!B1741&gt;=$C$3)*(zdrovojéúdaje!B1741&lt;=$C$4),1+COUNTIF($A$1:$A1740,"&gt;0"),0)</f>
        <v>1741</v>
      </c>
      <c r="B1741" s="50"/>
      <c r="C1741" s="51"/>
      <c r="D1741" s="52"/>
      <c r="E1741" s="50"/>
      <c r="F1741" s="50"/>
      <c r="G1741" s="53"/>
      <c r="H1741" s="50"/>
      <c r="I1741" s="50"/>
      <c r="J1741" s="51"/>
      <c r="K1741" s="54"/>
      <c r="L1741" s="50"/>
      <c r="M1741" s="50"/>
      <c r="N1741" s="50"/>
    </row>
    <row r="1742" spans="1:14" s="29" customFormat="1" ht="13.15" customHeight="1">
      <c r="A1742" s="49">
        <f>IF((zdrovojéúdaje!B1742&gt;=$C$3)*(zdrovojéúdaje!B1742&lt;=$C$4),1+COUNTIF($A$1:$A1741,"&gt;0"),0)</f>
        <v>1742</v>
      </c>
      <c r="B1742" s="50"/>
      <c r="C1742" s="51"/>
      <c r="D1742" s="52"/>
      <c r="E1742" s="50"/>
      <c r="F1742" s="50"/>
      <c r="G1742" s="53"/>
      <c r="H1742" s="50"/>
      <c r="I1742" s="50"/>
      <c r="J1742" s="51"/>
      <c r="K1742" s="54"/>
      <c r="L1742" s="50"/>
      <c r="M1742" s="50"/>
      <c r="N1742" s="50"/>
    </row>
    <row r="1743" spans="1:14" s="29" customFormat="1" ht="13.15" customHeight="1">
      <c r="A1743" s="49">
        <f>IF((zdrovojéúdaje!B1743&gt;=$C$3)*(zdrovojéúdaje!B1743&lt;=$C$4),1+COUNTIF($A$1:$A1742,"&gt;0"),0)</f>
        <v>1743</v>
      </c>
      <c r="B1743" s="50"/>
      <c r="C1743" s="51"/>
      <c r="D1743" s="52"/>
      <c r="E1743" s="50"/>
      <c r="F1743" s="50"/>
      <c r="G1743" s="53"/>
      <c r="H1743" s="50"/>
      <c r="I1743" s="50"/>
      <c r="J1743" s="51"/>
      <c r="K1743" s="54"/>
      <c r="L1743" s="50"/>
      <c r="M1743" s="50"/>
      <c r="N1743" s="50"/>
    </row>
    <row r="1744" spans="1:14" s="29" customFormat="1" ht="13.15" customHeight="1">
      <c r="A1744" s="49">
        <f>IF((zdrovojéúdaje!B1744&gt;=$C$3)*(zdrovojéúdaje!B1744&lt;=$C$4),1+COUNTIF($A$1:$A1743,"&gt;0"),0)</f>
        <v>1744</v>
      </c>
      <c r="B1744" s="50"/>
      <c r="C1744" s="51"/>
      <c r="D1744" s="52"/>
      <c r="E1744" s="50"/>
      <c r="F1744" s="50"/>
      <c r="G1744" s="53"/>
      <c r="H1744" s="50"/>
      <c r="I1744" s="50"/>
      <c r="J1744" s="51"/>
      <c r="K1744" s="54"/>
      <c r="L1744" s="50"/>
      <c r="M1744" s="50"/>
      <c r="N1744" s="50"/>
    </row>
    <row r="1745" spans="1:14" s="29" customFormat="1" ht="13.15" customHeight="1">
      <c r="A1745" s="49">
        <f>IF((zdrovojéúdaje!B1745&gt;=$C$3)*(zdrovojéúdaje!B1745&lt;=$C$4),1+COUNTIF($A$1:$A1744,"&gt;0"),0)</f>
        <v>1745</v>
      </c>
      <c r="B1745" s="50"/>
      <c r="C1745" s="51"/>
      <c r="D1745" s="52"/>
      <c r="E1745" s="50"/>
      <c r="F1745" s="50"/>
      <c r="G1745" s="53"/>
      <c r="H1745" s="50"/>
      <c r="I1745" s="50"/>
      <c r="J1745" s="51"/>
      <c r="K1745" s="54"/>
      <c r="L1745" s="50"/>
      <c r="M1745" s="50"/>
      <c r="N1745" s="50"/>
    </row>
    <row r="1746" spans="1:14" s="29" customFormat="1" ht="13.15" customHeight="1">
      <c r="A1746" s="49">
        <f>IF((zdrovojéúdaje!B1746&gt;=$C$3)*(zdrovojéúdaje!B1746&lt;=$C$4),1+COUNTIF($A$1:$A1745,"&gt;0"),0)</f>
        <v>1746</v>
      </c>
      <c r="B1746" s="50"/>
      <c r="C1746" s="51"/>
      <c r="D1746" s="52"/>
      <c r="E1746" s="50"/>
      <c r="F1746" s="50"/>
      <c r="G1746" s="53"/>
      <c r="H1746" s="50"/>
      <c r="I1746" s="50"/>
      <c r="J1746" s="51"/>
      <c r="K1746" s="54"/>
      <c r="L1746" s="50"/>
      <c r="M1746" s="50"/>
      <c r="N1746" s="50"/>
    </row>
    <row r="1747" spans="1:14" s="29" customFormat="1" ht="13.15" customHeight="1">
      <c r="A1747" s="49">
        <f>IF((zdrovojéúdaje!B1747&gt;=$C$3)*(zdrovojéúdaje!B1747&lt;=$C$4),1+COUNTIF($A$1:$A1746,"&gt;0"),0)</f>
        <v>1747</v>
      </c>
      <c r="B1747" s="50"/>
      <c r="C1747" s="51"/>
      <c r="D1747" s="52"/>
      <c r="E1747" s="50"/>
      <c r="F1747" s="50"/>
      <c r="G1747" s="53"/>
      <c r="H1747" s="50"/>
      <c r="I1747" s="50"/>
      <c r="J1747" s="51"/>
      <c r="K1747" s="54"/>
      <c r="L1747" s="50"/>
      <c r="M1747" s="50"/>
      <c r="N1747" s="50"/>
    </row>
    <row r="1748" spans="1:14" s="29" customFormat="1" ht="13.15" customHeight="1">
      <c r="A1748" s="49">
        <f>IF((zdrovojéúdaje!B1748&gt;=$C$3)*(zdrovojéúdaje!B1748&lt;=$C$4),1+COUNTIF($A$1:$A1747,"&gt;0"),0)</f>
        <v>1748</v>
      </c>
      <c r="B1748" s="50"/>
      <c r="C1748" s="51"/>
      <c r="D1748" s="52"/>
      <c r="E1748" s="50"/>
      <c r="F1748" s="50"/>
      <c r="G1748" s="53"/>
      <c r="H1748" s="50"/>
      <c r="I1748" s="50"/>
      <c r="J1748" s="51"/>
      <c r="K1748" s="54"/>
      <c r="L1748" s="50"/>
      <c r="M1748" s="50"/>
      <c r="N1748" s="50"/>
    </row>
    <row r="1749" spans="1:14" s="29" customFormat="1" ht="13.15" customHeight="1">
      <c r="A1749" s="49">
        <f>IF((zdrovojéúdaje!B1749&gt;=$C$3)*(zdrovojéúdaje!B1749&lt;=$C$4),1+COUNTIF($A$1:$A1748,"&gt;0"),0)</f>
        <v>1749</v>
      </c>
      <c r="B1749" s="50"/>
      <c r="C1749" s="51"/>
      <c r="D1749" s="52"/>
      <c r="E1749" s="50"/>
      <c r="F1749" s="50"/>
      <c r="G1749" s="53"/>
      <c r="H1749" s="50"/>
      <c r="I1749" s="50"/>
      <c r="J1749" s="51"/>
      <c r="K1749" s="54"/>
      <c r="L1749" s="50"/>
      <c r="M1749" s="50"/>
      <c r="N1749" s="50"/>
    </row>
    <row r="1750" spans="1:14" s="29" customFormat="1" ht="13.15" customHeight="1">
      <c r="A1750" s="49">
        <f>IF((zdrovojéúdaje!B1750&gt;=$C$3)*(zdrovojéúdaje!B1750&lt;=$C$4),1+COUNTIF($A$1:$A1749,"&gt;0"),0)</f>
        <v>1750</v>
      </c>
      <c r="B1750" s="50"/>
      <c r="C1750" s="51"/>
      <c r="D1750" s="52"/>
      <c r="E1750" s="50"/>
      <c r="F1750" s="50"/>
      <c r="G1750" s="53"/>
      <c r="H1750" s="50"/>
      <c r="I1750" s="50"/>
      <c r="J1750" s="51"/>
      <c r="K1750" s="54"/>
      <c r="L1750" s="50"/>
      <c r="M1750" s="50"/>
      <c r="N1750" s="50"/>
    </row>
    <row r="1751" spans="1:14" s="29" customFormat="1" ht="13.15" customHeight="1">
      <c r="A1751" s="49">
        <f>IF((zdrovojéúdaje!B1751&gt;=$C$3)*(zdrovojéúdaje!B1751&lt;=$C$4),1+COUNTIF($A$1:$A1750,"&gt;0"),0)</f>
        <v>1751</v>
      </c>
      <c r="B1751" s="50"/>
      <c r="C1751" s="51"/>
      <c r="D1751" s="52"/>
      <c r="E1751" s="50"/>
      <c r="F1751" s="50"/>
      <c r="G1751" s="53"/>
      <c r="H1751" s="50"/>
      <c r="I1751" s="50"/>
      <c r="J1751" s="51"/>
      <c r="K1751" s="54"/>
      <c r="L1751" s="50"/>
      <c r="M1751" s="50"/>
      <c r="N1751" s="50"/>
    </row>
    <row r="1752" spans="1:14" s="29" customFormat="1" ht="13.15" customHeight="1">
      <c r="A1752" s="49">
        <f>IF((zdrovojéúdaje!B1752&gt;=$C$3)*(zdrovojéúdaje!B1752&lt;=$C$4),1+COUNTIF($A$1:$A1751,"&gt;0"),0)</f>
        <v>1752</v>
      </c>
      <c r="B1752" s="50"/>
      <c r="C1752" s="51"/>
      <c r="D1752" s="52"/>
      <c r="E1752" s="50"/>
      <c r="F1752" s="50"/>
      <c r="G1752" s="53"/>
      <c r="H1752" s="50"/>
      <c r="I1752" s="50"/>
      <c r="J1752" s="51"/>
      <c r="K1752" s="54"/>
      <c r="L1752" s="50"/>
      <c r="M1752" s="50"/>
      <c r="N1752" s="50"/>
    </row>
    <row r="1753" spans="1:14" s="29" customFormat="1" ht="13.15" customHeight="1">
      <c r="A1753" s="49">
        <f>IF((zdrovojéúdaje!B1753&gt;=$C$3)*(zdrovojéúdaje!B1753&lt;=$C$4),1+COUNTIF($A$1:$A1752,"&gt;0"),0)</f>
        <v>1753</v>
      </c>
      <c r="B1753" s="50"/>
      <c r="C1753" s="51"/>
      <c r="D1753" s="52"/>
      <c r="E1753" s="50"/>
      <c r="F1753" s="50"/>
      <c r="G1753" s="53"/>
      <c r="H1753" s="50"/>
      <c r="I1753" s="50"/>
      <c r="J1753" s="51"/>
      <c r="K1753" s="54"/>
      <c r="L1753" s="50"/>
      <c r="M1753" s="50"/>
      <c r="N1753" s="50"/>
    </row>
    <row r="1754" spans="1:14" s="29" customFormat="1" ht="13.15" customHeight="1">
      <c r="A1754" s="49">
        <f>IF((zdrovojéúdaje!B1754&gt;=$C$3)*(zdrovojéúdaje!B1754&lt;=$C$4),1+COUNTIF($A$1:$A1753,"&gt;0"),0)</f>
        <v>1754</v>
      </c>
      <c r="B1754" s="50"/>
      <c r="C1754" s="51"/>
      <c r="D1754" s="52"/>
      <c r="E1754" s="50"/>
      <c r="F1754" s="50"/>
      <c r="G1754" s="53"/>
      <c r="H1754" s="50"/>
      <c r="I1754" s="50"/>
      <c r="J1754" s="51"/>
      <c r="K1754" s="54"/>
      <c r="L1754" s="50"/>
      <c r="M1754" s="50"/>
      <c r="N1754" s="50"/>
    </row>
    <row r="1755" spans="1:14" s="29" customFormat="1" ht="13.15" customHeight="1">
      <c r="A1755" s="49">
        <f>IF((zdrovojéúdaje!B1755&gt;=$C$3)*(zdrovojéúdaje!B1755&lt;=$C$4),1+COUNTIF($A$1:$A1754,"&gt;0"),0)</f>
        <v>1755</v>
      </c>
      <c r="B1755" s="50"/>
      <c r="C1755" s="51"/>
      <c r="D1755" s="52"/>
      <c r="E1755" s="50"/>
      <c r="F1755" s="50"/>
      <c r="G1755" s="53"/>
      <c r="H1755" s="50"/>
      <c r="I1755" s="50"/>
      <c r="J1755" s="51"/>
      <c r="K1755" s="54"/>
      <c r="L1755" s="50"/>
      <c r="M1755" s="50"/>
      <c r="N1755" s="50"/>
    </row>
    <row r="1756" spans="1:14" s="29" customFormat="1" ht="13.15" customHeight="1">
      <c r="A1756" s="49">
        <f>IF((zdrovojéúdaje!B1756&gt;=$C$3)*(zdrovojéúdaje!B1756&lt;=$C$4),1+COUNTIF($A$1:$A1755,"&gt;0"),0)</f>
        <v>1756</v>
      </c>
      <c r="B1756" s="50"/>
      <c r="C1756" s="51"/>
      <c r="D1756" s="52"/>
      <c r="E1756" s="50"/>
      <c r="F1756" s="50"/>
      <c r="G1756" s="53"/>
      <c r="H1756" s="50"/>
      <c r="I1756" s="50"/>
      <c r="J1756" s="51"/>
      <c r="K1756" s="54"/>
      <c r="L1756" s="50"/>
      <c r="M1756" s="50"/>
      <c r="N1756" s="50"/>
    </row>
    <row r="1757" spans="1:14" s="29" customFormat="1" ht="13.15" customHeight="1">
      <c r="A1757" s="49">
        <f>IF((zdrovojéúdaje!B1757&gt;=$C$3)*(zdrovojéúdaje!B1757&lt;=$C$4),1+COUNTIF($A$1:$A1756,"&gt;0"),0)</f>
        <v>1757</v>
      </c>
      <c r="B1757" s="50"/>
      <c r="C1757" s="51"/>
      <c r="D1757" s="52"/>
      <c r="E1757" s="50"/>
      <c r="F1757" s="50"/>
      <c r="G1757" s="53"/>
      <c r="H1757" s="50"/>
      <c r="I1757" s="50"/>
      <c r="J1757" s="51"/>
      <c r="K1757" s="54"/>
      <c r="L1757" s="50"/>
      <c r="M1757" s="50"/>
      <c r="N1757" s="50"/>
    </row>
    <row r="1758" spans="1:14" s="29" customFormat="1" ht="13.15" customHeight="1">
      <c r="A1758" s="49">
        <f>IF((zdrovojéúdaje!B1758&gt;=$C$3)*(zdrovojéúdaje!B1758&lt;=$C$4),1+COUNTIF($A$1:$A1757,"&gt;0"),0)</f>
        <v>1758</v>
      </c>
      <c r="B1758" s="50"/>
      <c r="C1758" s="51"/>
      <c r="D1758" s="52"/>
      <c r="E1758" s="50"/>
      <c r="F1758" s="50"/>
      <c r="G1758" s="53"/>
      <c r="H1758" s="50"/>
      <c r="I1758" s="50"/>
      <c r="J1758" s="51"/>
      <c r="K1758" s="54"/>
      <c r="L1758" s="50"/>
      <c r="M1758" s="50"/>
      <c r="N1758" s="50"/>
    </row>
    <row r="1759" spans="1:14" s="29" customFormat="1" ht="13.15" customHeight="1">
      <c r="A1759" s="49">
        <f>IF((zdrovojéúdaje!B1759&gt;=$C$3)*(zdrovojéúdaje!B1759&lt;=$C$4),1+COUNTIF($A$1:$A1758,"&gt;0"),0)</f>
        <v>1759</v>
      </c>
      <c r="B1759" s="50"/>
      <c r="C1759" s="51"/>
      <c r="D1759" s="52"/>
      <c r="E1759" s="50"/>
      <c r="F1759" s="50"/>
      <c r="G1759" s="53"/>
      <c r="H1759" s="50"/>
      <c r="I1759" s="50"/>
      <c r="J1759" s="51"/>
      <c r="K1759" s="54"/>
      <c r="L1759" s="50"/>
      <c r="M1759" s="50"/>
      <c r="N1759" s="50"/>
    </row>
    <row r="1760" spans="1:14" s="29" customFormat="1" ht="13.15" customHeight="1">
      <c r="A1760" s="49">
        <f>IF((zdrovojéúdaje!B1760&gt;=$C$3)*(zdrovojéúdaje!B1760&lt;=$C$4),1+COUNTIF($A$1:$A1759,"&gt;0"),0)</f>
        <v>1760</v>
      </c>
      <c r="B1760" s="50"/>
      <c r="C1760" s="51"/>
      <c r="D1760" s="52"/>
      <c r="E1760" s="50"/>
      <c r="F1760" s="50"/>
      <c r="G1760" s="53"/>
      <c r="H1760" s="50"/>
      <c r="I1760" s="50"/>
      <c r="J1760" s="51"/>
      <c r="K1760" s="54"/>
      <c r="L1760" s="50"/>
      <c r="M1760" s="50"/>
      <c r="N1760" s="50"/>
    </row>
    <row r="1761" spans="1:14" s="29" customFormat="1" ht="13.15" customHeight="1">
      <c r="A1761" s="49">
        <f>IF((zdrovojéúdaje!B1761&gt;=$C$3)*(zdrovojéúdaje!B1761&lt;=$C$4),1+COUNTIF($A$1:$A1760,"&gt;0"),0)</f>
        <v>1761</v>
      </c>
      <c r="B1761" s="50"/>
      <c r="C1761" s="51"/>
      <c r="D1761" s="52"/>
      <c r="E1761" s="50"/>
      <c r="F1761" s="50"/>
      <c r="G1761" s="53"/>
      <c r="H1761" s="50"/>
      <c r="I1761" s="50"/>
      <c r="J1761" s="51"/>
      <c r="K1761" s="54"/>
      <c r="L1761" s="50"/>
      <c r="M1761" s="50"/>
      <c r="N1761" s="50"/>
    </row>
    <row r="1762" spans="1:14" s="29" customFormat="1" ht="13.15" customHeight="1">
      <c r="A1762" s="49">
        <f>IF((zdrovojéúdaje!B1762&gt;=$C$3)*(zdrovojéúdaje!B1762&lt;=$C$4),1+COUNTIF($A$1:$A1761,"&gt;0"),0)</f>
        <v>1762</v>
      </c>
      <c r="B1762" s="50"/>
      <c r="C1762" s="51"/>
      <c r="D1762" s="52"/>
      <c r="E1762" s="50"/>
      <c r="F1762" s="50"/>
      <c r="G1762" s="53"/>
      <c r="H1762" s="50"/>
      <c r="I1762" s="50"/>
      <c r="J1762" s="51"/>
      <c r="K1762" s="54"/>
      <c r="L1762" s="50"/>
      <c r="M1762" s="50"/>
      <c r="N1762" s="50"/>
    </row>
    <row r="1763" spans="1:14" s="29" customFormat="1" ht="13.15" customHeight="1">
      <c r="A1763" s="49">
        <f>IF((zdrovojéúdaje!B1763&gt;=$C$3)*(zdrovojéúdaje!B1763&lt;=$C$4),1+COUNTIF($A$1:$A1762,"&gt;0"),0)</f>
        <v>1763</v>
      </c>
      <c r="B1763" s="50"/>
      <c r="C1763" s="51"/>
      <c r="D1763" s="52"/>
      <c r="E1763" s="50"/>
      <c r="F1763" s="50"/>
      <c r="G1763" s="53"/>
      <c r="H1763" s="50"/>
      <c r="I1763" s="50"/>
      <c r="J1763" s="51"/>
      <c r="K1763" s="54"/>
      <c r="L1763" s="50"/>
      <c r="M1763" s="50"/>
      <c r="N1763" s="50"/>
    </row>
    <row r="1764" spans="1:14" s="29" customFormat="1" ht="13.15" customHeight="1">
      <c r="A1764" s="49">
        <f>IF((zdrovojéúdaje!B1764&gt;=$C$3)*(zdrovojéúdaje!B1764&lt;=$C$4),1+COUNTIF($A$1:$A1763,"&gt;0"),0)</f>
        <v>1764</v>
      </c>
      <c r="B1764" s="50"/>
      <c r="C1764" s="51"/>
      <c r="D1764" s="52"/>
      <c r="E1764" s="50"/>
      <c r="F1764" s="50"/>
      <c r="G1764" s="53"/>
      <c r="H1764" s="50"/>
      <c r="I1764" s="50"/>
      <c r="J1764" s="51"/>
      <c r="K1764" s="54"/>
      <c r="L1764" s="50"/>
      <c r="M1764" s="50"/>
      <c r="N1764" s="50"/>
    </row>
    <row r="1765" spans="1:14" s="29" customFormat="1" ht="13.15" customHeight="1">
      <c r="A1765" s="49">
        <f>IF((zdrovojéúdaje!B1765&gt;=$C$3)*(zdrovojéúdaje!B1765&lt;=$C$4),1+COUNTIF($A$1:$A1764,"&gt;0"),0)</f>
        <v>1765</v>
      </c>
      <c r="B1765" s="50"/>
      <c r="C1765" s="51"/>
      <c r="D1765" s="52"/>
      <c r="E1765" s="50"/>
      <c r="F1765" s="50"/>
      <c r="G1765" s="53"/>
      <c r="H1765" s="50"/>
      <c r="I1765" s="50"/>
      <c r="J1765" s="51"/>
      <c r="K1765" s="54"/>
      <c r="L1765" s="50"/>
      <c r="M1765" s="50"/>
      <c r="N1765" s="50"/>
    </row>
    <row r="1766" spans="1:14" s="29" customFormat="1" ht="13.15" customHeight="1">
      <c r="A1766" s="49">
        <f>IF((zdrovojéúdaje!B1766&gt;=$C$3)*(zdrovojéúdaje!B1766&lt;=$C$4),1+COUNTIF($A$1:$A1765,"&gt;0"),0)</f>
        <v>1766</v>
      </c>
      <c r="B1766" s="50"/>
      <c r="C1766" s="51"/>
      <c r="D1766" s="52"/>
      <c r="E1766" s="50"/>
      <c r="F1766" s="50"/>
      <c r="G1766" s="53"/>
      <c r="H1766" s="50"/>
      <c r="I1766" s="50"/>
      <c r="J1766" s="51"/>
      <c r="K1766" s="54"/>
      <c r="L1766" s="50"/>
      <c r="M1766" s="50"/>
      <c r="N1766" s="50"/>
    </row>
    <row r="1767" spans="1:14" s="29" customFormat="1" ht="13.15" customHeight="1">
      <c r="A1767" s="49">
        <f>IF((zdrovojéúdaje!B1767&gt;=$C$3)*(zdrovojéúdaje!B1767&lt;=$C$4),1+COUNTIF($A$1:$A1766,"&gt;0"),0)</f>
        <v>1767</v>
      </c>
      <c r="B1767" s="50"/>
      <c r="C1767" s="51"/>
      <c r="D1767" s="52"/>
      <c r="E1767" s="50"/>
      <c r="F1767" s="50"/>
      <c r="G1767" s="53"/>
      <c r="H1767" s="50"/>
      <c r="I1767" s="50"/>
      <c r="J1767" s="51"/>
      <c r="K1767" s="54"/>
      <c r="L1767" s="50"/>
      <c r="M1767" s="50"/>
      <c r="N1767" s="50"/>
    </row>
    <row r="1768" spans="1:14" s="29" customFormat="1" ht="13.15" customHeight="1">
      <c r="A1768" s="49">
        <f>IF((zdrovojéúdaje!B1768&gt;=$C$3)*(zdrovojéúdaje!B1768&lt;=$C$4),1+COUNTIF($A$1:$A1767,"&gt;0"),0)</f>
        <v>1768</v>
      </c>
      <c r="B1768" s="50"/>
      <c r="C1768" s="51"/>
      <c r="D1768" s="52"/>
      <c r="E1768" s="50"/>
      <c r="F1768" s="50"/>
      <c r="G1768" s="53"/>
      <c r="H1768" s="50"/>
      <c r="I1768" s="50"/>
      <c r="J1768" s="51"/>
      <c r="K1768" s="54"/>
      <c r="L1768" s="50"/>
      <c r="M1768" s="50"/>
      <c r="N1768" s="50"/>
    </row>
    <row r="1769" spans="1:14" s="29" customFormat="1" ht="13.15" customHeight="1">
      <c r="A1769" s="49">
        <f>IF((zdrovojéúdaje!B1769&gt;=$C$3)*(zdrovojéúdaje!B1769&lt;=$C$4),1+COUNTIF($A$1:$A1768,"&gt;0"),0)</f>
        <v>1769</v>
      </c>
      <c r="B1769" s="50"/>
      <c r="C1769" s="51"/>
      <c r="D1769" s="52"/>
      <c r="E1769" s="50"/>
      <c r="F1769" s="50"/>
      <c r="G1769" s="53"/>
      <c r="H1769" s="50"/>
      <c r="I1769" s="50"/>
      <c r="J1769" s="51"/>
      <c r="K1769" s="54"/>
      <c r="L1769" s="50"/>
      <c r="M1769" s="50"/>
      <c r="N1769" s="50"/>
    </row>
    <row r="1770" spans="1:14" s="29" customFormat="1" ht="13.15" customHeight="1">
      <c r="A1770" s="49">
        <f>IF((zdrovojéúdaje!B1770&gt;=$C$3)*(zdrovojéúdaje!B1770&lt;=$C$4),1+COUNTIF($A$1:$A1769,"&gt;0"),0)</f>
        <v>1770</v>
      </c>
      <c r="B1770" s="50"/>
      <c r="C1770" s="51"/>
      <c r="D1770" s="52"/>
      <c r="E1770" s="50"/>
      <c r="F1770" s="50"/>
      <c r="G1770" s="53"/>
      <c r="H1770" s="50"/>
      <c r="I1770" s="50"/>
      <c r="J1770" s="51"/>
      <c r="K1770" s="54"/>
      <c r="L1770" s="50"/>
      <c r="M1770" s="50"/>
      <c r="N1770" s="50"/>
    </row>
    <row r="1771" spans="1:14" s="29" customFormat="1" ht="13.15" customHeight="1">
      <c r="A1771" s="49">
        <f>IF((zdrovojéúdaje!B1771&gt;=$C$3)*(zdrovojéúdaje!B1771&lt;=$C$4),1+COUNTIF($A$1:$A1770,"&gt;0"),0)</f>
        <v>1771</v>
      </c>
      <c r="B1771" s="50"/>
      <c r="C1771" s="51"/>
      <c r="D1771" s="52"/>
      <c r="E1771" s="50"/>
      <c r="F1771" s="50"/>
      <c r="G1771" s="53"/>
      <c r="H1771" s="50"/>
      <c r="I1771" s="50"/>
      <c r="J1771" s="51"/>
      <c r="K1771" s="54"/>
      <c r="L1771" s="50"/>
      <c r="M1771" s="50"/>
      <c r="N1771" s="50"/>
    </row>
    <row r="1772" spans="1:14" s="29" customFormat="1" ht="13.15" customHeight="1">
      <c r="A1772" s="49">
        <f>IF((zdrovojéúdaje!B1772&gt;=$C$3)*(zdrovojéúdaje!B1772&lt;=$C$4),1+COUNTIF($A$1:$A1771,"&gt;0"),0)</f>
        <v>1772</v>
      </c>
      <c r="B1772" s="50"/>
      <c r="C1772" s="51"/>
      <c r="D1772" s="52"/>
      <c r="E1772" s="50"/>
      <c r="F1772" s="50"/>
      <c r="G1772" s="53"/>
      <c r="H1772" s="50"/>
      <c r="I1772" s="50"/>
      <c r="J1772" s="51"/>
      <c r="K1772" s="54"/>
      <c r="L1772" s="50"/>
      <c r="M1772" s="50"/>
      <c r="N1772" s="50"/>
    </row>
    <row r="1773" spans="1:14" s="29" customFormat="1" ht="13.15" customHeight="1">
      <c r="A1773" s="49">
        <f>IF((zdrovojéúdaje!B1773&gt;=$C$3)*(zdrovojéúdaje!B1773&lt;=$C$4),1+COUNTIF($A$1:$A1772,"&gt;0"),0)</f>
        <v>1773</v>
      </c>
      <c r="B1773" s="50"/>
      <c r="C1773" s="51"/>
      <c r="D1773" s="52"/>
      <c r="E1773" s="50"/>
      <c r="F1773" s="50"/>
      <c r="G1773" s="53"/>
      <c r="H1773" s="50"/>
      <c r="I1773" s="50"/>
      <c r="J1773" s="51"/>
      <c r="K1773" s="54"/>
      <c r="L1773" s="50"/>
      <c r="M1773" s="50"/>
      <c r="N1773" s="50"/>
    </row>
    <row r="1774" spans="1:14" s="29" customFormat="1" ht="13.15" customHeight="1">
      <c r="A1774" s="49">
        <f>IF((zdrovojéúdaje!B1774&gt;=$C$3)*(zdrovojéúdaje!B1774&lt;=$C$4),1+COUNTIF($A$1:$A1773,"&gt;0"),0)</f>
        <v>1774</v>
      </c>
      <c r="B1774" s="50"/>
      <c r="C1774" s="51"/>
      <c r="D1774" s="52"/>
      <c r="E1774" s="50"/>
      <c r="F1774" s="50"/>
      <c r="G1774" s="53"/>
      <c r="H1774" s="50"/>
      <c r="I1774" s="50"/>
      <c r="J1774" s="51"/>
      <c r="K1774" s="54"/>
      <c r="L1774" s="50"/>
      <c r="M1774" s="50"/>
      <c r="N1774" s="50"/>
    </row>
    <row r="1775" spans="1:14" s="29" customFormat="1" ht="13.15" customHeight="1">
      <c r="A1775" s="49">
        <f>IF((zdrovojéúdaje!B1775&gt;=$C$3)*(zdrovojéúdaje!B1775&lt;=$C$4),1+COUNTIF($A$1:$A1774,"&gt;0"),0)</f>
        <v>1775</v>
      </c>
      <c r="B1775" s="50"/>
      <c r="C1775" s="51"/>
      <c r="D1775" s="52"/>
      <c r="E1775" s="50"/>
      <c r="F1775" s="50"/>
      <c r="G1775" s="53"/>
      <c r="H1775" s="50"/>
      <c r="I1775" s="50"/>
      <c r="J1775" s="51"/>
      <c r="K1775" s="54"/>
      <c r="L1775" s="50"/>
      <c r="M1775" s="50"/>
      <c r="N1775" s="50"/>
    </row>
    <row r="1776" spans="1:14" s="29" customFormat="1" ht="13.15" customHeight="1">
      <c r="A1776" s="49">
        <f>IF((zdrovojéúdaje!B1776&gt;=$C$3)*(zdrovojéúdaje!B1776&lt;=$C$4),1+COUNTIF($A$1:$A1775,"&gt;0"),0)</f>
        <v>1776</v>
      </c>
      <c r="B1776" s="50"/>
      <c r="C1776" s="51"/>
      <c r="D1776" s="52"/>
      <c r="E1776" s="50"/>
      <c r="F1776" s="50"/>
      <c r="G1776" s="53"/>
      <c r="H1776" s="50"/>
      <c r="I1776" s="50"/>
      <c r="J1776" s="51"/>
      <c r="K1776" s="54"/>
      <c r="L1776" s="50"/>
      <c r="M1776" s="50"/>
      <c r="N1776" s="50"/>
    </row>
    <row r="1777" spans="1:14" s="29" customFormat="1" ht="13.15" customHeight="1">
      <c r="A1777" s="49">
        <f>IF((zdrovojéúdaje!B1777&gt;=$C$3)*(zdrovojéúdaje!B1777&lt;=$C$4),1+COUNTIF($A$1:$A1776,"&gt;0"),0)</f>
        <v>1777</v>
      </c>
      <c r="B1777" s="50"/>
      <c r="C1777" s="51"/>
      <c r="D1777" s="52"/>
      <c r="E1777" s="50"/>
      <c r="F1777" s="50"/>
      <c r="G1777" s="53"/>
      <c r="H1777" s="50"/>
      <c r="I1777" s="50"/>
      <c r="J1777" s="51"/>
      <c r="K1777" s="54"/>
      <c r="L1777" s="50"/>
      <c r="M1777" s="50"/>
      <c r="N1777" s="50"/>
    </row>
    <row r="1778" spans="1:14" s="29" customFormat="1" ht="13.15" customHeight="1">
      <c r="A1778" s="49">
        <f>IF((zdrovojéúdaje!B1778&gt;=$C$3)*(zdrovojéúdaje!B1778&lt;=$C$4),1+COUNTIF($A$1:$A1777,"&gt;0"),0)</f>
        <v>1778</v>
      </c>
      <c r="B1778" s="50"/>
      <c r="C1778" s="51"/>
      <c r="D1778" s="52"/>
      <c r="E1778" s="50"/>
      <c r="F1778" s="50"/>
      <c r="G1778" s="53"/>
      <c r="H1778" s="50"/>
      <c r="I1778" s="50"/>
      <c r="J1778" s="51"/>
      <c r="K1778" s="54"/>
      <c r="L1778" s="50"/>
      <c r="M1778" s="50"/>
      <c r="N1778" s="50"/>
    </row>
    <row r="1779" spans="1:14" s="29" customFormat="1" ht="13.15" customHeight="1">
      <c r="A1779" s="49">
        <f>IF((zdrovojéúdaje!B1779&gt;=$C$3)*(zdrovojéúdaje!B1779&lt;=$C$4),1+COUNTIF($A$1:$A1778,"&gt;0"),0)</f>
        <v>1779</v>
      </c>
      <c r="B1779" s="50"/>
      <c r="C1779" s="51"/>
      <c r="D1779" s="52"/>
      <c r="E1779" s="50"/>
      <c r="F1779" s="50"/>
      <c r="G1779" s="53"/>
      <c r="H1779" s="50"/>
      <c r="I1779" s="50"/>
      <c r="J1779" s="51"/>
      <c r="K1779" s="54"/>
      <c r="L1779" s="50"/>
      <c r="M1779" s="50"/>
      <c r="N1779" s="50"/>
    </row>
    <row r="1780" spans="1:14" s="29" customFormat="1" ht="13.15" customHeight="1">
      <c r="A1780" s="49">
        <f>IF((zdrovojéúdaje!B1780&gt;=$C$3)*(zdrovojéúdaje!B1780&lt;=$C$4),1+COUNTIF($A$1:$A1779,"&gt;0"),0)</f>
        <v>1780</v>
      </c>
      <c r="B1780" s="50"/>
      <c r="C1780" s="51"/>
      <c r="D1780" s="52"/>
      <c r="E1780" s="50"/>
      <c r="F1780" s="50"/>
      <c r="G1780" s="53"/>
      <c r="H1780" s="50"/>
      <c r="I1780" s="50"/>
      <c r="J1780" s="51"/>
      <c r="K1780" s="54"/>
      <c r="L1780" s="50"/>
      <c r="M1780" s="50"/>
      <c r="N1780" s="50"/>
    </row>
    <row r="1781" spans="1:14" s="29" customFormat="1" ht="13.15" customHeight="1">
      <c r="A1781" s="49">
        <f>IF((zdrovojéúdaje!B1781&gt;=$C$3)*(zdrovojéúdaje!B1781&lt;=$C$4),1+COUNTIF($A$1:$A1780,"&gt;0"),0)</f>
        <v>1781</v>
      </c>
      <c r="B1781" s="50"/>
      <c r="C1781" s="51"/>
      <c r="D1781" s="52"/>
      <c r="E1781" s="50"/>
      <c r="F1781" s="50"/>
      <c r="G1781" s="53"/>
      <c r="H1781" s="50"/>
      <c r="I1781" s="50"/>
      <c r="J1781" s="51"/>
      <c r="K1781" s="54"/>
      <c r="L1781" s="50"/>
      <c r="M1781" s="50"/>
      <c r="N1781" s="50"/>
    </row>
    <row r="1782" spans="1:14" s="29" customFormat="1" ht="13.15" customHeight="1">
      <c r="A1782" s="49">
        <f>IF((zdrovojéúdaje!B1782&gt;=$C$3)*(zdrovojéúdaje!B1782&lt;=$C$4),1+COUNTIF($A$1:$A1781,"&gt;0"),0)</f>
        <v>1782</v>
      </c>
      <c r="B1782" s="50"/>
      <c r="C1782" s="51"/>
      <c r="D1782" s="52"/>
      <c r="E1782" s="50"/>
      <c r="F1782" s="50"/>
      <c r="G1782" s="53"/>
      <c r="H1782" s="50"/>
      <c r="I1782" s="50"/>
      <c r="J1782" s="51"/>
      <c r="K1782" s="54"/>
      <c r="L1782" s="50"/>
      <c r="M1782" s="50"/>
      <c r="N1782" s="50"/>
    </row>
    <row r="1783" spans="1:14" s="29" customFormat="1" ht="13.15" customHeight="1">
      <c r="A1783" s="49">
        <f>IF((zdrovojéúdaje!B1783&gt;=$C$3)*(zdrovojéúdaje!B1783&lt;=$C$4),1+COUNTIF($A$1:$A1782,"&gt;0"),0)</f>
        <v>1783</v>
      </c>
      <c r="B1783" s="50"/>
      <c r="C1783" s="51"/>
      <c r="D1783" s="52"/>
      <c r="E1783" s="50"/>
      <c r="F1783" s="50"/>
      <c r="G1783" s="53"/>
      <c r="H1783" s="50"/>
      <c r="I1783" s="50"/>
      <c r="J1783" s="51"/>
      <c r="K1783" s="54"/>
      <c r="L1783" s="50"/>
      <c r="M1783" s="50"/>
      <c r="N1783" s="50"/>
    </row>
    <row r="1784" spans="1:14" s="29" customFormat="1" ht="13.15" customHeight="1">
      <c r="A1784" s="49">
        <f>IF((zdrovojéúdaje!B1784&gt;=$C$3)*(zdrovojéúdaje!B1784&lt;=$C$4),1+COUNTIF($A$1:$A1783,"&gt;0"),0)</f>
        <v>1784</v>
      </c>
      <c r="B1784" s="50"/>
      <c r="C1784" s="51"/>
      <c r="D1784" s="52"/>
      <c r="E1784" s="50"/>
      <c r="F1784" s="50"/>
      <c r="G1784" s="53"/>
      <c r="H1784" s="50"/>
      <c r="I1784" s="50"/>
      <c r="J1784" s="51"/>
      <c r="K1784" s="54"/>
      <c r="L1784" s="50"/>
      <c r="M1784" s="50"/>
      <c r="N1784" s="50"/>
    </row>
    <row r="1785" spans="1:14" s="29" customFormat="1" ht="13.15" customHeight="1">
      <c r="A1785" s="49">
        <f>IF((zdrovojéúdaje!B1785&gt;=$C$3)*(zdrovojéúdaje!B1785&lt;=$C$4),1+COUNTIF($A$1:$A1784,"&gt;0"),0)</f>
        <v>1785</v>
      </c>
      <c r="B1785" s="50"/>
      <c r="C1785" s="51"/>
      <c r="D1785" s="52"/>
      <c r="E1785" s="50"/>
      <c r="F1785" s="50"/>
      <c r="G1785" s="53"/>
      <c r="H1785" s="50"/>
      <c r="I1785" s="50"/>
      <c r="J1785" s="51"/>
      <c r="K1785" s="54"/>
      <c r="L1785" s="50"/>
      <c r="M1785" s="50"/>
      <c r="N1785" s="50"/>
    </row>
    <row r="1786" spans="1:14" s="29" customFormat="1" ht="13.15" customHeight="1">
      <c r="A1786" s="49">
        <f>IF((zdrovojéúdaje!B1786&gt;=$C$3)*(zdrovojéúdaje!B1786&lt;=$C$4),1+COUNTIF($A$1:$A1785,"&gt;0"),0)</f>
        <v>1786</v>
      </c>
      <c r="B1786" s="50"/>
      <c r="C1786" s="51"/>
      <c r="D1786" s="52"/>
      <c r="E1786" s="50"/>
      <c r="F1786" s="50"/>
      <c r="G1786" s="53"/>
      <c r="H1786" s="50"/>
      <c r="I1786" s="50"/>
      <c r="J1786" s="51"/>
      <c r="K1786" s="54"/>
      <c r="L1786" s="50"/>
      <c r="M1786" s="50"/>
      <c r="N1786" s="50"/>
    </row>
    <row r="1787" spans="1:14" s="29" customFormat="1" ht="13.15" customHeight="1">
      <c r="A1787" s="49">
        <f>IF((zdrovojéúdaje!B1787&gt;=$C$3)*(zdrovojéúdaje!B1787&lt;=$C$4),1+COUNTIF($A$1:$A1786,"&gt;0"),0)</f>
        <v>1787</v>
      </c>
      <c r="B1787" s="50"/>
      <c r="C1787" s="51"/>
      <c r="D1787" s="52"/>
      <c r="E1787" s="50"/>
      <c r="F1787" s="50"/>
      <c r="G1787" s="53"/>
      <c r="H1787" s="50"/>
      <c r="I1787" s="50"/>
      <c r="J1787" s="51"/>
      <c r="K1787" s="54"/>
      <c r="L1787" s="50"/>
      <c r="M1787" s="50"/>
      <c r="N1787" s="50"/>
    </row>
    <row r="1788" spans="1:14" s="29" customFormat="1" ht="13.15" customHeight="1">
      <c r="A1788" s="49">
        <f>IF((zdrovojéúdaje!B1788&gt;=$C$3)*(zdrovojéúdaje!B1788&lt;=$C$4),1+COUNTIF($A$1:$A1787,"&gt;0"),0)</f>
        <v>1788</v>
      </c>
      <c r="B1788" s="50"/>
      <c r="C1788" s="51"/>
      <c r="D1788" s="52"/>
      <c r="E1788" s="50"/>
      <c r="F1788" s="50"/>
      <c r="G1788" s="53"/>
      <c r="H1788" s="50"/>
      <c r="I1788" s="50"/>
      <c r="J1788" s="51"/>
      <c r="K1788" s="54"/>
      <c r="L1788" s="50"/>
      <c r="M1788" s="50"/>
      <c r="N1788" s="50"/>
    </row>
    <row r="1789" spans="1:14" s="29" customFormat="1" ht="13.15" customHeight="1">
      <c r="A1789" s="49">
        <f>IF((zdrovojéúdaje!B1789&gt;=$C$3)*(zdrovojéúdaje!B1789&lt;=$C$4),1+COUNTIF($A$1:$A1788,"&gt;0"),0)</f>
        <v>1789</v>
      </c>
      <c r="B1789" s="50"/>
      <c r="C1789" s="51"/>
      <c r="D1789" s="52"/>
      <c r="E1789" s="50"/>
      <c r="F1789" s="50"/>
      <c r="G1789" s="53"/>
      <c r="H1789" s="50"/>
      <c r="I1789" s="50"/>
      <c r="J1789" s="51"/>
      <c r="K1789" s="54"/>
      <c r="L1789" s="50"/>
      <c r="M1789" s="50"/>
      <c r="N1789" s="50"/>
    </row>
    <row r="1790" spans="1:14" s="29" customFormat="1" ht="13.15" customHeight="1">
      <c r="A1790" s="49">
        <f>IF((zdrovojéúdaje!B1790&gt;=$C$3)*(zdrovojéúdaje!B1790&lt;=$C$4),1+COUNTIF($A$1:$A1789,"&gt;0"),0)</f>
        <v>1790</v>
      </c>
      <c r="B1790" s="50"/>
      <c r="C1790" s="51"/>
      <c r="D1790" s="52"/>
      <c r="E1790" s="50"/>
      <c r="F1790" s="50"/>
      <c r="G1790" s="53"/>
      <c r="H1790" s="50"/>
      <c r="I1790" s="50"/>
      <c r="J1790" s="51"/>
      <c r="K1790" s="54"/>
      <c r="L1790" s="50"/>
      <c r="M1790" s="50"/>
      <c r="N1790" s="50"/>
    </row>
    <row r="1791" spans="1:14" s="29" customFormat="1" ht="13.15" customHeight="1">
      <c r="A1791" s="49">
        <f>IF((zdrovojéúdaje!B1791&gt;=$C$3)*(zdrovojéúdaje!B1791&lt;=$C$4),1+COUNTIF($A$1:$A1790,"&gt;0"),0)</f>
        <v>1791</v>
      </c>
      <c r="B1791" s="50"/>
      <c r="C1791" s="51"/>
      <c r="D1791" s="52"/>
      <c r="E1791" s="50"/>
      <c r="F1791" s="50"/>
      <c r="G1791" s="53"/>
      <c r="H1791" s="50"/>
      <c r="I1791" s="50"/>
      <c r="J1791" s="51"/>
      <c r="K1791" s="54"/>
      <c r="L1791" s="50"/>
      <c r="M1791" s="50"/>
      <c r="N1791" s="50"/>
    </row>
    <row r="1792" spans="1:14" s="29" customFormat="1" ht="13.15" customHeight="1">
      <c r="A1792" s="49">
        <f>IF((zdrovojéúdaje!B1792&gt;=$C$3)*(zdrovojéúdaje!B1792&lt;=$C$4),1+COUNTIF($A$1:$A1791,"&gt;0"),0)</f>
        <v>1792</v>
      </c>
      <c r="B1792" s="50"/>
      <c r="C1792" s="51"/>
      <c r="D1792" s="52"/>
      <c r="E1792" s="50"/>
      <c r="F1792" s="50"/>
      <c r="G1792" s="53"/>
      <c r="H1792" s="50"/>
      <c r="I1792" s="50"/>
      <c r="J1792" s="51"/>
      <c r="K1792" s="54"/>
      <c r="L1792" s="50"/>
      <c r="M1792" s="50"/>
      <c r="N1792" s="50"/>
    </row>
    <row r="1793" spans="1:14" s="29" customFormat="1" ht="13.15" customHeight="1">
      <c r="A1793" s="49">
        <f>IF((zdrovojéúdaje!B1793&gt;=$C$3)*(zdrovojéúdaje!B1793&lt;=$C$4),1+COUNTIF($A$1:$A1792,"&gt;0"),0)</f>
        <v>1793</v>
      </c>
      <c r="B1793" s="50"/>
      <c r="C1793" s="51"/>
      <c r="D1793" s="52"/>
      <c r="E1793" s="50"/>
      <c r="F1793" s="50"/>
      <c r="G1793" s="53"/>
      <c r="H1793" s="50"/>
      <c r="I1793" s="50"/>
      <c r="J1793" s="51"/>
      <c r="K1793" s="54"/>
      <c r="L1793" s="50"/>
      <c r="M1793" s="50"/>
      <c r="N1793" s="50"/>
    </row>
    <row r="1794" spans="1:14" s="29" customFormat="1" ht="13.15" customHeight="1">
      <c r="A1794" s="49">
        <f>IF((zdrovojéúdaje!B1794&gt;=$C$3)*(zdrovojéúdaje!B1794&lt;=$C$4),1+COUNTIF($A$1:$A1793,"&gt;0"),0)</f>
        <v>1794</v>
      </c>
      <c r="B1794" s="50"/>
      <c r="C1794" s="51"/>
      <c r="D1794" s="52"/>
      <c r="E1794" s="50"/>
      <c r="F1794" s="50"/>
      <c r="G1794" s="53"/>
      <c r="H1794" s="50"/>
      <c r="I1794" s="50"/>
      <c r="J1794" s="51"/>
      <c r="K1794" s="54"/>
      <c r="L1794" s="50"/>
      <c r="M1794" s="50"/>
      <c r="N1794" s="50"/>
    </row>
    <row r="1795" spans="1:14" s="29" customFormat="1" ht="13.15" customHeight="1">
      <c r="A1795" s="49">
        <f>IF((zdrovojéúdaje!B1795&gt;=$C$3)*(zdrovojéúdaje!B1795&lt;=$C$4),1+COUNTIF($A$1:$A1794,"&gt;0"),0)</f>
        <v>1795</v>
      </c>
      <c r="B1795" s="50"/>
      <c r="C1795" s="51"/>
      <c r="D1795" s="52"/>
      <c r="E1795" s="50"/>
      <c r="F1795" s="50"/>
      <c r="G1795" s="53"/>
      <c r="H1795" s="50"/>
      <c r="I1795" s="50"/>
      <c r="J1795" s="51"/>
      <c r="K1795" s="54"/>
      <c r="L1795" s="50"/>
      <c r="M1795" s="50"/>
      <c r="N1795" s="50"/>
    </row>
    <row r="1796" spans="1:14" s="29" customFormat="1" ht="13.15" customHeight="1">
      <c r="A1796" s="49">
        <f>IF((zdrovojéúdaje!B1796&gt;=$C$3)*(zdrovojéúdaje!B1796&lt;=$C$4),1+COUNTIF($A$1:$A1795,"&gt;0"),0)</f>
        <v>1796</v>
      </c>
      <c r="B1796" s="50"/>
      <c r="C1796" s="51"/>
      <c r="D1796" s="52"/>
      <c r="E1796" s="50"/>
      <c r="F1796" s="50"/>
      <c r="G1796" s="53"/>
      <c r="H1796" s="50"/>
      <c r="I1796" s="50"/>
      <c r="J1796" s="51"/>
      <c r="K1796" s="54"/>
      <c r="L1796" s="50"/>
      <c r="M1796" s="50"/>
      <c r="N1796" s="50"/>
    </row>
    <row r="1797" spans="1:14" s="29" customFormat="1" ht="13.15" customHeight="1">
      <c r="A1797" s="49">
        <f>IF((zdrovojéúdaje!B1797&gt;=$C$3)*(zdrovojéúdaje!B1797&lt;=$C$4),1+COUNTIF($A$1:$A1796,"&gt;0"),0)</f>
        <v>1797</v>
      </c>
      <c r="B1797" s="50"/>
      <c r="C1797" s="51"/>
      <c r="D1797" s="52"/>
      <c r="E1797" s="50"/>
      <c r="F1797" s="50"/>
      <c r="G1797" s="53"/>
      <c r="H1797" s="50"/>
      <c r="I1797" s="50"/>
      <c r="J1797" s="51"/>
      <c r="K1797" s="54"/>
      <c r="L1797" s="50"/>
      <c r="M1797" s="50"/>
      <c r="N1797" s="50"/>
    </row>
    <row r="1798" spans="1:14" s="29" customFormat="1" ht="13.15" customHeight="1">
      <c r="A1798" s="49">
        <f>IF((zdrovojéúdaje!B1798&gt;=$C$3)*(zdrovojéúdaje!B1798&lt;=$C$4),1+COUNTIF($A$1:$A1797,"&gt;0"),0)</f>
        <v>1798</v>
      </c>
      <c r="B1798" s="50"/>
      <c r="C1798" s="51"/>
      <c r="D1798" s="52"/>
      <c r="E1798" s="50"/>
      <c r="F1798" s="50"/>
      <c r="G1798" s="53"/>
      <c r="H1798" s="50"/>
      <c r="I1798" s="50"/>
      <c r="J1798" s="51"/>
      <c r="K1798" s="54"/>
      <c r="L1798" s="50"/>
      <c r="M1798" s="50"/>
      <c r="N1798" s="50"/>
    </row>
    <row r="1799" spans="1:14" s="29" customFormat="1" ht="13.15" customHeight="1">
      <c r="A1799" s="49">
        <f>IF((zdrovojéúdaje!B1799&gt;=$C$3)*(zdrovojéúdaje!B1799&lt;=$C$4),1+COUNTIF($A$1:$A1798,"&gt;0"),0)</f>
        <v>1799</v>
      </c>
      <c r="B1799" s="50"/>
      <c r="C1799" s="51"/>
      <c r="D1799" s="52"/>
      <c r="E1799" s="50"/>
      <c r="F1799" s="50"/>
      <c r="G1799" s="53"/>
      <c r="H1799" s="50"/>
      <c r="I1799" s="50"/>
      <c r="J1799" s="51"/>
      <c r="K1799" s="54"/>
      <c r="L1799" s="50"/>
      <c r="M1799" s="50"/>
      <c r="N1799" s="50"/>
    </row>
    <row r="1800" spans="1:14" s="29" customFormat="1" ht="13.15" customHeight="1">
      <c r="A1800" s="49">
        <f>IF((zdrovojéúdaje!B1800&gt;=$C$3)*(zdrovojéúdaje!B1800&lt;=$C$4),1+COUNTIF($A$1:$A1799,"&gt;0"),0)</f>
        <v>1800</v>
      </c>
      <c r="B1800" s="50"/>
      <c r="C1800" s="51"/>
      <c r="D1800" s="52"/>
      <c r="E1800" s="50"/>
      <c r="F1800" s="50"/>
      <c r="G1800" s="53"/>
      <c r="H1800" s="50"/>
      <c r="I1800" s="50"/>
      <c r="J1800" s="51"/>
      <c r="K1800" s="54"/>
      <c r="L1800" s="50"/>
      <c r="M1800" s="50"/>
      <c r="N1800" s="50"/>
    </row>
    <row r="1801" spans="1:14" s="29" customFormat="1" ht="13.15" customHeight="1">
      <c r="A1801" s="49">
        <f>IF((zdrovojéúdaje!B1801&gt;=$C$3)*(zdrovojéúdaje!B1801&lt;=$C$4),1+COUNTIF($A$1:$A1800,"&gt;0"),0)</f>
        <v>1801</v>
      </c>
      <c r="B1801" s="50"/>
      <c r="C1801" s="51"/>
      <c r="D1801" s="52"/>
      <c r="E1801" s="50"/>
      <c r="F1801" s="50"/>
      <c r="G1801" s="53"/>
      <c r="H1801" s="50"/>
      <c r="I1801" s="50"/>
      <c r="J1801" s="51"/>
      <c r="K1801" s="54"/>
      <c r="L1801" s="50"/>
      <c r="M1801" s="50"/>
      <c r="N1801" s="50"/>
    </row>
    <row r="1802" spans="1:14" s="29" customFormat="1" ht="13.15" customHeight="1">
      <c r="A1802" s="49">
        <f>IF((zdrovojéúdaje!B1802&gt;=$C$3)*(zdrovojéúdaje!B1802&lt;=$C$4),1+COUNTIF($A$1:$A1801,"&gt;0"),0)</f>
        <v>1802</v>
      </c>
      <c r="B1802" s="50"/>
      <c r="C1802" s="51"/>
      <c r="D1802" s="52"/>
      <c r="E1802" s="50"/>
      <c r="F1802" s="50"/>
      <c r="G1802" s="53"/>
      <c r="H1802" s="50"/>
      <c r="I1802" s="50"/>
      <c r="J1802" s="51"/>
      <c r="K1802" s="54"/>
      <c r="L1802" s="50"/>
      <c r="M1802" s="50"/>
      <c r="N1802" s="50"/>
    </row>
    <row r="1803" spans="1:14" s="29" customFormat="1" ht="13.15" customHeight="1">
      <c r="A1803" s="49">
        <f>IF((zdrovojéúdaje!B1803&gt;=$C$3)*(zdrovojéúdaje!B1803&lt;=$C$4),1+COUNTIF($A$1:$A1802,"&gt;0"),0)</f>
        <v>1803</v>
      </c>
      <c r="B1803" s="50"/>
      <c r="C1803" s="51"/>
      <c r="D1803" s="52"/>
      <c r="E1803" s="50"/>
      <c r="F1803" s="50"/>
      <c r="G1803" s="53"/>
      <c r="H1803" s="50"/>
      <c r="I1803" s="50"/>
      <c r="J1803" s="51"/>
      <c r="K1803" s="54"/>
      <c r="L1803" s="50"/>
      <c r="M1803" s="50"/>
      <c r="N1803" s="50"/>
    </row>
    <row r="1804" spans="1:14" s="29" customFormat="1" ht="13.15" customHeight="1">
      <c r="A1804" s="49">
        <f>IF((zdrovojéúdaje!B1804&gt;=$C$3)*(zdrovojéúdaje!B1804&lt;=$C$4),1+COUNTIF($A$1:$A1803,"&gt;0"),0)</f>
        <v>1804</v>
      </c>
      <c r="B1804" s="50"/>
      <c r="C1804" s="51"/>
      <c r="D1804" s="52"/>
      <c r="E1804" s="50"/>
      <c r="F1804" s="50"/>
      <c r="G1804" s="53"/>
      <c r="H1804" s="50"/>
      <c r="I1804" s="50"/>
      <c r="J1804" s="51"/>
      <c r="K1804" s="54"/>
      <c r="L1804" s="50"/>
      <c r="M1804" s="50"/>
      <c r="N1804" s="50"/>
    </row>
    <row r="1805" spans="1:14" s="29" customFormat="1" ht="13.15" customHeight="1">
      <c r="A1805" s="49">
        <f>IF((zdrovojéúdaje!B1805&gt;=$C$3)*(zdrovojéúdaje!B1805&lt;=$C$4),1+COUNTIF($A$1:$A1804,"&gt;0"),0)</f>
        <v>1805</v>
      </c>
      <c r="B1805" s="50"/>
      <c r="C1805" s="51"/>
      <c r="D1805" s="52"/>
      <c r="E1805" s="50"/>
      <c r="F1805" s="50"/>
      <c r="G1805" s="53"/>
      <c r="H1805" s="50"/>
      <c r="I1805" s="50"/>
      <c r="J1805" s="51"/>
      <c r="K1805" s="54"/>
      <c r="L1805" s="50"/>
      <c r="M1805" s="50"/>
      <c r="N1805" s="50"/>
    </row>
    <row r="1806" spans="1:14" s="29" customFormat="1" ht="13.15" customHeight="1">
      <c r="A1806" s="49">
        <f>IF((zdrovojéúdaje!B1806&gt;=$C$3)*(zdrovojéúdaje!B1806&lt;=$C$4),1+COUNTIF($A$1:$A1805,"&gt;0"),0)</f>
        <v>1806</v>
      </c>
      <c r="B1806" s="50"/>
      <c r="C1806" s="51"/>
      <c r="D1806" s="52"/>
      <c r="E1806" s="50"/>
      <c r="F1806" s="50"/>
      <c r="G1806" s="53"/>
      <c r="H1806" s="50"/>
      <c r="I1806" s="50"/>
      <c r="J1806" s="51"/>
      <c r="K1806" s="54"/>
      <c r="L1806" s="50"/>
      <c r="M1806" s="50"/>
      <c r="N1806" s="50"/>
    </row>
    <row r="1807" spans="1:14" s="29" customFormat="1" ht="13.15" customHeight="1">
      <c r="A1807" s="49">
        <f>IF((zdrovojéúdaje!B1807&gt;=$C$3)*(zdrovojéúdaje!B1807&lt;=$C$4),1+COUNTIF($A$1:$A1806,"&gt;0"),0)</f>
        <v>1807</v>
      </c>
      <c r="B1807" s="50"/>
      <c r="C1807" s="51"/>
      <c r="D1807" s="52"/>
      <c r="E1807" s="50"/>
      <c r="F1807" s="50"/>
      <c r="G1807" s="53"/>
      <c r="H1807" s="50"/>
      <c r="I1807" s="50"/>
      <c r="J1807" s="51"/>
      <c r="K1807" s="54"/>
      <c r="L1807" s="50"/>
      <c r="M1807" s="50"/>
      <c r="N1807" s="50"/>
    </row>
    <row r="1808" spans="1:14" s="29" customFormat="1" ht="13.15" customHeight="1">
      <c r="A1808" s="49">
        <f>IF((zdrovojéúdaje!B1808&gt;=$C$3)*(zdrovojéúdaje!B1808&lt;=$C$4),1+COUNTIF($A$1:$A1807,"&gt;0"),0)</f>
        <v>1808</v>
      </c>
      <c r="B1808" s="50"/>
      <c r="C1808" s="51"/>
      <c r="D1808" s="52"/>
      <c r="E1808" s="50"/>
      <c r="F1808" s="50"/>
      <c r="G1808" s="53"/>
      <c r="H1808" s="50"/>
      <c r="I1808" s="50"/>
      <c r="J1808" s="51"/>
      <c r="K1808" s="54"/>
      <c r="L1808" s="50"/>
      <c r="M1808" s="50"/>
      <c r="N1808" s="50"/>
    </row>
    <row r="1809" spans="1:14" s="29" customFormat="1" ht="13.15" customHeight="1">
      <c r="A1809" s="49">
        <f>IF((zdrovojéúdaje!B1809&gt;=$C$3)*(zdrovojéúdaje!B1809&lt;=$C$4),1+COUNTIF($A$1:$A1808,"&gt;0"),0)</f>
        <v>1809</v>
      </c>
      <c r="B1809" s="50"/>
      <c r="C1809" s="51"/>
      <c r="D1809" s="52"/>
      <c r="E1809" s="50"/>
      <c r="F1809" s="50"/>
      <c r="G1809" s="53"/>
      <c r="H1809" s="50"/>
      <c r="I1809" s="50"/>
      <c r="J1809" s="51"/>
      <c r="K1809" s="54"/>
      <c r="L1809" s="50"/>
      <c r="M1809" s="50"/>
      <c r="N1809" s="50"/>
    </row>
    <row r="1810" spans="1:14" s="29" customFormat="1" ht="13.15" customHeight="1">
      <c r="A1810" s="49">
        <f>IF((zdrovojéúdaje!B1810&gt;=$C$3)*(zdrovojéúdaje!B1810&lt;=$C$4),1+COUNTIF($A$1:$A1809,"&gt;0"),0)</f>
        <v>1810</v>
      </c>
      <c r="B1810" s="50"/>
      <c r="C1810" s="51"/>
      <c r="D1810" s="52"/>
      <c r="E1810" s="50"/>
      <c r="F1810" s="50"/>
      <c r="G1810" s="53"/>
      <c r="H1810" s="50"/>
      <c r="I1810" s="50"/>
      <c r="J1810" s="51"/>
      <c r="K1810" s="54"/>
      <c r="L1810" s="50"/>
      <c r="M1810" s="50"/>
      <c r="N1810" s="50"/>
    </row>
    <row r="1811" spans="1:14" s="29" customFormat="1" ht="13.15" customHeight="1">
      <c r="A1811" s="49">
        <f>IF((zdrovojéúdaje!B1811&gt;=$C$3)*(zdrovojéúdaje!B1811&lt;=$C$4),1+COUNTIF($A$1:$A1810,"&gt;0"),0)</f>
        <v>1811</v>
      </c>
      <c r="B1811" s="50"/>
      <c r="C1811" s="51"/>
      <c r="D1811" s="52"/>
      <c r="E1811" s="50"/>
      <c r="F1811" s="50"/>
      <c r="G1811" s="53"/>
      <c r="H1811" s="50"/>
      <c r="I1811" s="50"/>
      <c r="J1811" s="51"/>
      <c r="K1811" s="54"/>
      <c r="L1811" s="50"/>
      <c r="M1811" s="50"/>
      <c r="N1811" s="50"/>
    </row>
    <row r="1812" spans="1:14" s="29" customFormat="1" ht="13.15" customHeight="1">
      <c r="A1812" s="49">
        <f>IF((zdrovojéúdaje!B1812&gt;=$C$3)*(zdrovojéúdaje!B1812&lt;=$C$4),1+COUNTIF($A$1:$A1811,"&gt;0"),0)</f>
        <v>1812</v>
      </c>
      <c r="B1812" s="50"/>
      <c r="C1812" s="51"/>
      <c r="D1812" s="52"/>
      <c r="E1812" s="50"/>
      <c r="F1812" s="50"/>
      <c r="G1812" s="53"/>
      <c r="H1812" s="50"/>
      <c r="I1812" s="50"/>
      <c r="J1812" s="51"/>
      <c r="K1812" s="54"/>
      <c r="L1812" s="50"/>
      <c r="M1812" s="50"/>
      <c r="N1812" s="50"/>
    </row>
    <row r="1813" spans="1:14" s="29" customFormat="1" ht="13.15" customHeight="1">
      <c r="A1813" s="49">
        <f>IF((zdrovojéúdaje!B1813&gt;=$C$3)*(zdrovojéúdaje!B1813&lt;=$C$4),1+COUNTIF($A$1:$A1812,"&gt;0"),0)</f>
        <v>1813</v>
      </c>
      <c r="B1813" s="50"/>
      <c r="C1813" s="51"/>
      <c r="D1813" s="52"/>
      <c r="E1813" s="50"/>
      <c r="F1813" s="50"/>
      <c r="G1813" s="53"/>
      <c r="H1813" s="50"/>
      <c r="I1813" s="50"/>
      <c r="J1813" s="51"/>
      <c r="K1813" s="54"/>
      <c r="L1813" s="50"/>
      <c r="M1813" s="50"/>
      <c r="N1813" s="50"/>
    </row>
    <row r="1814" spans="1:14" s="29" customFormat="1" ht="13.15" customHeight="1">
      <c r="A1814" s="49">
        <f>IF((zdrovojéúdaje!B1814&gt;=$C$3)*(zdrovojéúdaje!B1814&lt;=$C$4),1+COUNTIF($A$1:$A1813,"&gt;0"),0)</f>
        <v>1814</v>
      </c>
      <c r="B1814" s="50"/>
      <c r="C1814" s="51"/>
      <c r="D1814" s="52"/>
      <c r="E1814" s="50"/>
      <c r="F1814" s="50"/>
      <c r="G1814" s="53"/>
      <c r="H1814" s="50"/>
      <c r="I1814" s="50"/>
      <c r="J1814" s="51"/>
      <c r="K1814" s="54"/>
      <c r="L1814" s="50"/>
      <c r="M1814" s="50"/>
      <c r="N1814" s="50"/>
    </row>
    <row r="1815" spans="1:14" s="29" customFormat="1" ht="13.15" customHeight="1">
      <c r="A1815" s="49">
        <f>IF((zdrovojéúdaje!B1815&gt;=$C$3)*(zdrovojéúdaje!B1815&lt;=$C$4),1+COUNTIF($A$1:$A1814,"&gt;0"),0)</f>
        <v>1815</v>
      </c>
      <c r="B1815" s="50"/>
      <c r="C1815" s="51"/>
      <c r="D1815" s="52"/>
      <c r="E1815" s="50"/>
      <c r="F1815" s="50"/>
      <c r="G1815" s="53"/>
      <c r="H1815" s="50"/>
      <c r="I1815" s="50"/>
      <c r="J1815" s="51"/>
      <c r="K1815" s="54"/>
      <c r="L1815" s="50"/>
      <c r="M1815" s="50"/>
      <c r="N1815" s="50"/>
    </row>
    <row r="1816" spans="1:14" s="29" customFormat="1" ht="13.15" customHeight="1">
      <c r="A1816" s="49">
        <f>IF((zdrovojéúdaje!B1816&gt;=$C$3)*(zdrovojéúdaje!B1816&lt;=$C$4),1+COUNTIF($A$1:$A1815,"&gt;0"),0)</f>
        <v>1816</v>
      </c>
      <c r="B1816" s="50"/>
      <c r="C1816" s="51"/>
      <c r="D1816" s="52"/>
      <c r="E1816" s="50"/>
      <c r="F1816" s="50"/>
      <c r="G1816" s="53"/>
      <c r="H1816" s="50"/>
      <c r="I1816" s="50"/>
      <c r="J1816" s="51"/>
      <c r="K1816" s="54"/>
      <c r="L1816" s="50"/>
      <c r="M1816" s="50"/>
      <c r="N1816" s="50"/>
    </row>
    <row r="1817" spans="1:14" s="29" customFormat="1" ht="13.15" customHeight="1">
      <c r="A1817" s="49">
        <f>IF((zdrovojéúdaje!B1817&gt;=$C$3)*(zdrovojéúdaje!B1817&lt;=$C$4),1+COUNTIF($A$1:$A1816,"&gt;0"),0)</f>
        <v>1817</v>
      </c>
      <c r="B1817" s="50"/>
      <c r="C1817" s="51"/>
      <c r="D1817" s="52"/>
      <c r="E1817" s="50"/>
      <c r="F1817" s="50"/>
      <c r="G1817" s="53"/>
      <c r="H1817" s="50"/>
      <c r="I1817" s="50"/>
      <c r="J1817" s="51"/>
      <c r="K1817" s="54"/>
      <c r="L1817" s="50"/>
      <c r="M1817" s="50"/>
      <c r="N1817" s="50"/>
    </row>
    <row r="1818" spans="1:14" s="29" customFormat="1" ht="13.15" customHeight="1">
      <c r="A1818" s="49">
        <f>IF((zdrovojéúdaje!B1818&gt;=$C$3)*(zdrovojéúdaje!B1818&lt;=$C$4),1+COUNTIF($A$1:$A1817,"&gt;0"),0)</f>
        <v>1818</v>
      </c>
      <c r="B1818" s="50"/>
      <c r="C1818" s="51"/>
      <c r="D1818" s="52"/>
      <c r="E1818" s="50"/>
      <c r="F1818" s="50"/>
      <c r="G1818" s="53"/>
      <c r="H1818" s="50"/>
      <c r="I1818" s="50"/>
      <c r="J1818" s="51"/>
      <c r="K1818" s="54"/>
      <c r="L1818" s="50"/>
      <c r="M1818" s="50"/>
      <c r="N1818" s="50"/>
    </row>
    <row r="1819" spans="1:14" s="29" customFormat="1" ht="13.15" customHeight="1">
      <c r="A1819" s="49">
        <f>IF((zdrovojéúdaje!B1819&gt;=$C$3)*(zdrovojéúdaje!B1819&lt;=$C$4),1+COUNTIF($A$1:$A1818,"&gt;0"),0)</f>
        <v>1819</v>
      </c>
      <c r="B1819" s="50"/>
      <c r="C1819" s="51"/>
      <c r="D1819" s="52"/>
      <c r="E1819" s="50"/>
      <c r="F1819" s="50"/>
      <c r="G1819" s="53"/>
      <c r="H1819" s="50"/>
      <c r="I1819" s="50"/>
      <c r="J1819" s="51"/>
      <c r="K1819" s="54"/>
      <c r="L1819" s="50"/>
      <c r="M1819" s="50"/>
      <c r="N1819" s="50"/>
    </row>
    <row r="1820" spans="1:14" s="29" customFormat="1" ht="13.15" customHeight="1">
      <c r="A1820" s="49">
        <f>IF((zdrovojéúdaje!B1820&gt;=$C$3)*(zdrovojéúdaje!B1820&lt;=$C$4),1+COUNTIF($A$1:$A1819,"&gt;0"),0)</f>
        <v>1820</v>
      </c>
      <c r="B1820" s="50"/>
      <c r="C1820" s="51"/>
      <c r="D1820" s="52"/>
      <c r="E1820" s="50"/>
      <c r="F1820" s="50"/>
      <c r="G1820" s="53"/>
      <c r="H1820" s="50"/>
      <c r="I1820" s="50"/>
      <c r="J1820" s="51"/>
      <c r="K1820" s="54"/>
      <c r="L1820" s="50"/>
      <c r="M1820" s="50"/>
      <c r="N1820" s="50"/>
    </row>
    <row r="1821" spans="1:14" s="29" customFormat="1" ht="13.15" customHeight="1">
      <c r="A1821" s="49">
        <f>IF((zdrovojéúdaje!B1821&gt;=$C$3)*(zdrovojéúdaje!B1821&lt;=$C$4),1+COUNTIF($A$1:$A1820,"&gt;0"),0)</f>
        <v>1821</v>
      </c>
      <c r="B1821" s="50"/>
      <c r="C1821" s="51"/>
      <c r="D1821" s="52"/>
      <c r="E1821" s="50"/>
      <c r="F1821" s="50"/>
      <c r="G1821" s="53"/>
      <c r="H1821" s="50"/>
      <c r="I1821" s="50"/>
      <c r="J1821" s="51"/>
      <c r="K1821" s="54"/>
      <c r="L1821" s="50"/>
      <c r="M1821" s="50"/>
      <c r="N1821" s="50"/>
    </row>
    <row r="1822" spans="1:14" s="29" customFormat="1" ht="13.15" customHeight="1">
      <c r="A1822" s="49">
        <f>IF((zdrovojéúdaje!B1822&gt;=$C$3)*(zdrovojéúdaje!B1822&lt;=$C$4),1+COUNTIF($A$1:$A1821,"&gt;0"),0)</f>
        <v>1822</v>
      </c>
      <c r="B1822" s="50"/>
      <c r="C1822" s="51"/>
      <c r="D1822" s="52"/>
      <c r="E1822" s="50"/>
      <c r="F1822" s="50"/>
      <c r="G1822" s="53"/>
      <c r="H1822" s="50"/>
      <c r="I1822" s="50"/>
      <c r="J1822" s="51"/>
      <c r="K1822" s="54"/>
      <c r="L1822" s="50"/>
      <c r="M1822" s="50"/>
      <c r="N1822" s="50"/>
    </row>
    <row r="1823" spans="1:14" s="29" customFormat="1" ht="13.15" customHeight="1">
      <c r="A1823" s="49">
        <f>IF((zdrovojéúdaje!B1823&gt;=$C$3)*(zdrovojéúdaje!B1823&lt;=$C$4),1+COUNTIF($A$1:$A1822,"&gt;0"),0)</f>
        <v>1823</v>
      </c>
      <c r="B1823" s="50"/>
      <c r="C1823" s="51"/>
      <c r="D1823" s="52"/>
      <c r="E1823" s="50"/>
      <c r="F1823" s="50"/>
      <c r="G1823" s="53"/>
      <c r="H1823" s="50"/>
      <c r="I1823" s="50"/>
      <c r="J1823" s="51"/>
      <c r="K1823" s="54"/>
      <c r="L1823" s="50"/>
      <c r="M1823" s="50"/>
      <c r="N1823" s="50"/>
    </row>
    <row r="1824" spans="1:14" s="29" customFormat="1" ht="13.15" customHeight="1">
      <c r="A1824" s="49">
        <f>IF((zdrovojéúdaje!B1824&gt;=$C$3)*(zdrovojéúdaje!B1824&lt;=$C$4),1+COUNTIF($A$1:$A1823,"&gt;0"),0)</f>
        <v>1824</v>
      </c>
      <c r="B1824" s="50"/>
      <c r="C1824" s="51"/>
      <c r="D1824" s="52"/>
      <c r="E1824" s="50"/>
      <c r="F1824" s="50"/>
      <c r="G1824" s="53"/>
      <c r="H1824" s="50"/>
      <c r="I1824" s="50"/>
      <c r="J1824" s="51"/>
      <c r="K1824" s="54"/>
      <c r="L1824" s="50"/>
      <c r="M1824" s="50"/>
      <c r="N1824" s="50"/>
    </row>
    <row r="1825" spans="1:14" s="29" customFormat="1" ht="13.15" customHeight="1">
      <c r="A1825" s="49">
        <f>IF((zdrovojéúdaje!B1825&gt;=$C$3)*(zdrovojéúdaje!B1825&lt;=$C$4),1+COUNTIF($A$1:$A1824,"&gt;0"),0)</f>
        <v>1825</v>
      </c>
      <c r="B1825" s="50"/>
      <c r="C1825" s="51"/>
      <c r="D1825" s="52"/>
      <c r="E1825" s="50"/>
      <c r="F1825" s="50"/>
      <c r="G1825" s="53"/>
      <c r="H1825" s="50"/>
      <c r="I1825" s="50"/>
      <c r="J1825" s="51"/>
      <c r="K1825" s="54"/>
      <c r="L1825" s="50"/>
      <c r="M1825" s="50"/>
      <c r="N1825" s="50"/>
    </row>
    <row r="1826" spans="1:14" s="29" customFormat="1" ht="13.15" customHeight="1">
      <c r="A1826" s="49">
        <f>IF((zdrovojéúdaje!B1826&gt;=$C$3)*(zdrovojéúdaje!B1826&lt;=$C$4),1+COUNTIF($A$1:$A1825,"&gt;0"),0)</f>
        <v>1826</v>
      </c>
      <c r="B1826" s="50"/>
      <c r="C1826" s="51"/>
      <c r="D1826" s="52"/>
      <c r="E1826" s="50"/>
      <c r="F1826" s="50"/>
      <c r="G1826" s="53"/>
      <c r="H1826" s="50"/>
      <c r="I1826" s="50"/>
      <c r="J1826" s="51"/>
      <c r="K1826" s="54"/>
      <c r="L1826" s="50"/>
      <c r="M1826" s="50"/>
      <c r="N1826" s="50"/>
    </row>
    <row r="1827" spans="1:14" s="29" customFormat="1" ht="13.15" customHeight="1">
      <c r="A1827" s="49">
        <f>IF((zdrovojéúdaje!B1827&gt;=$C$3)*(zdrovojéúdaje!B1827&lt;=$C$4),1+COUNTIF($A$1:$A1826,"&gt;0"),0)</f>
        <v>1827</v>
      </c>
      <c r="B1827" s="50"/>
      <c r="C1827" s="51"/>
      <c r="D1827" s="52"/>
      <c r="E1827" s="50"/>
      <c r="F1827" s="50"/>
      <c r="G1827" s="53"/>
      <c r="H1827" s="50"/>
      <c r="I1827" s="50"/>
      <c r="J1827" s="51"/>
      <c r="K1827" s="54"/>
      <c r="L1827" s="50"/>
      <c r="M1827" s="50"/>
      <c r="N1827" s="50"/>
    </row>
    <row r="1828" spans="1:14" s="29" customFormat="1" ht="13.15" customHeight="1">
      <c r="A1828" s="49">
        <f>IF((zdrovojéúdaje!B1828&gt;=$C$3)*(zdrovojéúdaje!B1828&lt;=$C$4),1+COUNTIF($A$1:$A1827,"&gt;0"),0)</f>
        <v>1828</v>
      </c>
      <c r="B1828" s="50"/>
      <c r="C1828" s="51"/>
      <c r="D1828" s="52"/>
      <c r="E1828" s="50"/>
      <c r="F1828" s="50"/>
      <c r="G1828" s="53"/>
      <c r="H1828" s="50"/>
      <c r="I1828" s="50"/>
      <c r="J1828" s="51"/>
      <c r="K1828" s="54"/>
      <c r="L1828" s="50"/>
      <c r="M1828" s="50"/>
      <c r="N1828" s="50"/>
    </row>
    <row r="1829" spans="1:14" s="29" customFormat="1" ht="13.15" customHeight="1">
      <c r="A1829" s="49">
        <f>IF((zdrovojéúdaje!B1829&gt;=$C$3)*(zdrovojéúdaje!B1829&lt;=$C$4),1+COUNTIF($A$1:$A1828,"&gt;0"),0)</f>
        <v>1829</v>
      </c>
      <c r="B1829" s="50"/>
      <c r="C1829" s="51"/>
      <c r="D1829" s="52"/>
      <c r="E1829" s="50"/>
      <c r="F1829" s="50"/>
      <c r="G1829" s="53"/>
      <c r="H1829" s="50"/>
      <c r="I1829" s="50"/>
      <c r="J1829" s="51"/>
      <c r="K1829" s="54"/>
      <c r="L1829" s="50"/>
      <c r="M1829" s="50"/>
      <c r="N1829" s="50"/>
    </row>
    <row r="1830" spans="1:14" s="29" customFormat="1" ht="13.15" customHeight="1">
      <c r="A1830" s="49">
        <f>IF((zdrovojéúdaje!B1830&gt;=$C$3)*(zdrovojéúdaje!B1830&lt;=$C$4),1+COUNTIF($A$1:$A1829,"&gt;0"),0)</f>
        <v>1830</v>
      </c>
      <c r="B1830" s="50"/>
      <c r="C1830" s="51"/>
      <c r="D1830" s="52"/>
      <c r="E1830" s="50"/>
      <c r="F1830" s="50"/>
      <c r="G1830" s="53"/>
      <c r="H1830" s="50"/>
      <c r="I1830" s="50"/>
      <c r="J1830" s="51"/>
      <c r="K1830" s="54"/>
      <c r="L1830" s="50"/>
      <c r="M1830" s="50"/>
      <c r="N1830" s="50"/>
    </row>
    <row r="1831" spans="1:14" s="29" customFormat="1" ht="13.15" customHeight="1">
      <c r="A1831" s="49">
        <f>IF((zdrovojéúdaje!B1831&gt;=$C$3)*(zdrovojéúdaje!B1831&lt;=$C$4),1+COUNTIF($A$1:$A1830,"&gt;0"),0)</f>
        <v>1831</v>
      </c>
      <c r="B1831" s="50"/>
      <c r="C1831" s="51"/>
      <c r="D1831" s="52"/>
      <c r="E1831" s="50"/>
      <c r="F1831" s="50"/>
      <c r="G1831" s="53"/>
      <c r="H1831" s="50"/>
      <c r="I1831" s="50"/>
      <c r="J1831" s="51"/>
      <c r="K1831" s="54"/>
      <c r="L1831" s="50"/>
      <c r="M1831" s="50"/>
      <c r="N1831" s="50"/>
    </row>
    <row r="1832" spans="1:14" s="29" customFormat="1" ht="13.15" customHeight="1">
      <c r="A1832" s="49">
        <f>IF((zdrovojéúdaje!B1832&gt;=$C$3)*(zdrovojéúdaje!B1832&lt;=$C$4),1+COUNTIF($A$1:$A1831,"&gt;0"),0)</f>
        <v>1832</v>
      </c>
      <c r="B1832" s="50"/>
      <c r="C1832" s="51"/>
      <c r="D1832" s="52"/>
      <c r="E1832" s="50"/>
      <c r="F1832" s="50"/>
      <c r="G1832" s="53"/>
      <c r="H1832" s="50"/>
      <c r="I1832" s="50"/>
      <c r="J1832" s="51"/>
      <c r="K1832" s="54"/>
      <c r="L1832" s="50"/>
      <c r="M1832" s="50"/>
      <c r="N1832" s="50"/>
    </row>
    <row r="1833" spans="1:14" s="29" customFormat="1" ht="13.15" customHeight="1">
      <c r="A1833" s="49">
        <f>IF((zdrovojéúdaje!B1833&gt;=$C$3)*(zdrovojéúdaje!B1833&lt;=$C$4),1+COUNTIF($A$1:$A1832,"&gt;0"),0)</f>
        <v>1833</v>
      </c>
      <c r="B1833" s="50"/>
      <c r="C1833" s="51"/>
      <c r="D1833" s="52"/>
      <c r="E1833" s="50"/>
      <c r="F1833" s="50"/>
      <c r="G1833" s="53"/>
      <c r="H1833" s="50"/>
      <c r="I1833" s="50"/>
      <c r="J1833" s="51"/>
      <c r="K1833" s="54"/>
      <c r="L1833" s="50"/>
      <c r="M1833" s="50"/>
      <c r="N1833" s="50"/>
    </row>
    <row r="1834" spans="1:14" s="29" customFormat="1" ht="13.15" customHeight="1">
      <c r="A1834" s="49">
        <f>IF((zdrovojéúdaje!B1834&gt;=$C$3)*(zdrovojéúdaje!B1834&lt;=$C$4),1+COUNTIF($A$1:$A1833,"&gt;0"),0)</f>
        <v>1834</v>
      </c>
      <c r="B1834" s="50"/>
      <c r="C1834" s="51"/>
      <c r="D1834" s="52"/>
      <c r="E1834" s="50"/>
      <c r="F1834" s="50"/>
      <c r="G1834" s="53"/>
      <c r="H1834" s="50"/>
      <c r="I1834" s="50"/>
      <c r="J1834" s="51"/>
      <c r="K1834" s="54"/>
      <c r="L1834" s="50"/>
      <c r="M1834" s="50"/>
      <c r="N1834" s="50"/>
    </row>
    <row r="1835" spans="1:14" s="29" customFormat="1" ht="13.15" customHeight="1">
      <c r="A1835" s="49">
        <f>IF((zdrovojéúdaje!B1835&gt;=$C$3)*(zdrovojéúdaje!B1835&lt;=$C$4),1+COUNTIF($A$1:$A1834,"&gt;0"),0)</f>
        <v>1835</v>
      </c>
      <c r="B1835" s="50"/>
      <c r="C1835" s="51"/>
      <c r="D1835" s="52"/>
      <c r="E1835" s="50"/>
      <c r="F1835" s="50"/>
      <c r="G1835" s="53"/>
      <c r="H1835" s="50"/>
      <c r="I1835" s="50"/>
      <c r="J1835" s="51"/>
      <c r="K1835" s="54"/>
      <c r="L1835" s="50"/>
      <c r="M1835" s="50"/>
      <c r="N1835" s="50"/>
    </row>
    <row r="1836" spans="1:14" s="29" customFormat="1" ht="13.15" customHeight="1">
      <c r="A1836" s="49">
        <f>IF((zdrovojéúdaje!B1836&gt;=$C$3)*(zdrovojéúdaje!B1836&lt;=$C$4),1+COUNTIF($A$1:$A1835,"&gt;0"),0)</f>
        <v>1836</v>
      </c>
      <c r="B1836" s="50"/>
      <c r="C1836" s="51"/>
      <c r="D1836" s="52"/>
      <c r="E1836" s="50"/>
      <c r="F1836" s="50"/>
      <c r="G1836" s="53"/>
      <c r="H1836" s="50"/>
      <c r="I1836" s="50"/>
      <c r="J1836" s="51"/>
      <c r="K1836" s="54"/>
      <c r="L1836" s="50"/>
      <c r="M1836" s="50"/>
      <c r="N1836" s="50"/>
    </row>
    <row r="1837" spans="1:14" s="29" customFormat="1" ht="13.15" customHeight="1">
      <c r="A1837" s="49">
        <f>IF((zdrovojéúdaje!B1837&gt;=$C$3)*(zdrovojéúdaje!B1837&lt;=$C$4),1+COUNTIF($A$1:$A1836,"&gt;0"),0)</f>
        <v>1837</v>
      </c>
      <c r="B1837" s="50"/>
      <c r="C1837" s="51"/>
      <c r="D1837" s="52"/>
      <c r="E1837" s="50"/>
      <c r="F1837" s="50"/>
      <c r="G1837" s="53"/>
      <c r="H1837" s="50"/>
      <c r="I1837" s="50"/>
      <c r="J1837" s="51"/>
      <c r="K1837" s="54"/>
      <c r="L1837" s="50"/>
      <c r="M1837" s="50"/>
      <c r="N1837" s="50"/>
    </row>
    <row r="1838" spans="1:14" s="29" customFormat="1" ht="13.15" customHeight="1">
      <c r="A1838" s="49">
        <f>IF((zdrovojéúdaje!B1838&gt;=$C$3)*(zdrovojéúdaje!B1838&lt;=$C$4),1+COUNTIF($A$1:$A1837,"&gt;0"),0)</f>
        <v>1838</v>
      </c>
      <c r="B1838" s="50"/>
      <c r="C1838" s="51"/>
      <c r="D1838" s="52"/>
      <c r="E1838" s="50"/>
      <c r="F1838" s="50"/>
      <c r="G1838" s="53"/>
      <c r="H1838" s="50"/>
      <c r="I1838" s="50"/>
      <c r="J1838" s="51"/>
      <c r="K1838" s="54"/>
      <c r="L1838" s="50"/>
      <c r="M1838" s="50"/>
      <c r="N1838" s="50"/>
    </row>
    <row r="1839" spans="1:14" s="29" customFormat="1" ht="13.15" customHeight="1">
      <c r="A1839" s="49">
        <f>IF((zdrovojéúdaje!B1839&gt;=$C$3)*(zdrovojéúdaje!B1839&lt;=$C$4),1+COUNTIF($A$1:$A1838,"&gt;0"),0)</f>
        <v>1839</v>
      </c>
      <c r="B1839" s="50"/>
      <c r="C1839" s="51"/>
      <c r="D1839" s="52"/>
      <c r="E1839" s="50"/>
      <c r="F1839" s="50"/>
      <c r="G1839" s="53"/>
      <c r="H1839" s="50"/>
      <c r="I1839" s="50"/>
      <c r="J1839" s="51"/>
      <c r="K1839" s="54"/>
      <c r="L1839" s="50"/>
      <c r="M1839" s="50"/>
      <c r="N1839" s="50"/>
    </row>
    <row r="1840" spans="1:14" s="29" customFormat="1" ht="13.15" customHeight="1">
      <c r="A1840" s="49">
        <f>IF((zdrovojéúdaje!B1840&gt;=$C$3)*(zdrovojéúdaje!B1840&lt;=$C$4),1+COUNTIF($A$1:$A1839,"&gt;0"),0)</f>
        <v>1840</v>
      </c>
      <c r="B1840" s="50"/>
      <c r="C1840" s="51"/>
      <c r="D1840" s="52"/>
      <c r="E1840" s="50"/>
      <c r="F1840" s="50"/>
      <c r="G1840" s="53"/>
      <c r="H1840" s="50"/>
      <c r="I1840" s="50"/>
      <c r="J1840" s="51"/>
      <c r="K1840" s="54"/>
      <c r="L1840" s="50"/>
      <c r="M1840" s="50"/>
      <c r="N1840" s="50"/>
    </row>
    <row r="1841" spans="1:14" s="29" customFormat="1" ht="13.15" customHeight="1">
      <c r="A1841" s="49">
        <f>IF((zdrovojéúdaje!B1841&gt;=$C$3)*(zdrovojéúdaje!B1841&lt;=$C$4),1+COUNTIF($A$1:$A1840,"&gt;0"),0)</f>
        <v>1841</v>
      </c>
      <c r="B1841" s="50"/>
      <c r="C1841" s="51"/>
      <c r="D1841" s="52"/>
      <c r="E1841" s="50"/>
      <c r="F1841" s="50"/>
      <c r="G1841" s="53"/>
      <c r="H1841" s="50"/>
      <c r="I1841" s="50"/>
      <c r="J1841" s="51"/>
      <c r="K1841" s="54"/>
      <c r="L1841" s="50"/>
      <c r="M1841" s="50"/>
      <c r="N1841" s="50"/>
    </row>
    <row r="1842" spans="1:14" s="29" customFormat="1" ht="13.15" customHeight="1">
      <c r="A1842" s="49">
        <f>IF((zdrovojéúdaje!B1842&gt;=$C$3)*(zdrovojéúdaje!B1842&lt;=$C$4),1+COUNTIF($A$1:$A1841,"&gt;0"),0)</f>
        <v>1842</v>
      </c>
      <c r="B1842" s="50"/>
      <c r="C1842" s="51"/>
      <c r="D1842" s="52"/>
      <c r="E1842" s="50"/>
      <c r="F1842" s="50"/>
      <c r="G1842" s="53"/>
      <c r="H1842" s="50"/>
      <c r="I1842" s="50"/>
      <c r="J1842" s="51"/>
      <c r="K1842" s="54"/>
      <c r="L1842" s="50"/>
      <c r="M1842" s="50"/>
      <c r="N1842" s="50"/>
    </row>
    <row r="1843" spans="1:14" s="29" customFormat="1" ht="13.15" customHeight="1">
      <c r="A1843" s="49">
        <f>IF((zdrovojéúdaje!B1843&gt;=$C$3)*(zdrovojéúdaje!B1843&lt;=$C$4),1+COUNTIF($A$1:$A1842,"&gt;0"),0)</f>
        <v>1843</v>
      </c>
      <c r="B1843" s="50"/>
      <c r="C1843" s="51"/>
      <c r="D1843" s="52"/>
      <c r="E1843" s="50"/>
      <c r="F1843" s="50"/>
      <c r="G1843" s="53"/>
      <c r="H1843" s="50"/>
      <c r="I1843" s="50"/>
      <c r="J1843" s="51"/>
      <c r="K1843" s="54"/>
      <c r="L1843" s="50"/>
      <c r="M1843" s="50"/>
      <c r="N1843" s="50"/>
    </row>
    <row r="1844" spans="1:14" s="29" customFormat="1" ht="13.15" customHeight="1">
      <c r="A1844" s="49">
        <f>IF((zdrovojéúdaje!B1844&gt;=$C$3)*(zdrovojéúdaje!B1844&lt;=$C$4),1+COUNTIF($A$1:$A1843,"&gt;0"),0)</f>
        <v>1844</v>
      </c>
      <c r="B1844" s="50"/>
      <c r="C1844" s="51"/>
      <c r="D1844" s="52"/>
      <c r="E1844" s="50"/>
      <c r="F1844" s="50"/>
      <c r="G1844" s="53"/>
      <c r="H1844" s="50"/>
      <c r="I1844" s="50"/>
      <c r="J1844" s="51"/>
      <c r="K1844" s="54"/>
      <c r="L1844" s="50"/>
      <c r="M1844" s="50"/>
      <c r="N1844" s="50"/>
    </row>
    <row r="1845" spans="1:14" s="29" customFormat="1" ht="13.15" customHeight="1">
      <c r="A1845" s="49">
        <f>IF((zdrovojéúdaje!B1845&gt;=$C$3)*(zdrovojéúdaje!B1845&lt;=$C$4),1+COUNTIF($A$1:$A1844,"&gt;0"),0)</f>
        <v>1845</v>
      </c>
      <c r="B1845" s="50"/>
      <c r="C1845" s="51"/>
      <c r="D1845" s="52"/>
      <c r="E1845" s="50"/>
      <c r="F1845" s="50"/>
      <c r="G1845" s="53"/>
      <c r="H1845" s="50"/>
      <c r="I1845" s="50"/>
      <c r="J1845" s="51"/>
      <c r="K1845" s="54"/>
      <c r="L1845" s="50"/>
      <c r="M1845" s="50"/>
      <c r="N1845" s="50"/>
    </row>
    <row r="1846" spans="1:14" s="29" customFormat="1" ht="13.15" customHeight="1">
      <c r="A1846" s="49">
        <f>IF((zdrovojéúdaje!B1846&gt;=$C$3)*(zdrovojéúdaje!B1846&lt;=$C$4),1+COUNTIF($A$1:$A1845,"&gt;0"),0)</f>
        <v>1846</v>
      </c>
      <c r="B1846" s="50"/>
      <c r="C1846" s="51"/>
      <c r="D1846" s="52"/>
      <c r="E1846" s="50"/>
      <c r="F1846" s="50"/>
      <c r="G1846" s="53"/>
      <c r="H1846" s="50"/>
      <c r="I1846" s="50"/>
      <c r="J1846" s="51"/>
      <c r="K1846" s="54"/>
      <c r="L1846" s="50"/>
      <c r="M1846" s="50"/>
      <c r="N1846" s="50"/>
    </row>
    <row r="1847" spans="1:14" s="29" customFormat="1" ht="13.15" customHeight="1">
      <c r="A1847" s="49">
        <f>IF((zdrovojéúdaje!B1847&gt;=$C$3)*(zdrovojéúdaje!B1847&lt;=$C$4),1+COUNTIF($A$1:$A1846,"&gt;0"),0)</f>
        <v>1847</v>
      </c>
      <c r="B1847" s="50"/>
      <c r="C1847" s="51"/>
      <c r="D1847" s="52"/>
      <c r="E1847" s="50"/>
      <c r="F1847" s="50"/>
      <c r="G1847" s="53"/>
      <c r="H1847" s="50"/>
      <c r="I1847" s="50"/>
      <c r="J1847" s="51"/>
      <c r="K1847" s="54"/>
      <c r="L1847" s="50"/>
      <c r="M1847" s="50"/>
      <c r="N1847" s="50"/>
    </row>
    <row r="1848" spans="1:14" s="29" customFormat="1" ht="13.15" customHeight="1">
      <c r="A1848" s="49">
        <f>IF((zdrovojéúdaje!B1848&gt;=$C$3)*(zdrovojéúdaje!B1848&lt;=$C$4),1+COUNTIF($A$1:$A1847,"&gt;0"),0)</f>
        <v>1848</v>
      </c>
      <c r="B1848" s="50"/>
      <c r="C1848" s="51"/>
      <c r="D1848" s="52"/>
      <c r="E1848" s="50"/>
      <c r="F1848" s="50"/>
      <c r="G1848" s="53"/>
      <c r="H1848" s="50"/>
      <c r="I1848" s="50"/>
      <c r="J1848" s="51"/>
      <c r="K1848" s="54"/>
      <c r="L1848" s="50"/>
      <c r="M1848" s="50"/>
      <c r="N1848" s="50"/>
    </row>
    <row r="1849" spans="1:14" s="29" customFormat="1" ht="13.15" customHeight="1">
      <c r="A1849" s="49">
        <f>IF((zdrovojéúdaje!B1849&gt;=$C$3)*(zdrovojéúdaje!B1849&lt;=$C$4),1+COUNTIF($A$1:$A1848,"&gt;0"),0)</f>
        <v>1849</v>
      </c>
      <c r="B1849" s="50"/>
      <c r="C1849" s="51"/>
      <c r="D1849" s="52"/>
      <c r="E1849" s="50"/>
      <c r="F1849" s="50"/>
      <c r="G1849" s="53"/>
      <c r="H1849" s="50"/>
      <c r="I1849" s="50"/>
      <c r="J1849" s="51"/>
      <c r="K1849" s="54"/>
      <c r="L1849" s="50"/>
      <c r="M1849" s="50"/>
      <c r="N1849" s="50"/>
    </row>
    <row r="1850" spans="1:14" s="29" customFormat="1" ht="13.15" customHeight="1">
      <c r="A1850" s="49">
        <f>IF((zdrovojéúdaje!B1850&gt;=$C$3)*(zdrovojéúdaje!B1850&lt;=$C$4),1+COUNTIF($A$1:$A1849,"&gt;0"),0)</f>
        <v>1850</v>
      </c>
      <c r="B1850" s="50"/>
      <c r="C1850" s="51"/>
      <c r="D1850" s="52"/>
      <c r="E1850" s="50"/>
      <c r="F1850" s="50"/>
      <c r="G1850" s="53"/>
      <c r="H1850" s="50"/>
      <c r="I1850" s="50"/>
      <c r="J1850" s="51"/>
      <c r="K1850" s="54"/>
      <c r="L1850" s="50"/>
      <c r="M1850" s="50"/>
      <c r="N1850" s="50"/>
    </row>
    <row r="1851" spans="1:14" s="29" customFormat="1" ht="13.15" customHeight="1">
      <c r="A1851" s="49">
        <f>IF((zdrovojéúdaje!B1851&gt;=$C$3)*(zdrovojéúdaje!B1851&lt;=$C$4),1+COUNTIF($A$1:$A1850,"&gt;0"),0)</f>
        <v>1851</v>
      </c>
      <c r="B1851" s="50"/>
      <c r="C1851" s="51"/>
      <c r="D1851" s="52"/>
      <c r="E1851" s="50"/>
      <c r="F1851" s="50"/>
      <c r="G1851" s="53"/>
      <c r="H1851" s="50"/>
      <c r="I1851" s="50"/>
      <c r="J1851" s="51"/>
      <c r="K1851" s="54"/>
      <c r="L1851" s="50"/>
      <c r="M1851" s="50"/>
      <c r="N1851" s="50"/>
    </row>
    <row r="1852" spans="1:14" s="29" customFormat="1" ht="13.15" customHeight="1">
      <c r="A1852" s="49">
        <f>IF((zdrovojéúdaje!B1852&gt;=$C$3)*(zdrovojéúdaje!B1852&lt;=$C$4),1+COUNTIF($A$1:$A1851,"&gt;0"),0)</f>
        <v>1852</v>
      </c>
      <c r="B1852" s="50"/>
      <c r="C1852" s="51"/>
      <c r="D1852" s="52"/>
      <c r="E1852" s="50"/>
      <c r="F1852" s="50"/>
      <c r="G1852" s="53"/>
      <c r="H1852" s="50"/>
      <c r="I1852" s="50"/>
      <c r="J1852" s="51"/>
      <c r="K1852" s="54"/>
      <c r="L1852" s="50"/>
      <c r="M1852" s="50"/>
      <c r="N1852" s="50"/>
    </row>
    <row r="1853" spans="1:14" s="29" customFormat="1" ht="13.15" customHeight="1">
      <c r="A1853" s="49">
        <f>IF((zdrovojéúdaje!B1853&gt;=$C$3)*(zdrovojéúdaje!B1853&lt;=$C$4),1+COUNTIF($A$1:$A1852,"&gt;0"),0)</f>
        <v>1853</v>
      </c>
      <c r="B1853" s="50"/>
      <c r="C1853" s="51"/>
      <c r="D1853" s="52"/>
      <c r="E1853" s="50"/>
      <c r="F1853" s="50"/>
      <c r="G1853" s="53"/>
      <c r="H1853" s="50"/>
      <c r="I1853" s="50"/>
      <c r="J1853" s="51"/>
      <c r="K1853" s="54"/>
      <c r="L1853" s="50"/>
      <c r="M1853" s="50"/>
      <c r="N1853" s="50"/>
    </row>
    <row r="1854" spans="1:14" s="29" customFormat="1" ht="13.15" customHeight="1">
      <c r="A1854" s="49">
        <f>IF((zdrovojéúdaje!B1854&gt;=$C$3)*(zdrovojéúdaje!B1854&lt;=$C$4),1+COUNTIF($A$1:$A1853,"&gt;0"),0)</f>
        <v>1854</v>
      </c>
      <c r="B1854" s="50"/>
      <c r="C1854" s="51"/>
      <c r="D1854" s="52"/>
      <c r="E1854" s="50"/>
      <c r="F1854" s="50"/>
      <c r="G1854" s="53"/>
      <c r="H1854" s="50"/>
      <c r="I1854" s="50"/>
      <c r="J1854" s="51"/>
      <c r="K1854" s="54"/>
      <c r="L1854" s="50"/>
      <c r="M1854" s="50"/>
      <c r="N1854" s="50"/>
    </row>
    <row r="1855" spans="1:14" s="29" customFormat="1" ht="13.15" customHeight="1">
      <c r="A1855" s="49">
        <f>IF((zdrovojéúdaje!B1855&gt;=$C$3)*(zdrovojéúdaje!B1855&lt;=$C$4),1+COUNTIF($A$1:$A1854,"&gt;0"),0)</f>
        <v>1855</v>
      </c>
      <c r="B1855" s="50"/>
      <c r="C1855" s="51"/>
      <c r="D1855" s="52"/>
      <c r="E1855" s="50"/>
      <c r="F1855" s="50"/>
      <c r="G1855" s="53"/>
      <c r="H1855" s="50"/>
      <c r="I1855" s="50"/>
      <c r="J1855" s="51"/>
      <c r="K1855" s="54"/>
      <c r="L1855" s="50"/>
      <c r="M1855" s="50"/>
      <c r="N1855" s="50"/>
    </row>
    <row r="1856" spans="1:14" s="29" customFormat="1" ht="13.15" customHeight="1">
      <c r="A1856" s="49">
        <f>IF((zdrovojéúdaje!B1856&gt;=$C$3)*(zdrovojéúdaje!B1856&lt;=$C$4),1+COUNTIF($A$1:$A1855,"&gt;0"),0)</f>
        <v>1856</v>
      </c>
      <c r="B1856" s="50"/>
      <c r="C1856" s="51"/>
      <c r="D1856" s="52"/>
      <c r="E1856" s="50"/>
      <c r="F1856" s="50"/>
      <c r="G1856" s="53"/>
      <c r="H1856" s="50"/>
      <c r="I1856" s="50"/>
      <c r="J1856" s="51"/>
      <c r="K1856" s="54"/>
      <c r="L1856" s="50"/>
      <c r="M1856" s="50"/>
      <c r="N1856" s="50"/>
    </row>
    <row r="1857" spans="1:14" s="29" customFormat="1" ht="13.15" customHeight="1">
      <c r="A1857" s="49">
        <f>IF((zdrovojéúdaje!B1857&gt;=$C$3)*(zdrovojéúdaje!B1857&lt;=$C$4),1+COUNTIF($A$1:$A1856,"&gt;0"),0)</f>
        <v>1857</v>
      </c>
      <c r="B1857" s="50"/>
      <c r="C1857" s="51"/>
      <c r="D1857" s="52"/>
      <c r="E1857" s="50"/>
      <c r="F1857" s="50"/>
      <c r="G1857" s="53"/>
      <c r="H1857" s="50"/>
      <c r="I1857" s="50"/>
      <c r="J1857" s="51"/>
      <c r="K1857" s="54"/>
      <c r="L1857" s="50"/>
      <c r="M1857" s="50"/>
      <c r="N1857" s="50"/>
    </row>
    <row r="1858" spans="1:14" s="29" customFormat="1" ht="13.15" customHeight="1">
      <c r="A1858" s="49">
        <f>IF((zdrovojéúdaje!B1858&gt;=$C$3)*(zdrovojéúdaje!B1858&lt;=$C$4),1+COUNTIF($A$1:$A1857,"&gt;0"),0)</f>
        <v>1858</v>
      </c>
      <c r="B1858" s="50"/>
      <c r="C1858" s="51"/>
      <c r="D1858" s="52"/>
      <c r="E1858" s="50"/>
      <c r="F1858" s="50"/>
      <c r="G1858" s="53"/>
      <c r="H1858" s="50"/>
      <c r="I1858" s="50"/>
      <c r="J1858" s="51"/>
      <c r="K1858" s="54"/>
      <c r="L1858" s="50"/>
      <c r="M1858" s="50"/>
      <c r="N1858" s="50"/>
    </row>
    <row r="1859" spans="1:14" s="29" customFormat="1" ht="13.15" customHeight="1">
      <c r="A1859" s="49">
        <f>IF((zdrovojéúdaje!B1859&gt;=$C$3)*(zdrovojéúdaje!B1859&lt;=$C$4),1+COUNTIF($A$1:$A1858,"&gt;0"),0)</f>
        <v>1859</v>
      </c>
      <c r="B1859" s="50"/>
      <c r="C1859" s="51"/>
      <c r="D1859" s="52"/>
      <c r="E1859" s="50"/>
      <c r="F1859" s="50"/>
      <c r="G1859" s="53"/>
      <c r="H1859" s="50"/>
      <c r="I1859" s="50"/>
      <c r="J1859" s="51"/>
      <c r="K1859" s="54"/>
      <c r="L1859" s="50"/>
      <c r="M1859" s="50"/>
      <c r="N1859" s="50"/>
    </row>
    <row r="1860" spans="1:14" s="29" customFormat="1" ht="13.15" customHeight="1">
      <c r="A1860" s="49">
        <f>IF((zdrovojéúdaje!B1860&gt;=$C$3)*(zdrovojéúdaje!B1860&lt;=$C$4),1+COUNTIF($A$1:$A1859,"&gt;0"),0)</f>
        <v>1860</v>
      </c>
      <c r="B1860" s="50"/>
      <c r="C1860" s="51"/>
      <c r="D1860" s="52"/>
      <c r="E1860" s="50"/>
      <c r="F1860" s="50"/>
      <c r="G1860" s="53"/>
      <c r="H1860" s="50"/>
      <c r="I1860" s="50"/>
      <c r="J1860" s="51"/>
      <c r="K1860" s="54"/>
      <c r="L1860" s="50"/>
      <c r="M1860" s="50"/>
      <c r="N1860" s="50"/>
    </row>
    <row r="1861" spans="1:14" s="29" customFormat="1" ht="13.15" customHeight="1">
      <c r="A1861" s="49">
        <f>IF((zdrovojéúdaje!B1861&gt;=$C$3)*(zdrovojéúdaje!B1861&lt;=$C$4),1+COUNTIF($A$1:$A1860,"&gt;0"),0)</f>
        <v>1861</v>
      </c>
      <c r="B1861" s="50"/>
      <c r="C1861" s="51"/>
      <c r="D1861" s="52"/>
      <c r="E1861" s="50"/>
      <c r="F1861" s="50"/>
      <c r="G1861" s="53"/>
      <c r="H1861" s="50"/>
      <c r="I1861" s="50"/>
      <c r="J1861" s="51"/>
      <c r="K1861" s="54"/>
      <c r="L1861" s="50"/>
      <c r="M1861" s="50"/>
      <c r="N1861" s="50"/>
    </row>
    <row r="1862" spans="1:14" s="29" customFormat="1" ht="13.15" customHeight="1">
      <c r="A1862" s="49">
        <f>IF((zdrovojéúdaje!B1862&gt;=$C$3)*(zdrovojéúdaje!B1862&lt;=$C$4),1+COUNTIF($A$1:$A1861,"&gt;0"),0)</f>
        <v>1862</v>
      </c>
      <c r="B1862" s="50"/>
      <c r="C1862" s="51"/>
      <c r="D1862" s="52"/>
      <c r="E1862" s="50"/>
      <c r="F1862" s="50"/>
      <c r="G1862" s="53"/>
      <c r="H1862" s="50"/>
      <c r="I1862" s="50"/>
      <c r="J1862" s="51"/>
      <c r="K1862" s="54"/>
      <c r="L1862" s="50"/>
      <c r="M1862" s="50"/>
      <c r="N1862" s="50"/>
    </row>
    <row r="1863" spans="1:14" s="29" customFormat="1" ht="13.15" customHeight="1">
      <c r="A1863" s="49">
        <f>IF((zdrovojéúdaje!B1863&gt;=$C$3)*(zdrovojéúdaje!B1863&lt;=$C$4),1+COUNTIF($A$1:$A1862,"&gt;0"),0)</f>
        <v>1863</v>
      </c>
      <c r="B1863" s="50"/>
      <c r="C1863" s="51"/>
      <c r="D1863" s="52"/>
      <c r="E1863" s="50"/>
      <c r="F1863" s="50"/>
      <c r="G1863" s="53"/>
      <c r="H1863" s="50"/>
      <c r="I1863" s="50"/>
      <c r="J1863" s="51"/>
      <c r="K1863" s="54"/>
      <c r="L1863" s="50"/>
      <c r="M1863" s="50"/>
      <c r="N1863" s="50"/>
    </row>
    <row r="1864" spans="1:14" s="29" customFormat="1" ht="13.15" customHeight="1">
      <c r="A1864" s="49">
        <f>IF((zdrovojéúdaje!B1864&gt;=$C$3)*(zdrovojéúdaje!B1864&lt;=$C$4),1+COUNTIF($A$1:$A1863,"&gt;0"),0)</f>
        <v>1864</v>
      </c>
      <c r="B1864" s="50"/>
      <c r="C1864" s="51"/>
      <c r="D1864" s="52"/>
      <c r="E1864" s="50"/>
      <c r="F1864" s="50"/>
      <c r="G1864" s="53"/>
      <c r="H1864" s="50"/>
      <c r="I1864" s="50"/>
      <c r="J1864" s="51"/>
      <c r="K1864" s="54"/>
      <c r="L1864" s="50"/>
      <c r="M1864" s="50"/>
      <c r="N1864" s="50"/>
    </row>
    <row r="1865" spans="1:14" s="29" customFormat="1" ht="13.15" customHeight="1">
      <c r="A1865" s="49">
        <f>IF((zdrovojéúdaje!B1865&gt;=$C$3)*(zdrovojéúdaje!B1865&lt;=$C$4),1+COUNTIF($A$1:$A1864,"&gt;0"),0)</f>
        <v>1865</v>
      </c>
      <c r="B1865" s="50"/>
      <c r="C1865" s="51"/>
      <c r="D1865" s="52"/>
      <c r="E1865" s="50"/>
      <c r="F1865" s="50"/>
      <c r="G1865" s="53"/>
      <c r="H1865" s="50"/>
      <c r="I1865" s="50"/>
      <c r="J1865" s="51"/>
      <c r="K1865" s="54"/>
      <c r="L1865" s="50"/>
      <c r="M1865" s="50"/>
      <c r="N1865" s="50"/>
    </row>
    <row r="1866" spans="1:14" s="29" customFormat="1" ht="13.15" customHeight="1">
      <c r="A1866" s="49">
        <f>IF((zdrovojéúdaje!B1866&gt;=$C$3)*(zdrovojéúdaje!B1866&lt;=$C$4),1+COUNTIF($A$1:$A1865,"&gt;0"),0)</f>
        <v>1866</v>
      </c>
      <c r="B1866" s="50"/>
      <c r="C1866" s="51"/>
      <c r="D1866" s="52"/>
      <c r="E1866" s="50"/>
      <c r="F1866" s="50"/>
      <c r="G1866" s="53"/>
      <c r="H1866" s="50"/>
      <c r="I1866" s="50"/>
      <c r="J1866" s="51"/>
      <c r="K1866" s="54"/>
      <c r="L1866" s="50"/>
      <c r="M1866" s="50"/>
      <c r="N1866" s="50"/>
    </row>
    <row r="1867" spans="1:14" s="29" customFormat="1" ht="13.15" customHeight="1">
      <c r="A1867" s="49">
        <f>IF((zdrovojéúdaje!B1867&gt;=$C$3)*(zdrovojéúdaje!B1867&lt;=$C$4),1+COUNTIF($A$1:$A1866,"&gt;0"),0)</f>
        <v>1867</v>
      </c>
      <c r="B1867" s="50"/>
      <c r="C1867" s="51"/>
      <c r="D1867" s="52"/>
      <c r="E1867" s="50"/>
      <c r="F1867" s="50"/>
      <c r="G1867" s="53"/>
      <c r="H1867" s="50"/>
      <c r="I1867" s="50"/>
      <c r="J1867" s="51"/>
      <c r="K1867" s="54"/>
      <c r="L1867" s="50"/>
      <c r="M1867" s="50"/>
      <c r="N1867" s="50"/>
    </row>
    <row r="1868" spans="1:14" s="29" customFormat="1" ht="13.15" customHeight="1">
      <c r="A1868" s="49">
        <f>IF((zdrovojéúdaje!B1868&gt;=$C$3)*(zdrovojéúdaje!B1868&lt;=$C$4),1+COUNTIF($A$1:$A1867,"&gt;0"),0)</f>
        <v>1868</v>
      </c>
      <c r="B1868" s="50"/>
      <c r="C1868" s="51"/>
      <c r="D1868" s="52"/>
      <c r="E1868" s="50"/>
      <c r="F1868" s="50"/>
      <c r="G1868" s="53"/>
      <c r="H1868" s="50"/>
      <c r="I1868" s="50"/>
      <c r="J1868" s="51"/>
      <c r="K1868" s="54"/>
      <c r="L1868" s="50"/>
      <c r="M1868" s="50"/>
      <c r="N1868" s="50"/>
    </row>
    <row r="1869" spans="1:14" s="29" customFormat="1" ht="13.15" customHeight="1">
      <c r="A1869" s="49">
        <f>IF((zdrovojéúdaje!B1869&gt;=$C$3)*(zdrovojéúdaje!B1869&lt;=$C$4),1+COUNTIF($A$1:$A1868,"&gt;0"),0)</f>
        <v>1869</v>
      </c>
      <c r="B1869" s="50"/>
      <c r="C1869" s="51"/>
      <c r="D1869" s="52"/>
      <c r="E1869" s="50"/>
      <c r="F1869" s="50"/>
      <c r="G1869" s="53"/>
      <c r="H1869" s="50"/>
      <c r="I1869" s="50"/>
      <c r="J1869" s="51"/>
      <c r="K1869" s="54"/>
      <c r="L1869" s="50"/>
      <c r="M1869" s="50"/>
      <c r="N1869" s="50"/>
    </row>
    <row r="1870" spans="1:14" s="29" customFormat="1" ht="13.15" customHeight="1">
      <c r="A1870" s="49">
        <f>IF((zdrovojéúdaje!B1870&gt;=$C$3)*(zdrovojéúdaje!B1870&lt;=$C$4),1+COUNTIF($A$1:$A1869,"&gt;0"),0)</f>
        <v>1870</v>
      </c>
      <c r="B1870" s="50"/>
      <c r="C1870" s="51"/>
      <c r="D1870" s="52"/>
      <c r="E1870" s="50"/>
      <c r="F1870" s="50"/>
      <c r="G1870" s="53"/>
      <c r="H1870" s="50"/>
      <c r="I1870" s="50"/>
      <c r="J1870" s="51"/>
      <c r="K1870" s="54"/>
      <c r="L1870" s="50"/>
      <c r="M1870" s="50"/>
      <c r="N1870" s="50"/>
    </row>
    <row r="1871" spans="1:14" s="29" customFormat="1" ht="13.15" customHeight="1">
      <c r="A1871" s="49">
        <f>IF((zdrovojéúdaje!B1871&gt;=$C$3)*(zdrovojéúdaje!B1871&lt;=$C$4),1+COUNTIF($A$1:$A1870,"&gt;0"),0)</f>
        <v>1871</v>
      </c>
      <c r="B1871" s="50"/>
      <c r="C1871" s="51"/>
      <c r="D1871" s="52"/>
      <c r="E1871" s="50"/>
      <c r="F1871" s="50"/>
      <c r="G1871" s="53"/>
      <c r="H1871" s="50"/>
      <c r="I1871" s="50"/>
      <c r="J1871" s="51"/>
      <c r="K1871" s="54"/>
      <c r="L1871" s="50"/>
      <c r="M1871" s="50"/>
      <c r="N1871" s="50"/>
    </row>
    <row r="1872" spans="1:14" s="29" customFormat="1" ht="13.15" customHeight="1">
      <c r="A1872" s="49">
        <f>IF((zdrovojéúdaje!B1872&gt;=$C$3)*(zdrovojéúdaje!B1872&lt;=$C$4),1+COUNTIF($A$1:$A1871,"&gt;0"),0)</f>
        <v>1872</v>
      </c>
      <c r="B1872" s="50"/>
      <c r="C1872" s="51"/>
      <c r="D1872" s="52"/>
      <c r="E1872" s="50"/>
      <c r="F1872" s="50"/>
      <c r="G1872" s="53"/>
      <c r="H1872" s="50"/>
      <c r="I1872" s="50"/>
      <c r="J1872" s="51"/>
      <c r="K1872" s="54"/>
      <c r="L1872" s="50"/>
      <c r="M1872" s="50"/>
      <c r="N1872" s="50"/>
    </row>
    <row r="1873" spans="1:14" s="29" customFormat="1" ht="13.15" customHeight="1">
      <c r="A1873" s="49">
        <f>IF((zdrovojéúdaje!B1873&gt;=$C$3)*(zdrovojéúdaje!B1873&lt;=$C$4),1+COUNTIF($A$1:$A1872,"&gt;0"),0)</f>
        <v>1873</v>
      </c>
      <c r="B1873" s="50"/>
      <c r="C1873" s="51"/>
      <c r="D1873" s="52"/>
      <c r="E1873" s="50"/>
      <c r="F1873" s="50"/>
      <c r="G1873" s="53"/>
      <c r="H1873" s="50"/>
      <c r="I1873" s="50"/>
      <c r="J1873" s="51"/>
      <c r="K1873" s="54"/>
      <c r="L1873" s="50"/>
      <c r="M1873" s="50"/>
      <c r="N1873" s="50"/>
    </row>
    <row r="1874" spans="1:14" s="29" customFormat="1" ht="13.15" customHeight="1">
      <c r="A1874" s="49">
        <f>IF((zdrovojéúdaje!B1874&gt;=$C$3)*(zdrovojéúdaje!B1874&lt;=$C$4),1+COUNTIF($A$1:$A1873,"&gt;0"),0)</f>
        <v>1874</v>
      </c>
      <c r="B1874" s="50"/>
      <c r="C1874" s="51"/>
      <c r="D1874" s="52"/>
      <c r="E1874" s="50"/>
      <c r="F1874" s="50"/>
      <c r="G1874" s="53"/>
      <c r="H1874" s="50"/>
      <c r="I1874" s="50"/>
      <c r="J1874" s="51"/>
      <c r="K1874" s="54"/>
      <c r="L1874" s="50"/>
      <c r="M1874" s="50"/>
      <c r="N1874" s="50"/>
    </row>
    <row r="1875" spans="1:14" s="29" customFormat="1" ht="13.15" customHeight="1">
      <c r="A1875" s="49">
        <f>IF((zdrovojéúdaje!B1875&gt;=$C$3)*(zdrovojéúdaje!B1875&lt;=$C$4),1+COUNTIF($A$1:$A1874,"&gt;0"),0)</f>
        <v>1875</v>
      </c>
      <c r="B1875" s="50"/>
      <c r="C1875" s="51"/>
      <c r="D1875" s="52"/>
      <c r="E1875" s="50"/>
      <c r="F1875" s="50"/>
      <c r="G1875" s="53"/>
      <c r="H1875" s="50"/>
      <c r="I1875" s="50"/>
      <c r="J1875" s="51"/>
      <c r="K1875" s="54"/>
      <c r="L1875" s="50"/>
      <c r="M1875" s="50"/>
      <c r="N1875" s="50"/>
    </row>
    <row r="1876" spans="1:14" s="29" customFormat="1" ht="13.15" customHeight="1">
      <c r="A1876" s="49">
        <f>IF((zdrovojéúdaje!B1876&gt;=$C$3)*(zdrovojéúdaje!B1876&lt;=$C$4),1+COUNTIF($A$1:$A1875,"&gt;0"),0)</f>
        <v>1876</v>
      </c>
      <c r="B1876" s="50"/>
      <c r="C1876" s="51"/>
      <c r="D1876" s="52"/>
      <c r="E1876" s="50"/>
      <c r="F1876" s="50"/>
      <c r="G1876" s="53"/>
      <c r="H1876" s="50"/>
      <c r="I1876" s="50"/>
      <c r="J1876" s="51"/>
      <c r="K1876" s="54"/>
      <c r="L1876" s="50"/>
      <c r="M1876" s="50"/>
      <c r="N1876" s="50"/>
    </row>
    <row r="1877" spans="1:14" s="29" customFormat="1" ht="13.15" customHeight="1">
      <c r="A1877" s="49">
        <f>IF((zdrovojéúdaje!B1877&gt;=$C$3)*(zdrovojéúdaje!B1877&lt;=$C$4),1+COUNTIF($A$1:$A1876,"&gt;0"),0)</f>
        <v>1877</v>
      </c>
      <c r="B1877" s="50"/>
      <c r="C1877" s="51"/>
      <c r="D1877" s="52"/>
      <c r="E1877" s="50"/>
      <c r="F1877" s="50"/>
      <c r="G1877" s="53"/>
      <c r="H1877" s="50"/>
      <c r="I1877" s="50"/>
      <c r="J1877" s="51"/>
      <c r="K1877" s="54"/>
      <c r="L1877" s="50"/>
      <c r="M1877" s="50"/>
      <c r="N1877" s="50"/>
    </row>
    <row r="1878" spans="1:14" s="29" customFormat="1" ht="13.15" customHeight="1">
      <c r="A1878" s="49">
        <f>IF((zdrovojéúdaje!B1878&gt;=$C$3)*(zdrovojéúdaje!B1878&lt;=$C$4),1+COUNTIF($A$1:$A1877,"&gt;0"),0)</f>
        <v>1878</v>
      </c>
      <c r="B1878" s="50"/>
      <c r="C1878" s="51"/>
      <c r="D1878" s="52"/>
      <c r="E1878" s="50"/>
      <c r="F1878" s="50"/>
      <c r="G1878" s="53"/>
      <c r="H1878" s="50"/>
      <c r="I1878" s="50"/>
      <c r="J1878" s="51"/>
      <c r="K1878" s="54"/>
      <c r="L1878" s="50"/>
      <c r="M1878" s="50"/>
      <c r="N1878" s="50"/>
    </row>
    <row r="1879" spans="1:14" s="29" customFormat="1" ht="13.15" customHeight="1">
      <c r="A1879" s="49">
        <f>IF((zdrovojéúdaje!B1879&gt;=$C$3)*(zdrovojéúdaje!B1879&lt;=$C$4),1+COUNTIF($A$1:$A1878,"&gt;0"),0)</f>
        <v>1879</v>
      </c>
      <c r="B1879" s="50"/>
      <c r="C1879" s="51"/>
      <c r="D1879" s="52"/>
      <c r="E1879" s="50"/>
      <c r="F1879" s="50"/>
      <c r="G1879" s="53"/>
      <c r="H1879" s="50"/>
      <c r="I1879" s="50"/>
      <c r="J1879" s="51"/>
      <c r="K1879" s="54"/>
      <c r="L1879" s="50"/>
      <c r="M1879" s="50"/>
      <c r="N1879" s="50"/>
    </row>
    <row r="1880" spans="1:14" s="29" customFormat="1" ht="13.15" customHeight="1">
      <c r="A1880" s="49">
        <f>IF((zdrovojéúdaje!B1880&gt;=$C$3)*(zdrovojéúdaje!B1880&lt;=$C$4),1+COUNTIF($A$1:$A1879,"&gt;0"),0)</f>
        <v>1880</v>
      </c>
      <c r="B1880" s="50"/>
      <c r="C1880" s="51"/>
      <c r="D1880" s="52"/>
      <c r="E1880" s="50"/>
      <c r="F1880" s="50"/>
      <c r="G1880" s="53"/>
      <c r="H1880" s="50"/>
      <c r="I1880" s="50"/>
      <c r="J1880" s="51"/>
      <c r="K1880" s="54"/>
      <c r="L1880" s="50"/>
      <c r="M1880" s="50"/>
      <c r="N1880" s="50"/>
    </row>
    <row r="1881" spans="1:14" s="29" customFormat="1" ht="13.15" customHeight="1">
      <c r="A1881" s="49">
        <f>IF((zdrovojéúdaje!B1881&gt;=$C$3)*(zdrovojéúdaje!B1881&lt;=$C$4),1+COUNTIF($A$1:$A1880,"&gt;0"),0)</f>
        <v>1881</v>
      </c>
      <c r="B1881" s="50"/>
      <c r="C1881" s="51"/>
      <c r="D1881" s="52"/>
      <c r="E1881" s="50"/>
      <c r="F1881" s="50"/>
      <c r="G1881" s="53"/>
      <c r="H1881" s="50"/>
      <c r="I1881" s="50"/>
      <c r="J1881" s="51"/>
      <c r="K1881" s="54"/>
      <c r="L1881" s="50"/>
      <c r="M1881" s="50"/>
      <c r="N1881" s="50"/>
    </row>
    <row r="1882" spans="1:14" s="29" customFormat="1" ht="13.15" customHeight="1">
      <c r="A1882" s="49">
        <f>IF((zdrovojéúdaje!B1882&gt;=$C$3)*(zdrovojéúdaje!B1882&lt;=$C$4),1+COUNTIF($A$1:$A1881,"&gt;0"),0)</f>
        <v>1882</v>
      </c>
      <c r="B1882" s="50"/>
      <c r="C1882" s="51"/>
      <c r="D1882" s="52"/>
      <c r="E1882" s="50"/>
      <c r="F1882" s="50"/>
      <c r="G1882" s="53"/>
      <c r="H1882" s="50"/>
      <c r="I1882" s="50"/>
      <c r="J1882" s="51"/>
      <c r="K1882" s="54"/>
      <c r="L1882" s="50"/>
      <c r="M1882" s="50"/>
      <c r="N1882" s="50"/>
    </row>
    <row r="1883" spans="1:14" s="29" customFormat="1" ht="13.15" customHeight="1">
      <c r="A1883" s="49">
        <f>IF((zdrovojéúdaje!B1883&gt;=$C$3)*(zdrovojéúdaje!B1883&lt;=$C$4),1+COUNTIF($A$1:$A1882,"&gt;0"),0)</f>
        <v>1883</v>
      </c>
      <c r="B1883" s="50"/>
      <c r="C1883" s="51"/>
      <c r="D1883" s="52"/>
      <c r="E1883" s="50"/>
      <c r="F1883" s="50"/>
      <c r="G1883" s="53"/>
      <c r="H1883" s="50"/>
      <c r="I1883" s="50"/>
      <c r="J1883" s="51"/>
      <c r="K1883" s="54"/>
      <c r="L1883" s="50"/>
      <c r="M1883" s="50"/>
      <c r="N1883" s="50"/>
    </row>
    <row r="1884" spans="1:14" s="29" customFormat="1" ht="13.15" customHeight="1">
      <c r="A1884" s="49">
        <f>IF((zdrovojéúdaje!B1884&gt;=$C$3)*(zdrovojéúdaje!B1884&lt;=$C$4),1+COUNTIF($A$1:$A1883,"&gt;0"),0)</f>
        <v>1884</v>
      </c>
      <c r="B1884" s="50"/>
      <c r="C1884" s="51"/>
      <c r="D1884" s="52"/>
      <c r="E1884" s="50"/>
      <c r="F1884" s="50"/>
      <c r="G1884" s="53"/>
      <c r="H1884" s="50"/>
      <c r="I1884" s="50"/>
      <c r="J1884" s="51"/>
      <c r="K1884" s="54"/>
      <c r="L1884" s="50"/>
      <c r="M1884" s="50"/>
      <c r="N1884" s="50"/>
    </row>
    <row r="1885" spans="1:14" s="29" customFormat="1" ht="13.15" customHeight="1">
      <c r="A1885" s="49">
        <f>IF((zdrovojéúdaje!B1885&gt;=$C$3)*(zdrovojéúdaje!B1885&lt;=$C$4),1+COUNTIF($A$1:$A1884,"&gt;0"),0)</f>
        <v>1885</v>
      </c>
      <c r="B1885" s="50"/>
      <c r="C1885" s="51"/>
      <c r="D1885" s="52"/>
      <c r="E1885" s="50"/>
      <c r="F1885" s="50"/>
      <c r="G1885" s="53"/>
      <c r="H1885" s="50"/>
      <c r="I1885" s="50"/>
      <c r="J1885" s="51"/>
      <c r="K1885" s="54"/>
      <c r="L1885" s="50"/>
      <c r="M1885" s="50"/>
      <c r="N1885" s="50"/>
    </row>
    <row r="1886" spans="1:14" s="29" customFormat="1" ht="13.15" customHeight="1">
      <c r="A1886" s="49">
        <f>IF((zdrovojéúdaje!B1886&gt;=$C$3)*(zdrovojéúdaje!B1886&lt;=$C$4),1+COUNTIF($A$1:$A1885,"&gt;0"),0)</f>
        <v>1886</v>
      </c>
      <c r="B1886" s="50"/>
      <c r="C1886" s="51"/>
      <c r="D1886" s="52"/>
      <c r="E1886" s="50"/>
      <c r="F1886" s="50"/>
      <c r="G1886" s="53"/>
      <c r="H1886" s="50"/>
      <c r="I1886" s="50"/>
      <c r="J1886" s="51"/>
      <c r="K1886" s="54"/>
      <c r="L1886" s="50"/>
      <c r="M1886" s="50"/>
      <c r="N1886" s="50"/>
    </row>
    <row r="1887" spans="1:14" s="29" customFormat="1" ht="13.15" customHeight="1">
      <c r="A1887" s="49">
        <f>IF((zdrovojéúdaje!B1887&gt;=$C$3)*(zdrovojéúdaje!B1887&lt;=$C$4),1+COUNTIF($A$1:$A1886,"&gt;0"),0)</f>
        <v>1887</v>
      </c>
      <c r="B1887" s="50"/>
      <c r="C1887" s="51"/>
      <c r="D1887" s="52"/>
      <c r="E1887" s="50"/>
      <c r="F1887" s="50"/>
      <c r="G1887" s="53"/>
      <c r="H1887" s="50"/>
      <c r="I1887" s="50"/>
      <c r="J1887" s="51"/>
      <c r="K1887" s="54"/>
      <c r="L1887" s="50"/>
      <c r="M1887" s="50"/>
      <c r="N1887" s="50"/>
    </row>
    <row r="1888" spans="1:14" s="29" customFormat="1" ht="13.15" customHeight="1">
      <c r="A1888" s="49">
        <f>IF((zdrovojéúdaje!B1888&gt;=$C$3)*(zdrovojéúdaje!B1888&lt;=$C$4),1+COUNTIF($A$1:$A1887,"&gt;0"),0)</f>
        <v>1888</v>
      </c>
      <c r="B1888" s="50"/>
      <c r="C1888" s="51"/>
      <c r="D1888" s="52"/>
      <c r="E1888" s="50"/>
      <c r="F1888" s="50"/>
      <c r="G1888" s="53"/>
      <c r="H1888" s="50"/>
      <c r="I1888" s="50"/>
      <c r="J1888" s="51"/>
      <c r="K1888" s="54"/>
      <c r="L1888" s="50"/>
      <c r="M1888" s="50"/>
      <c r="N1888" s="50"/>
    </row>
    <row r="1889" spans="1:14" s="29" customFormat="1" ht="13.15" customHeight="1">
      <c r="A1889" s="49">
        <f>IF((zdrovojéúdaje!B1889&gt;=$C$3)*(zdrovojéúdaje!B1889&lt;=$C$4),1+COUNTIF($A$1:$A1888,"&gt;0"),0)</f>
        <v>1889</v>
      </c>
      <c r="B1889" s="50"/>
      <c r="C1889" s="51"/>
      <c r="D1889" s="52"/>
      <c r="E1889" s="50"/>
      <c r="F1889" s="50"/>
      <c r="G1889" s="53"/>
      <c r="H1889" s="50"/>
      <c r="I1889" s="50"/>
      <c r="J1889" s="51"/>
      <c r="K1889" s="54"/>
      <c r="L1889" s="50"/>
      <c r="M1889" s="50"/>
      <c r="N1889" s="50"/>
    </row>
    <row r="1890" spans="1:14" s="29" customFormat="1" ht="13.15" customHeight="1">
      <c r="A1890" s="49">
        <f>IF((zdrovojéúdaje!B1890&gt;=$C$3)*(zdrovojéúdaje!B1890&lt;=$C$4),1+COUNTIF($A$1:$A1889,"&gt;0"),0)</f>
        <v>1890</v>
      </c>
      <c r="B1890" s="50"/>
      <c r="C1890" s="51"/>
      <c r="D1890" s="52"/>
      <c r="E1890" s="50"/>
      <c r="F1890" s="50"/>
      <c r="G1890" s="53"/>
      <c r="H1890" s="50"/>
      <c r="I1890" s="50"/>
      <c r="J1890" s="51"/>
      <c r="K1890" s="54"/>
      <c r="L1890" s="50"/>
      <c r="M1890" s="50"/>
      <c r="N1890" s="50"/>
    </row>
    <row r="1891" spans="1:14" s="29" customFormat="1" ht="13.15" customHeight="1">
      <c r="A1891" s="49">
        <f>IF((zdrovojéúdaje!B1891&gt;=$C$3)*(zdrovojéúdaje!B1891&lt;=$C$4),1+COUNTIF($A$1:$A1890,"&gt;0"),0)</f>
        <v>1891</v>
      </c>
      <c r="B1891" s="50"/>
      <c r="C1891" s="51"/>
      <c r="D1891" s="52"/>
      <c r="E1891" s="50"/>
      <c r="F1891" s="50"/>
      <c r="G1891" s="53"/>
      <c r="H1891" s="50"/>
      <c r="I1891" s="50"/>
      <c r="J1891" s="51"/>
      <c r="K1891" s="54"/>
      <c r="L1891" s="50"/>
      <c r="M1891" s="50"/>
      <c r="N1891" s="50"/>
    </row>
    <row r="1892" spans="1:14" s="29" customFormat="1" ht="13.15" customHeight="1">
      <c r="A1892" s="49">
        <f>IF((zdrovojéúdaje!B1892&gt;=$C$3)*(zdrovojéúdaje!B1892&lt;=$C$4),1+COUNTIF($A$1:$A1891,"&gt;0"),0)</f>
        <v>1892</v>
      </c>
      <c r="B1892" s="50"/>
      <c r="C1892" s="51"/>
      <c r="D1892" s="52"/>
      <c r="E1892" s="50"/>
      <c r="F1892" s="50"/>
      <c r="G1892" s="53"/>
      <c r="H1892" s="50"/>
      <c r="I1892" s="50"/>
      <c r="J1892" s="51"/>
      <c r="K1892" s="54"/>
      <c r="L1892" s="50"/>
      <c r="M1892" s="50"/>
      <c r="N1892" s="50"/>
    </row>
    <row r="1893" spans="1:14" s="29" customFormat="1" ht="13.15" customHeight="1">
      <c r="A1893" s="49">
        <f>IF((zdrovojéúdaje!B1893&gt;=$C$3)*(zdrovojéúdaje!B1893&lt;=$C$4),1+COUNTIF($A$1:$A1892,"&gt;0"),0)</f>
        <v>1893</v>
      </c>
      <c r="B1893" s="50"/>
      <c r="C1893" s="51"/>
      <c r="D1893" s="52"/>
      <c r="E1893" s="50"/>
      <c r="F1893" s="50"/>
      <c r="G1893" s="53"/>
      <c r="H1893" s="50"/>
      <c r="I1893" s="50"/>
      <c r="J1893" s="51"/>
      <c r="K1893" s="54"/>
      <c r="L1893" s="50"/>
      <c r="M1893" s="50"/>
      <c r="N1893" s="50"/>
    </row>
    <row r="1894" spans="1:14" s="29" customFormat="1" ht="13.15" customHeight="1">
      <c r="A1894" s="49">
        <f>IF((zdrovojéúdaje!B1894&gt;=$C$3)*(zdrovojéúdaje!B1894&lt;=$C$4),1+COUNTIF($A$1:$A1893,"&gt;0"),0)</f>
        <v>1894</v>
      </c>
      <c r="B1894" s="50"/>
      <c r="C1894" s="51"/>
      <c r="D1894" s="52"/>
      <c r="E1894" s="50"/>
      <c r="F1894" s="50"/>
      <c r="G1894" s="53"/>
      <c r="H1894" s="50"/>
      <c r="I1894" s="50"/>
      <c r="J1894" s="51"/>
      <c r="K1894" s="54"/>
      <c r="L1894" s="50"/>
      <c r="M1894" s="50"/>
      <c r="N1894" s="50"/>
    </row>
    <row r="1895" spans="1:14" s="29" customFormat="1" ht="13.15" customHeight="1">
      <c r="A1895" s="49">
        <f>IF((zdrovojéúdaje!B1895&gt;=$C$3)*(zdrovojéúdaje!B1895&lt;=$C$4),1+COUNTIF($A$1:$A1894,"&gt;0"),0)</f>
        <v>1895</v>
      </c>
      <c r="B1895" s="50"/>
      <c r="C1895" s="51"/>
      <c r="D1895" s="52"/>
      <c r="E1895" s="50"/>
      <c r="F1895" s="50"/>
      <c r="G1895" s="53"/>
      <c r="H1895" s="50"/>
      <c r="I1895" s="50"/>
      <c r="J1895" s="51"/>
      <c r="K1895" s="54"/>
      <c r="L1895" s="50"/>
      <c r="M1895" s="50"/>
      <c r="N1895" s="50"/>
    </row>
    <row r="1896" spans="1:14" s="29" customFormat="1" ht="13.15" customHeight="1">
      <c r="A1896" s="49">
        <f>IF((zdrovojéúdaje!B1896&gt;=$C$3)*(zdrovojéúdaje!B1896&lt;=$C$4),1+COUNTIF($A$1:$A1895,"&gt;0"),0)</f>
        <v>1896</v>
      </c>
      <c r="B1896" s="50"/>
      <c r="C1896" s="51"/>
      <c r="D1896" s="52"/>
      <c r="E1896" s="50"/>
      <c r="F1896" s="50"/>
      <c r="G1896" s="53"/>
      <c r="H1896" s="50"/>
      <c r="I1896" s="50"/>
      <c r="J1896" s="51"/>
      <c r="K1896" s="54"/>
      <c r="L1896" s="50"/>
      <c r="M1896" s="50"/>
      <c r="N1896" s="50"/>
    </row>
    <row r="1897" spans="1:14" s="29" customFormat="1" ht="13.15" customHeight="1">
      <c r="A1897" s="49">
        <f>IF((zdrovojéúdaje!B1897&gt;=$C$3)*(zdrovojéúdaje!B1897&lt;=$C$4),1+COUNTIF($A$1:$A1896,"&gt;0"),0)</f>
        <v>1897</v>
      </c>
      <c r="B1897" s="50"/>
      <c r="C1897" s="51"/>
      <c r="D1897" s="52"/>
      <c r="E1897" s="50"/>
      <c r="F1897" s="50"/>
      <c r="G1897" s="53"/>
      <c r="H1897" s="50"/>
      <c r="I1897" s="50"/>
      <c r="J1897" s="51"/>
      <c r="K1897" s="54"/>
      <c r="L1897" s="50"/>
      <c r="M1897" s="50"/>
      <c r="N1897" s="50"/>
    </row>
    <row r="1898" spans="1:14" s="29" customFormat="1" ht="13.15" customHeight="1">
      <c r="A1898" s="49">
        <f>IF((zdrovojéúdaje!B1898&gt;=$C$3)*(zdrovojéúdaje!B1898&lt;=$C$4),1+COUNTIF($A$1:$A1897,"&gt;0"),0)</f>
        <v>1898</v>
      </c>
      <c r="B1898" s="50"/>
      <c r="C1898" s="51"/>
      <c r="D1898" s="52"/>
      <c r="E1898" s="50"/>
      <c r="F1898" s="50"/>
      <c r="G1898" s="53"/>
      <c r="H1898" s="50"/>
      <c r="I1898" s="50"/>
      <c r="J1898" s="51"/>
      <c r="K1898" s="54"/>
      <c r="L1898" s="50"/>
      <c r="M1898" s="50"/>
      <c r="N1898" s="50"/>
    </row>
    <row r="1899" spans="1:14" s="29" customFormat="1" ht="13.15" customHeight="1">
      <c r="A1899" s="49">
        <f>IF((zdrovojéúdaje!B1899&gt;=$C$3)*(zdrovojéúdaje!B1899&lt;=$C$4),1+COUNTIF($A$1:$A1898,"&gt;0"),0)</f>
        <v>1899</v>
      </c>
      <c r="B1899" s="50"/>
      <c r="C1899" s="51"/>
      <c r="D1899" s="52"/>
      <c r="E1899" s="50"/>
      <c r="F1899" s="50"/>
      <c r="G1899" s="53"/>
      <c r="H1899" s="50"/>
      <c r="I1899" s="50"/>
      <c r="J1899" s="51"/>
      <c r="K1899" s="54"/>
      <c r="L1899" s="50"/>
      <c r="M1899" s="50"/>
      <c r="N1899" s="50"/>
    </row>
    <row r="1900" spans="1:14" s="29" customFormat="1" ht="13.15" customHeight="1">
      <c r="A1900" s="49">
        <f>IF((zdrovojéúdaje!B1900&gt;=$C$3)*(zdrovojéúdaje!B1900&lt;=$C$4),1+COUNTIF($A$1:$A1899,"&gt;0"),0)</f>
        <v>1900</v>
      </c>
      <c r="B1900" s="50"/>
      <c r="C1900" s="51"/>
      <c r="D1900" s="52"/>
      <c r="E1900" s="50"/>
      <c r="F1900" s="50"/>
      <c r="G1900" s="53"/>
      <c r="H1900" s="50"/>
      <c r="I1900" s="50"/>
      <c r="J1900" s="51"/>
      <c r="K1900" s="54"/>
      <c r="L1900" s="50"/>
      <c r="M1900" s="50"/>
      <c r="N1900" s="50"/>
    </row>
    <row r="1901" spans="1:14" s="29" customFormat="1" ht="13.15" customHeight="1">
      <c r="A1901" s="49">
        <f>IF((zdrovojéúdaje!B1901&gt;=$C$3)*(zdrovojéúdaje!B1901&lt;=$C$4),1+COUNTIF($A$1:$A1900,"&gt;0"),0)</f>
        <v>1901</v>
      </c>
      <c r="B1901" s="50"/>
      <c r="C1901" s="51"/>
      <c r="D1901" s="52"/>
      <c r="E1901" s="50"/>
      <c r="F1901" s="50"/>
      <c r="G1901" s="53"/>
      <c r="H1901" s="50"/>
      <c r="I1901" s="50"/>
      <c r="J1901" s="51"/>
      <c r="K1901" s="54"/>
      <c r="L1901" s="50"/>
      <c r="M1901" s="50"/>
      <c r="N1901" s="50"/>
    </row>
    <row r="1902" spans="1:14" s="29" customFormat="1" ht="13.15" customHeight="1">
      <c r="A1902" s="49">
        <f>IF((zdrovojéúdaje!B1902&gt;=$C$3)*(zdrovojéúdaje!B1902&lt;=$C$4),1+COUNTIF($A$1:$A1901,"&gt;0"),0)</f>
        <v>1902</v>
      </c>
      <c r="B1902" s="50"/>
      <c r="C1902" s="51"/>
      <c r="D1902" s="52"/>
      <c r="E1902" s="50"/>
      <c r="F1902" s="50"/>
      <c r="G1902" s="53"/>
      <c r="H1902" s="50"/>
      <c r="I1902" s="50"/>
      <c r="J1902" s="51"/>
      <c r="K1902" s="54"/>
      <c r="L1902" s="50"/>
      <c r="M1902" s="50"/>
      <c r="N1902" s="50"/>
    </row>
    <row r="1903" spans="1:14" s="29" customFormat="1" ht="13.15" customHeight="1">
      <c r="A1903" s="49">
        <f>IF((zdrovojéúdaje!B1903&gt;=$C$3)*(zdrovojéúdaje!B1903&lt;=$C$4),1+COUNTIF($A$1:$A1902,"&gt;0"),0)</f>
        <v>1903</v>
      </c>
      <c r="B1903" s="50"/>
      <c r="C1903" s="51"/>
      <c r="D1903" s="52"/>
      <c r="E1903" s="50"/>
      <c r="F1903" s="50"/>
      <c r="G1903" s="53"/>
      <c r="H1903" s="50"/>
      <c r="I1903" s="50"/>
      <c r="J1903" s="51"/>
      <c r="K1903" s="54"/>
      <c r="L1903" s="50"/>
      <c r="M1903" s="50"/>
      <c r="N1903" s="50"/>
    </row>
    <row r="1904" spans="1:14" s="29" customFormat="1" ht="13.15" customHeight="1">
      <c r="A1904" s="49">
        <f>IF((zdrovojéúdaje!B1904&gt;=$C$3)*(zdrovojéúdaje!B1904&lt;=$C$4),1+COUNTIF($A$1:$A1903,"&gt;0"),0)</f>
        <v>1904</v>
      </c>
      <c r="B1904" s="50"/>
      <c r="C1904" s="51"/>
      <c r="D1904" s="52"/>
      <c r="E1904" s="50"/>
      <c r="F1904" s="50"/>
      <c r="G1904" s="53"/>
      <c r="H1904" s="50"/>
      <c r="I1904" s="50"/>
      <c r="J1904" s="51"/>
      <c r="K1904" s="54"/>
      <c r="L1904" s="50"/>
      <c r="M1904" s="50"/>
      <c r="N1904" s="50"/>
    </row>
    <row r="1905" spans="1:14" s="29" customFormat="1" ht="13.15" customHeight="1">
      <c r="A1905" s="49">
        <f>IF((zdrovojéúdaje!B1905&gt;=$C$3)*(zdrovojéúdaje!B1905&lt;=$C$4),1+COUNTIF($A$1:$A1904,"&gt;0"),0)</f>
        <v>1905</v>
      </c>
      <c r="B1905" s="50"/>
      <c r="C1905" s="51"/>
      <c r="D1905" s="52"/>
      <c r="E1905" s="50"/>
      <c r="F1905" s="50"/>
      <c r="G1905" s="53"/>
      <c r="H1905" s="50"/>
      <c r="I1905" s="50"/>
      <c r="J1905" s="51"/>
      <c r="K1905" s="54"/>
      <c r="L1905" s="50"/>
      <c r="M1905" s="50"/>
      <c r="N1905" s="50"/>
    </row>
    <row r="1906" spans="1:14" s="29" customFormat="1" ht="13.15" customHeight="1">
      <c r="A1906" s="49">
        <f>IF((zdrovojéúdaje!B1906&gt;=$C$3)*(zdrovojéúdaje!B1906&lt;=$C$4),1+COUNTIF($A$1:$A1905,"&gt;0"),0)</f>
        <v>1906</v>
      </c>
      <c r="B1906" s="50"/>
      <c r="C1906" s="51"/>
      <c r="D1906" s="52"/>
      <c r="E1906" s="50"/>
      <c r="F1906" s="50"/>
      <c r="G1906" s="53"/>
      <c r="H1906" s="50"/>
      <c r="I1906" s="50"/>
      <c r="J1906" s="51"/>
      <c r="K1906" s="54"/>
      <c r="L1906" s="50"/>
      <c r="M1906" s="50"/>
      <c r="N1906" s="50"/>
    </row>
    <row r="1907" spans="1:14" s="29" customFormat="1" ht="13.15" customHeight="1">
      <c r="A1907" s="49">
        <f>IF((zdrovojéúdaje!B1907&gt;=$C$3)*(zdrovojéúdaje!B1907&lt;=$C$4),1+COUNTIF($A$1:$A1906,"&gt;0"),0)</f>
        <v>1907</v>
      </c>
      <c r="B1907" s="50"/>
      <c r="C1907" s="51"/>
      <c r="D1907" s="52"/>
      <c r="E1907" s="50"/>
      <c r="F1907" s="50"/>
      <c r="G1907" s="53"/>
      <c r="H1907" s="50"/>
      <c r="I1907" s="50"/>
      <c r="J1907" s="51"/>
      <c r="K1907" s="54"/>
      <c r="L1907" s="50"/>
      <c r="M1907" s="50"/>
      <c r="N1907" s="50"/>
    </row>
    <row r="1908" spans="1:14" s="29" customFormat="1" ht="13.15" customHeight="1">
      <c r="A1908" s="49">
        <f>IF((zdrovojéúdaje!B1908&gt;=$C$3)*(zdrovojéúdaje!B1908&lt;=$C$4),1+COUNTIF($A$1:$A1907,"&gt;0"),0)</f>
        <v>1908</v>
      </c>
      <c r="B1908" s="50"/>
      <c r="C1908" s="51"/>
      <c r="D1908" s="52"/>
      <c r="E1908" s="50"/>
      <c r="F1908" s="50"/>
      <c r="G1908" s="53"/>
      <c r="H1908" s="50"/>
      <c r="I1908" s="50"/>
      <c r="J1908" s="51"/>
      <c r="K1908" s="54"/>
      <c r="L1908" s="50"/>
      <c r="M1908" s="50"/>
      <c r="N1908" s="50"/>
    </row>
    <row r="1909" spans="1:14" s="29" customFormat="1" ht="13.15" customHeight="1">
      <c r="A1909" s="49">
        <f>IF((zdrovojéúdaje!B1909&gt;=$C$3)*(zdrovojéúdaje!B1909&lt;=$C$4),1+COUNTIF($A$1:$A1908,"&gt;0"),0)</f>
        <v>1909</v>
      </c>
      <c r="B1909" s="50"/>
      <c r="C1909" s="51"/>
      <c r="D1909" s="52"/>
      <c r="E1909" s="50"/>
      <c r="F1909" s="50"/>
      <c r="G1909" s="53"/>
      <c r="H1909" s="50"/>
      <c r="I1909" s="50"/>
      <c r="J1909" s="51"/>
      <c r="K1909" s="54"/>
      <c r="L1909" s="50"/>
      <c r="M1909" s="50"/>
      <c r="N1909" s="50"/>
    </row>
    <row r="1910" spans="1:14" s="29" customFormat="1" ht="13.15" customHeight="1">
      <c r="A1910" s="49">
        <f>IF((zdrovojéúdaje!B1910&gt;=$C$3)*(zdrovojéúdaje!B1910&lt;=$C$4),1+COUNTIF($A$1:$A1909,"&gt;0"),0)</f>
        <v>1910</v>
      </c>
      <c r="B1910" s="50"/>
      <c r="C1910" s="51"/>
      <c r="D1910" s="52"/>
      <c r="E1910" s="50"/>
      <c r="F1910" s="50"/>
      <c r="G1910" s="53"/>
      <c r="H1910" s="50"/>
      <c r="I1910" s="50"/>
      <c r="J1910" s="51"/>
      <c r="K1910" s="54"/>
      <c r="L1910" s="50"/>
      <c r="M1910" s="50"/>
      <c r="N1910" s="50"/>
    </row>
    <row r="1911" spans="1:14" s="29" customFormat="1" ht="13.15" customHeight="1">
      <c r="A1911" s="49">
        <f>IF((zdrovojéúdaje!B1911&gt;=$C$3)*(zdrovojéúdaje!B1911&lt;=$C$4),1+COUNTIF($A$1:$A1910,"&gt;0"),0)</f>
        <v>1911</v>
      </c>
      <c r="B1911" s="50"/>
      <c r="C1911" s="51"/>
      <c r="D1911" s="52"/>
      <c r="E1911" s="50"/>
      <c r="F1911" s="50"/>
      <c r="G1911" s="53"/>
      <c r="H1911" s="50"/>
      <c r="I1911" s="50"/>
      <c r="J1911" s="51"/>
      <c r="K1911" s="54"/>
      <c r="L1911" s="50"/>
      <c r="M1911" s="50"/>
      <c r="N1911" s="50"/>
    </row>
    <row r="1912" spans="1:14" s="29" customFormat="1" ht="13.15" customHeight="1">
      <c r="A1912" s="49">
        <f>IF((zdrovojéúdaje!B1912&gt;=$C$3)*(zdrovojéúdaje!B1912&lt;=$C$4),1+COUNTIF($A$1:$A1911,"&gt;0"),0)</f>
        <v>1912</v>
      </c>
      <c r="B1912" s="50"/>
      <c r="C1912" s="51"/>
      <c r="D1912" s="52"/>
      <c r="E1912" s="50"/>
      <c r="F1912" s="50"/>
      <c r="G1912" s="53"/>
      <c r="H1912" s="50"/>
      <c r="I1912" s="50"/>
      <c r="J1912" s="51"/>
      <c r="K1912" s="54"/>
      <c r="L1912" s="50"/>
      <c r="M1912" s="50"/>
      <c r="N1912" s="50"/>
    </row>
    <row r="1913" spans="1:14" s="29" customFormat="1" ht="13.15" customHeight="1">
      <c r="A1913" s="49">
        <f>IF((zdrovojéúdaje!B1913&gt;=$C$3)*(zdrovojéúdaje!B1913&lt;=$C$4),1+COUNTIF($A$1:$A1912,"&gt;0"),0)</f>
        <v>1913</v>
      </c>
      <c r="B1913" s="50"/>
      <c r="C1913" s="51"/>
      <c r="D1913" s="52"/>
      <c r="E1913" s="50"/>
      <c r="F1913" s="50"/>
      <c r="G1913" s="53"/>
      <c r="H1913" s="50"/>
      <c r="I1913" s="50"/>
      <c r="J1913" s="51"/>
      <c r="K1913" s="54"/>
      <c r="L1913" s="50"/>
      <c r="M1913" s="50"/>
      <c r="N1913" s="50"/>
    </row>
    <row r="1914" spans="1:14" s="29" customFormat="1" ht="13.15" customHeight="1">
      <c r="A1914" s="49">
        <f>IF((zdrovojéúdaje!B1914&gt;=$C$3)*(zdrovojéúdaje!B1914&lt;=$C$4),1+COUNTIF($A$1:$A1913,"&gt;0"),0)</f>
        <v>1914</v>
      </c>
      <c r="B1914" s="50"/>
      <c r="C1914" s="51"/>
      <c r="D1914" s="52"/>
      <c r="E1914" s="50"/>
      <c r="F1914" s="50"/>
      <c r="G1914" s="53"/>
      <c r="H1914" s="50"/>
      <c r="I1914" s="50"/>
      <c r="J1914" s="51"/>
      <c r="K1914" s="54"/>
      <c r="L1914" s="50"/>
      <c r="M1914" s="50"/>
      <c r="N1914" s="50"/>
    </row>
    <row r="1915" spans="1:14" s="29" customFormat="1" ht="13.15" customHeight="1">
      <c r="A1915" s="49">
        <f>IF((zdrovojéúdaje!B1915&gt;=$C$3)*(zdrovojéúdaje!B1915&lt;=$C$4),1+COUNTIF($A$1:$A1914,"&gt;0"),0)</f>
        <v>1915</v>
      </c>
      <c r="B1915" s="50"/>
      <c r="C1915" s="51"/>
      <c r="D1915" s="52"/>
      <c r="E1915" s="50"/>
      <c r="F1915" s="50"/>
      <c r="G1915" s="53"/>
      <c r="H1915" s="50"/>
      <c r="I1915" s="50"/>
      <c r="J1915" s="51"/>
      <c r="K1915" s="54"/>
      <c r="L1915" s="50"/>
      <c r="M1915" s="50"/>
      <c r="N1915" s="50"/>
    </row>
    <row r="1916" spans="1:14" s="29" customFormat="1" ht="13.15" customHeight="1">
      <c r="A1916" s="49">
        <f>IF((zdrovojéúdaje!B1916&gt;=$C$3)*(zdrovojéúdaje!B1916&lt;=$C$4),1+COUNTIF($A$1:$A1915,"&gt;0"),0)</f>
        <v>1916</v>
      </c>
      <c r="B1916" s="50"/>
      <c r="C1916" s="51"/>
      <c r="D1916" s="52"/>
      <c r="E1916" s="50"/>
      <c r="F1916" s="50"/>
      <c r="G1916" s="53"/>
      <c r="H1916" s="50"/>
      <c r="I1916" s="50"/>
      <c r="J1916" s="51"/>
      <c r="K1916" s="54"/>
      <c r="L1916" s="50"/>
      <c r="M1916" s="50"/>
      <c r="N1916" s="50"/>
    </row>
    <row r="1917" spans="1:14" s="29" customFormat="1" ht="13.15" customHeight="1">
      <c r="A1917" s="49">
        <f>IF((zdrovojéúdaje!B1917&gt;=$C$3)*(zdrovojéúdaje!B1917&lt;=$C$4),1+COUNTIF($A$1:$A1916,"&gt;0"),0)</f>
        <v>1917</v>
      </c>
      <c r="B1917" s="50"/>
      <c r="C1917" s="51"/>
      <c r="D1917" s="52"/>
      <c r="E1917" s="50"/>
      <c r="F1917" s="50"/>
      <c r="G1917" s="53"/>
      <c r="H1917" s="50"/>
      <c r="I1917" s="50"/>
      <c r="J1917" s="51"/>
      <c r="K1917" s="54"/>
      <c r="L1917" s="50"/>
      <c r="M1917" s="50"/>
      <c r="N1917" s="50"/>
    </row>
    <row r="1918" spans="1:14" s="29" customFormat="1" ht="13.15" customHeight="1">
      <c r="A1918" s="49">
        <f>IF((zdrovojéúdaje!B1918&gt;=$C$3)*(zdrovojéúdaje!B1918&lt;=$C$4),1+COUNTIF($A$1:$A1917,"&gt;0"),0)</f>
        <v>1918</v>
      </c>
      <c r="B1918" s="50"/>
      <c r="C1918" s="51"/>
      <c r="D1918" s="52"/>
      <c r="E1918" s="50"/>
      <c r="F1918" s="50"/>
      <c r="G1918" s="53"/>
      <c r="H1918" s="50"/>
      <c r="I1918" s="50"/>
      <c r="J1918" s="51"/>
      <c r="K1918" s="54"/>
      <c r="L1918" s="50"/>
      <c r="M1918" s="50"/>
      <c r="N1918" s="50"/>
    </row>
    <row r="1919" spans="1:14" s="29" customFormat="1" ht="13.15" customHeight="1">
      <c r="A1919" s="49">
        <f>IF((zdrovojéúdaje!B1919&gt;=$C$3)*(zdrovojéúdaje!B1919&lt;=$C$4),1+COUNTIF($A$1:$A1918,"&gt;0"),0)</f>
        <v>1919</v>
      </c>
      <c r="B1919" s="50"/>
      <c r="C1919" s="51"/>
      <c r="D1919" s="52"/>
      <c r="E1919" s="50"/>
      <c r="F1919" s="50"/>
      <c r="G1919" s="53"/>
      <c r="H1919" s="50"/>
      <c r="I1919" s="50"/>
      <c r="J1919" s="51"/>
      <c r="K1919" s="54"/>
      <c r="L1919" s="50"/>
      <c r="M1919" s="50"/>
      <c r="N1919" s="50"/>
    </row>
    <row r="1920" spans="1:14" s="29" customFormat="1" ht="13.15" customHeight="1">
      <c r="A1920" s="49">
        <f>IF((zdrovojéúdaje!B1920&gt;=$C$3)*(zdrovojéúdaje!B1920&lt;=$C$4),1+COUNTIF($A$1:$A1919,"&gt;0"),0)</f>
        <v>1920</v>
      </c>
      <c r="B1920" s="50"/>
      <c r="C1920" s="51"/>
      <c r="D1920" s="52"/>
      <c r="E1920" s="50"/>
      <c r="F1920" s="50"/>
      <c r="G1920" s="53"/>
      <c r="H1920" s="50"/>
      <c r="I1920" s="50"/>
      <c r="J1920" s="51"/>
      <c r="K1920" s="54"/>
      <c r="L1920" s="50"/>
      <c r="M1920" s="50"/>
      <c r="N1920" s="50"/>
    </row>
    <row r="1921" spans="1:14" s="29" customFormat="1" ht="13.15" customHeight="1">
      <c r="A1921" s="49">
        <f>IF((zdrovojéúdaje!B1921&gt;=$C$3)*(zdrovojéúdaje!B1921&lt;=$C$4),1+COUNTIF($A$1:$A1920,"&gt;0"),0)</f>
        <v>1921</v>
      </c>
      <c r="B1921" s="50"/>
      <c r="C1921" s="51"/>
      <c r="D1921" s="52"/>
      <c r="E1921" s="50"/>
      <c r="F1921" s="50"/>
      <c r="G1921" s="53"/>
      <c r="H1921" s="50"/>
      <c r="I1921" s="50"/>
      <c r="J1921" s="51"/>
      <c r="K1921" s="54"/>
      <c r="L1921" s="50"/>
      <c r="M1921" s="50"/>
      <c r="N1921" s="50"/>
    </row>
    <row r="1922" spans="1:14" s="29" customFormat="1" ht="13.15" customHeight="1">
      <c r="A1922" s="49">
        <f>IF((zdrovojéúdaje!B1922&gt;=$C$3)*(zdrovojéúdaje!B1922&lt;=$C$4),1+COUNTIF($A$1:$A1921,"&gt;0"),0)</f>
        <v>1922</v>
      </c>
      <c r="B1922" s="50"/>
      <c r="C1922" s="51"/>
      <c r="D1922" s="52"/>
      <c r="E1922" s="50"/>
      <c r="F1922" s="50"/>
      <c r="G1922" s="53"/>
      <c r="H1922" s="50"/>
      <c r="I1922" s="50"/>
      <c r="J1922" s="51"/>
      <c r="K1922" s="54"/>
      <c r="L1922" s="50"/>
      <c r="M1922" s="50"/>
      <c r="N1922" s="50"/>
    </row>
    <row r="1923" spans="1:14" s="29" customFormat="1" ht="13.15" customHeight="1">
      <c r="A1923" s="49">
        <f>IF((zdrovojéúdaje!B1923&gt;=$C$3)*(zdrovojéúdaje!B1923&lt;=$C$4),1+COUNTIF($A$1:$A1922,"&gt;0"),0)</f>
        <v>1923</v>
      </c>
      <c r="B1923" s="50"/>
      <c r="C1923" s="51"/>
      <c r="D1923" s="52"/>
      <c r="E1923" s="50"/>
      <c r="F1923" s="50"/>
      <c r="G1923" s="53"/>
      <c r="H1923" s="50"/>
      <c r="I1923" s="50"/>
      <c r="J1923" s="51"/>
      <c r="K1923" s="54"/>
      <c r="L1923" s="50"/>
      <c r="M1923" s="50"/>
      <c r="N1923" s="50"/>
    </row>
    <row r="1924" spans="1:14" s="29" customFormat="1" ht="13.15" customHeight="1">
      <c r="A1924" s="49">
        <f>IF((zdrovojéúdaje!B1924&gt;=$C$3)*(zdrovojéúdaje!B1924&lt;=$C$4),1+COUNTIF($A$1:$A1923,"&gt;0"),0)</f>
        <v>1924</v>
      </c>
      <c r="B1924" s="50"/>
      <c r="C1924" s="51"/>
      <c r="D1924" s="52"/>
      <c r="E1924" s="50"/>
      <c r="F1924" s="50"/>
      <c r="G1924" s="53"/>
      <c r="H1924" s="50"/>
      <c r="I1924" s="50"/>
      <c r="J1924" s="51"/>
      <c r="K1924" s="54"/>
      <c r="L1924" s="50"/>
      <c r="M1924" s="50"/>
      <c r="N1924" s="50"/>
    </row>
    <row r="1925" spans="1:14" s="29" customFormat="1" ht="13.15" customHeight="1">
      <c r="A1925" s="49">
        <f>IF((zdrovojéúdaje!B1925&gt;=$C$3)*(zdrovojéúdaje!B1925&lt;=$C$4),1+COUNTIF($A$1:$A1924,"&gt;0"),0)</f>
        <v>1925</v>
      </c>
      <c r="B1925" s="50"/>
      <c r="C1925" s="51"/>
      <c r="D1925" s="52"/>
      <c r="E1925" s="50"/>
      <c r="F1925" s="50"/>
      <c r="G1925" s="53"/>
      <c r="H1925" s="50"/>
      <c r="I1925" s="50"/>
      <c r="J1925" s="51"/>
      <c r="K1925" s="54"/>
      <c r="L1925" s="50"/>
      <c r="M1925" s="50"/>
      <c r="N1925" s="50"/>
    </row>
    <row r="1926" spans="1:14" s="29" customFormat="1" ht="13.15" customHeight="1">
      <c r="A1926" s="49">
        <f>IF((zdrovojéúdaje!B1926&gt;=$C$3)*(zdrovojéúdaje!B1926&lt;=$C$4),1+COUNTIF($A$1:$A1925,"&gt;0"),0)</f>
        <v>1926</v>
      </c>
      <c r="B1926" s="50"/>
      <c r="C1926" s="51"/>
      <c r="D1926" s="52"/>
      <c r="E1926" s="50"/>
      <c r="F1926" s="50"/>
      <c r="G1926" s="53"/>
      <c r="H1926" s="50"/>
      <c r="I1926" s="50"/>
      <c r="J1926" s="51"/>
      <c r="K1926" s="54"/>
      <c r="L1926" s="50"/>
      <c r="M1926" s="50"/>
      <c r="N1926" s="50"/>
    </row>
    <row r="1927" spans="1:14" s="29" customFormat="1" ht="13.15" customHeight="1">
      <c r="A1927" s="49">
        <f>IF((zdrovojéúdaje!B1927&gt;=$C$3)*(zdrovojéúdaje!B1927&lt;=$C$4),1+COUNTIF($A$1:$A1926,"&gt;0"),0)</f>
        <v>1927</v>
      </c>
      <c r="B1927" s="50"/>
      <c r="C1927" s="51"/>
      <c r="D1927" s="52"/>
      <c r="E1927" s="50"/>
      <c r="F1927" s="50"/>
      <c r="G1927" s="53"/>
      <c r="H1927" s="50"/>
      <c r="I1927" s="50"/>
      <c r="J1927" s="51"/>
      <c r="K1927" s="54"/>
      <c r="L1927" s="50"/>
      <c r="M1927" s="50"/>
      <c r="N1927" s="50"/>
    </row>
    <row r="1928" spans="1:14" s="29" customFormat="1" ht="13.15" customHeight="1">
      <c r="A1928" s="49">
        <f>IF((zdrovojéúdaje!B1928&gt;=$C$3)*(zdrovojéúdaje!B1928&lt;=$C$4),1+COUNTIF($A$1:$A1927,"&gt;0"),0)</f>
        <v>1928</v>
      </c>
      <c r="B1928" s="50"/>
      <c r="C1928" s="51"/>
      <c r="D1928" s="52"/>
      <c r="E1928" s="50"/>
      <c r="F1928" s="50"/>
      <c r="G1928" s="53"/>
      <c r="H1928" s="50"/>
      <c r="I1928" s="50"/>
      <c r="J1928" s="51"/>
      <c r="K1928" s="54"/>
      <c r="L1928" s="50"/>
      <c r="M1928" s="50"/>
      <c r="N1928" s="50"/>
    </row>
    <row r="1929" spans="1:14" s="29" customFormat="1" ht="13.15" customHeight="1">
      <c r="A1929" s="49">
        <f>IF((zdrovojéúdaje!B1929&gt;=$C$3)*(zdrovojéúdaje!B1929&lt;=$C$4),1+COUNTIF($A$1:$A1928,"&gt;0"),0)</f>
        <v>1929</v>
      </c>
      <c r="B1929" s="50"/>
      <c r="C1929" s="51"/>
      <c r="D1929" s="52"/>
      <c r="E1929" s="50"/>
      <c r="F1929" s="50"/>
      <c r="G1929" s="53"/>
      <c r="H1929" s="50"/>
      <c r="I1929" s="50"/>
      <c r="J1929" s="51"/>
      <c r="K1929" s="54"/>
      <c r="L1929" s="50"/>
      <c r="M1929" s="50"/>
      <c r="N1929" s="50"/>
    </row>
    <row r="1930" spans="1:14" s="29" customFormat="1" ht="13.15" customHeight="1">
      <c r="A1930" s="49">
        <f>IF((zdrovojéúdaje!B1930&gt;=$C$3)*(zdrovojéúdaje!B1930&lt;=$C$4),1+COUNTIF($A$1:$A1929,"&gt;0"),0)</f>
        <v>1930</v>
      </c>
      <c r="B1930" s="50"/>
      <c r="C1930" s="51"/>
      <c r="D1930" s="52"/>
      <c r="E1930" s="50"/>
      <c r="F1930" s="50"/>
      <c r="G1930" s="53"/>
      <c r="H1930" s="50"/>
      <c r="I1930" s="50"/>
      <c r="J1930" s="51"/>
      <c r="K1930" s="54"/>
      <c r="L1930" s="50"/>
      <c r="M1930" s="50"/>
      <c r="N1930" s="50"/>
    </row>
    <row r="1931" spans="1:14" s="29" customFormat="1" ht="13.15" customHeight="1">
      <c r="A1931" s="49">
        <f>IF((zdrovojéúdaje!B1931&gt;=$C$3)*(zdrovojéúdaje!B1931&lt;=$C$4),1+COUNTIF($A$1:$A1930,"&gt;0"),0)</f>
        <v>1931</v>
      </c>
      <c r="B1931" s="50"/>
      <c r="C1931" s="51"/>
      <c r="D1931" s="52"/>
      <c r="E1931" s="50"/>
      <c r="F1931" s="50"/>
      <c r="G1931" s="53"/>
      <c r="H1931" s="50"/>
      <c r="I1931" s="50"/>
      <c r="J1931" s="51"/>
      <c r="K1931" s="54"/>
      <c r="L1931" s="50"/>
      <c r="M1931" s="50"/>
      <c r="N1931" s="50"/>
    </row>
    <row r="1932" spans="1:14" s="29" customFormat="1" ht="13.15" customHeight="1">
      <c r="A1932" s="49">
        <f>IF((zdrovojéúdaje!B1932&gt;=$C$3)*(zdrovojéúdaje!B1932&lt;=$C$4),1+COUNTIF($A$1:$A1931,"&gt;0"),0)</f>
        <v>1932</v>
      </c>
      <c r="B1932" s="50"/>
      <c r="C1932" s="51"/>
      <c r="D1932" s="52"/>
      <c r="E1932" s="50"/>
      <c r="F1932" s="50"/>
      <c r="G1932" s="53"/>
      <c r="H1932" s="50"/>
      <c r="I1932" s="50"/>
      <c r="J1932" s="51"/>
      <c r="K1932" s="54"/>
      <c r="L1932" s="50"/>
      <c r="M1932" s="50"/>
      <c r="N1932" s="50"/>
    </row>
    <row r="1933" spans="1:14" s="29" customFormat="1" ht="13.15" customHeight="1">
      <c r="A1933" s="49">
        <f>IF((zdrovojéúdaje!B1933&gt;=$C$3)*(zdrovojéúdaje!B1933&lt;=$C$4),1+COUNTIF($A$1:$A1932,"&gt;0"),0)</f>
        <v>1933</v>
      </c>
      <c r="B1933" s="50"/>
      <c r="C1933" s="51"/>
      <c r="D1933" s="52"/>
      <c r="E1933" s="50"/>
      <c r="F1933" s="50"/>
      <c r="G1933" s="53"/>
      <c r="H1933" s="50"/>
      <c r="I1933" s="50"/>
      <c r="J1933" s="51"/>
      <c r="K1933" s="54"/>
      <c r="L1933" s="50"/>
      <c r="M1933" s="50"/>
      <c r="N1933" s="50"/>
    </row>
    <row r="1934" spans="1:14" s="29" customFormat="1" ht="13.15" customHeight="1">
      <c r="A1934" s="49">
        <f>IF((zdrovojéúdaje!B1934&gt;=$C$3)*(zdrovojéúdaje!B1934&lt;=$C$4),1+COUNTIF($A$1:$A1933,"&gt;0"),0)</f>
        <v>1934</v>
      </c>
      <c r="B1934" s="50"/>
      <c r="C1934" s="51"/>
      <c r="D1934" s="52"/>
      <c r="E1934" s="50"/>
      <c r="F1934" s="50"/>
      <c r="G1934" s="53"/>
      <c r="H1934" s="50"/>
      <c r="I1934" s="50"/>
      <c r="J1934" s="51"/>
      <c r="K1934" s="54"/>
      <c r="L1934" s="50"/>
      <c r="M1934" s="50"/>
      <c r="N1934" s="50"/>
    </row>
    <row r="1935" spans="1:14" s="29" customFormat="1" ht="13.15" customHeight="1">
      <c r="A1935" s="49">
        <f>IF((zdrovojéúdaje!B1935&gt;=$C$3)*(zdrovojéúdaje!B1935&lt;=$C$4),1+COUNTIF($A$1:$A1934,"&gt;0"),0)</f>
        <v>1935</v>
      </c>
      <c r="B1935" s="50"/>
      <c r="C1935" s="51"/>
      <c r="D1935" s="52"/>
      <c r="E1935" s="50"/>
      <c r="F1935" s="50"/>
      <c r="G1935" s="53"/>
      <c r="H1935" s="50"/>
      <c r="I1935" s="50"/>
      <c r="J1935" s="51"/>
      <c r="K1935" s="54"/>
      <c r="L1935" s="50"/>
      <c r="M1935" s="50"/>
      <c r="N1935" s="50"/>
    </row>
    <row r="1936" spans="1:14" s="29" customFormat="1" ht="13.15" customHeight="1">
      <c r="A1936" s="49">
        <f>IF((zdrovojéúdaje!B1936&gt;=$C$3)*(zdrovojéúdaje!B1936&lt;=$C$4),1+COUNTIF($A$1:$A1935,"&gt;0"),0)</f>
        <v>1936</v>
      </c>
      <c r="B1936" s="50"/>
      <c r="C1936" s="51"/>
      <c r="D1936" s="52"/>
      <c r="E1936" s="50"/>
      <c r="F1936" s="50"/>
      <c r="G1936" s="53"/>
      <c r="H1936" s="50"/>
      <c r="I1936" s="50"/>
      <c r="J1936" s="51"/>
      <c r="K1936" s="54"/>
      <c r="L1936" s="50"/>
      <c r="M1936" s="50"/>
      <c r="N1936" s="50"/>
    </row>
    <row r="1937" spans="1:14" s="29" customFormat="1" ht="13.15" customHeight="1">
      <c r="A1937" s="49">
        <f>IF((zdrovojéúdaje!B1937&gt;=$C$3)*(zdrovojéúdaje!B1937&lt;=$C$4),1+COUNTIF($A$1:$A1936,"&gt;0"),0)</f>
        <v>1937</v>
      </c>
      <c r="B1937" s="50"/>
      <c r="C1937" s="51"/>
      <c r="D1937" s="52"/>
      <c r="E1937" s="50"/>
      <c r="F1937" s="50"/>
      <c r="G1937" s="53"/>
      <c r="H1937" s="50"/>
      <c r="I1937" s="50"/>
      <c r="J1937" s="51"/>
      <c r="K1937" s="54"/>
      <c r="L1937" s="50"/>
      <c r="M1937" s="50"/>
      <c r="N1937" s="50"/>
    </row>
    <row r="1938" spans="1:14" s="29" customFormat="1" ht="13.15" customHeight="1">
      <c r="A1938" s="49">
        <f>IF((zdrovojéúdaje!B1938&gt;=$C$3)*(zdrovojéúdaje!B1938&lt;=$C$4),1+COUNTIF($A$1:$A1937,"&gt;0"),0)</f>
        <v>1938</v>
      </c>
      <c r="B1938" s="50"/>
      <c r="C1938" s="51"/>
      <c r="D1938" s="52"/>
      <c r="E1938" s="50"/>
      <c r="F1938" s="50"/>
      <c r="G1938" s="53"/>
      <c r="H1938" s="50"/>
      <c r="I1938" s="50"/>
      <c r="J1938" s="51"/>
      <c r="K1938" s="54"/>
      <c r="L1938" s="50"/>
      <c r="M1938" s="50"/>
      <c r="N1938" s="50"/>
    </row>
    <row r="1939" spans="1:14" s="29" customFormat="1" ht="13.15" customHeight="1">
      <c r="A1939" s="49">
        <f>IF((zdrovojéúdaje!B1939&gt;=$C$3)*(zdrovojéúdaje!B1939&lt;=$C$4),1+COUNTIF($A$1:$A1938,"&gt;0"),0)</f>
        <v>1939</v>
      </c>
      <c r="B1939" s="50"/>
      <c r="C1939" s="51"/>
      <c r="D1939" s="52"/>
      <c r="E1939" s="50"/>
      <c r="F1939" s="50"/>
      <c r="G1939" s="53"/>
      <c r="H1939" s="50"/>
      <c r="I1939" s="50"/>
      <c r="J1939" s="51"/>
      <c r="K1939" s="54"/>
      <c r="L1939" s="50"/>
      <c r="M1939" s="50"/>
      <c r="N1939" s="50"/>
    </row>
    <row r="1940" spans="1:14" s="29" customFormat="1" ht="13.15" customHeight="1">
      <c r="A1940" s="49">
        <f>IF((zdrovojéúdaje!B1940&gt;=$C$3)*(zdrovojéúdaje!B1940&lt;=$C$4),1+COUNTIF($A$1:$A1939,"&gt;0"),0)</f>
        <v>1940</v>
      </c>
      <c r="B1940" s="50"/>
      <c r="C1940" s="51"/>
      <c r="D1940" s="52"/>
      <c r="E1940" s="50"/>
      <c r="F1940" s="50"/>
      <c r="G1940" s="53"/>
      <c r="H1940" s="50"/>
      <c r="I1940" s="50"/>
      <c r="J1940" s="51"/>
      <c r="K1940" s="54"/>
      <c r="L1940" s="50"/>
      <c r="M1940" s="50"/>
      <c r="N1940" s="50"/>
    </row>
    <row r="1941" spans="1:14" s="29" customFormat="1" ht="13.15" customHeight="1">
      <c r="A1941" s="49">
        <f>IF((zdrovojéúdaje!B1941&gt;=$C$3)*(zdrovojéúdaje!B1941&lt;=$C$4),1+COUNTIF($A$1:$A1940,"&gt;0"),0)</f>
        <v>1941</v>
      </c>
      <c r="B1941" s="50"/>
      <c r="C1941" s="51"/>
      <c r="D1941" s="52"/>
      <c r="E1941" s="50"/>
      <c r="F1941" s="50"/>
      <c r="G1941" s="53"/>
      <c r="H1941" s="50"/>
      <c r="I1941" s="50"/>
      <c r="J1941" s="51"/>
      <c r="K1941" s="54"/>
      <c r="L1941" s="50"/>
      <c r="M1941" s="50"/>
      <c r="N1941" s="50"/>
    </row>
    <row r="1942" spans="1:14" s="29" customFormat="1" ht="13.15" customHeight="1">
      <c r="A1942" s="49">
        <f>IF((zdrovojéúdaje!B1942&gt;=$C$3)*(zdrovojéúdaje!B1942&lt;=$C$4),1+COUNTIF($A$1:$A1941,"&gt;0"),0)</f>
        <v>1942</v>
      </c>
      <c r="B1942" s="50"/>
      <c r="C1942" s="51"/>
      <c r="D1942" s="52"/>
      <c r="E1942" s="50"/>
      <c r="F1942" s="50"/>
      <c r="G1942" s="53"/>
      <c r="H1942" s="50"/>
      <c r="I1942" s="50"/>
      <c r="J1942" s="51"/>
      <c r="K1942" s="54"/>
      <c r="L1942" s="50"/>
      <c r="M1942" s="50"/>
      <c r="N1942" s="50"/>
    </row>
    <row r="1943" spans="1:14" s="29" customFormat="1" ht="13.15" customHeight="1">
      <c r="A1943" s="49">
        <f>IF((zdrovojéúdaje!B1943&gt;=$C$3)*(zdrovojéúdaje!B1943&lt;=$C$4),1+COUNTIF($A$1:$A1942,"&gt;0"),0)</f>
        <v>1943</v>
      </c>
      <c r="B1943" s="50"/>
      <c r="C1943" s="51"/>
      <c r="D1943" s="52"/>
      <c r="E1943" s="50"/>
      <c r="F1943" s="50"/>
      <c r="G1943" s="53"/>
      <c r="H1943" s="50"/>
      <c r="I1943" s="50"/>
      <c r="J1943" s="51"/>
      <c r="K1943" s="54"/>
      <c r="L1943" s="50"/>
      <c r="M1943" s="50"/>
      <c r="N1943" s="50"/>
    </row>
    <row r="1944" spans="1:14" s="29" customFormat="1" ht="13.15" customHeight="1">
      <c r="A1944" s="49">
        <f>IF((zdrovojéúdaje!B1944&gt;=$C$3)*(zdrovojéúdaje!B1944&lt;=$C$4),1+COUNTIF($A$1:$A1943,"&gt;0"),0)</f>
        <v>1944</v>
      </c>
      <c r="B1944" s="50"/>
      <c r="C1944" s="51"/>
      <c r="D1944" s="52"/>
      <c r="E1944" s="50"/>
      <c r="F1944" s="50"/>
      <c r="G1944" s="53"/>
      <c r="H1944" s="50"/>
      <c r="I1944" s="50"/>
      <c r="J1944" s="51"/>
      <c r="K1944" s="54"/>
      <c r="L1944" s="50"/>
      <c r="M1944" s="50"/>
      <c r="N1944" s="50"/>
    </row>
    <row r="1945" spans="1:14" s="29" customFormat="1" ht="13.15" customHeight="1">
      <c r="A1945" s="49">
        <f>IF((zdrovojéúdaje!B1945&gt;=$C$3)*(zdrovojéúdaje!B1945&lt;=$C$4),1+COUNTIF($A$1:$A1944,"&gt;0"),0)</f>
        <v>1945</v>
      </c>
      <c r="B1945" s="50"/>
      <c r="C1945" s="51"/>
      <c r="D1945" s="52"/>
      <c r="E1945" s="50"/>
      <c r="F1945" s="50"/>
      <c r="G1945" s="53"/>
      <c r="H1945" s="50"/>
      <c r="I1945" s="50"/>
      <c r="J1945" s="51"/>
      <c r="K1945" s="54"/>
      <c r="L1945" s="50"/>
      <c r="M1945" s="50"/>
      <c r="N1945" s="50"/>
    </row>
    <row r="1946" spans="1:14" s="29" customFormat="1" ht="13.15" customHeight="1">
      <c r="A1946" s="49">
        <f>IF((zdrovojéúdaje!B1946&gt;=$C$3)*(zdrovojéúdaje!B1946&lt;=$C$4),1+COUNTIF($A$1:$A1945,"&gt;0"),0)</f>
        <v>1946</v>
      </c>
      <c r="B1946" s="50"/>
      <c r="C1946" s="51"/>
      <c r="D1946" s="52"/>
      <c r="E1946" s="50"/>
      <c r="F1946" s="50"/>
      <c r="G1946" s="53"/>
      <c r="H1946" s="50"/>
      <c r="I1946" s="50"/>
      <c r="J1946" s="51"/>
      <c r="K1946" s="54"/>
      <c r="L1946" s="50"/>
      <c r="M1946" s="50"/>
      <c r="N1946" s="50"/>
    </row>
    <row r="1947" spans="1:14" s="29" customFormat="1" ht="13.15" customHeight="1">
      <c r="A1947" s="49">
        <f>IF((zdrovojéúdaje!B1947&gt;=$C$3)*(zdrovojéúdaje!B1947&lt;=$C$4),1+COUNTIF($A$1:$A1946,"&gt;0"),0)</f>
        <v>1947</v>
      </c>
      <c r="B1947" s="50"/>
      <c r="C1947" s="51"/>
      <c r="D1947" s="52"/>
      <c r="E1947" s="50"/>
      <c r="F1947" s="50"/>
      <c r="G1947" s="53"/>
      <c r="H1947" s="50"/>
      <c r="I1947" s="50"/>
      <c r="J1947" s="51"/>
      <c r="K1947" s="54"/>
      <c r="L1947" s="50"/>
      <c r="M1947" s="50"/>
      <c r="N1947" s="50"/>
    </row>
    <row r="1948" spans="1:14" s="29" customFormat="1" ht="13.15" customHeight="1">
      <c r="A1948" s="49">
        <f>IF((zdrovojéúdaje!B1948&gt;=$C$3)*(zdrovojéúdaje!B1948&lt;=$C$4),1+COUNTIF($A$1:$A1947,"&gt;0"),0)</f>
        <v>1948</v>
      </c>
      <c r="B1948" s="50"/>
      <c r="C1948" s="51"/>
      <c r="D1948" s="52"/>
      <c r="E1948" s="50"/>
      <c r="F1948" s="50"/>
      <c r="G1948" s="53"/>
      <c r="H1948" s="50"/>
      <c r="I1948" s="50"/>
      <c r="J1948" s="51"/>
      <c r="K1948" s="54"/>
      <c r="L1948" s="50"/>
      <c r="M1948" s="50"/>
      <c r="N1948" s="50"/>
    </row>
    <row r="1949" spans="1:14" s="29" customFormat="1" ht="13.15" customHeight="1">
      <c r="A1949" s="49">
        <f>IF((zdrovojéúdaje!B1949&gt;=$C$3)*(zdrovojéúdaje!B1949&lt;=$C$4),1+COUNTIF($A$1:$A1948,"&gt;0"),0)</f>
        <v>1949</v>
      </c>
      <c r="B1949" s="50"/>
      <c r="C1949" s="51"/>
      <c r="D1949" s="52"/>
      <c r="E1949" s="50"/>
      <c r="F1949" s="50"/>
      <c r="G1949" s="53"/>
      <c r="H1949" s="50"/>
      <c r="I1949" s="50"/>
      <c r="J1949" s="51"/>
      <c r="K1949" s="54"/>
      <c r="L1949" s="50"/>
      <c r="M1949" s="50"/>
      <c r="N1949" s="50"/>
    </row>
    <row r="1950" spans="1:14" s="29" customFormat="1" ht="13.15" customHeight="1">
      <c r="A1950" s="49">
        <f>IF((zdrovojéúdaje!B1950&gt;=$C$3)*(zdrovojéúdaje!B1950&lt;=$C$4),1+COUNTIF($A$1:$A1949,"&gt;0"),0)</f>
        <v>1950</v>
      </c>
      <c r="B1950" s="50"/>
      <c r="C1950" s="51"/>
      <c r="D1950" s="52"/>
      <c r="E1950" s="50"/>
      <c r="F1950" s="50"/>
      <c r="G1950" s="53"/>
      <c r="H1950" s="50"/>
      <c r="I1950" s="50"/>
      <c r="J1950" s="51"/>
      <c r="K1950" s="54"/>
      <c r="L1950" s="50"/>
      <c r="M1950" s="50"/>
      <c r="N1950" s="50"/>
    </row>
    <row r="1951" spans="1:14" s="29" customFormat="1" ht="13.15" customHeight="1">
      <c r="A1951" s="49">
        <f>IF((zdrovojéúdaje!B1951&gt;=$C$3)*(zdrovojéúdaje!B1951&lt;=$C$4),1+COUNTIF($A$1:$A1950,"&gt;0"),0)</f>
        <v>1951</v>
      </c>
      <c r="B1951" s="50"/>
      <c r="C1951" s="51"/>
      <c r="D1951" s="52"/>
      <c r="E1951" s="50"/>
      <c r="F1951" s="50"/>
      <c r="G1951" s="53"/>
      <c r="H1951" s="50"/>
      <c r="I1951" s="50"/>
      <c r="J1951" s="51"/>
      <c r="K1951" s="54"/>
      <c r="L1951" s="50"/>
      <c r="M1951" s="50"/>
      <c r="N1951" s="50"/>
    </row>
    <row r="1952" spans="1:14" s="29" customFormat="1" ht="13.15" customHeight="1">
      <c r="A1952" s="49">
        <f>IF((zdrovojéúdaje!B1952&gt;=$C$3)*(zdrovojéúdaje!B1952&lt;=$C$4),1+COUNTIF($A$1:$A1951,"&gt;0"),0)</f>
        <v>1952</v>
      </c>
      <c r="B1952" s="50"/>
      <c r="C1952" s="51"/>
      <c r="D1952" s="52"/>
      <c r="E1952" s="50"/>
      <c r="F1952" s="50"/>
      <c r="G1952" s="53"/>
      <c r="H1952" s="50"/>
      <c r="I1952" s="50"/>
      <c r="J1952" s="51"/>
      <c r="K1952" s="54"/>
      <c r="L1952" s="50"/>
      <c r="M1952" s="50"/>
      <c r="N1952" s="50"/>
    </row>
    <row r="1953" spans="1:14" s="29" customFormat="1" ht="13.15" customHeight="1">
      <c r="A1953" s="49">
        <f>IF((zdrovojéúdaje!B1953&gt;=$C$3)*(zdrovojéúdaje!B1953&lt;=$C$4),1+COUNTIF($A$1:$A1952,"&gt;0"),0)</f>
        <v>1953</v>
      </c>
      <c r="B1953" s="50"/>
      <c r="C1953" s="51"/>
      <c r="D1953" s="52"/>
      <c r="E1953" s="50"/>
      <c r="F1953" s="50"/>
      <c r="G1953" s="53"/>
      <c r="H1953" s="50"/>
      <c r="I1953" s="50"/>
      <c r="J1953" s="51"/>
      <c r="K1953" s="54"/>
      <c r="L1953" s="50"/>
      <c r="M1953" s="50"/>
      <c r="N1953" s="50"/>
    </row>
    <row r="1954" spans="1:14" s="29" customFormat="1" ht="13.15" customHeight="1">
      <c r="A1954" s="49">
        <f>IF((zdrovojéúdaje!B1954&gt;=$C$3)*(zdrovojéúdaje!B1954&lt;=$C$4),1+COUNTIF($A$1:$A1953,"&gt;0"),0)</f>
        <v>1954</v>
      </c>
      <c r="B1954" s="50"/>
      <c r="C1954" s="51"/>
      <c r="D1954" s="52"/>
      <c r="E1954" s="50"/>
      <c r="F1954" s="50"/>
      <c r="G1954" s="53"/>
      <c r="H1954" s="50"/>
      <c r="I1954" s="50"/>
      <c r="J1954" s="51"/>
      <c r="K1954" s="54"/>
      <c r="L1954" s="50"/>
      <c r="M1954" s="50"/>
      <c r="N1954" s="50"/>
    </row>
    <row r="1955" spans="1:14" s="29" customFormat="1" ht="13.15" customHeight="1">
      <c r="A1955" s="49">
        <f>IF((zdrovojéúdaje!B1955&gt;=$C$3)*(zdrovojéúdaje!B1955&lt;=$C$4),1+COUNTIF($A$1:$A1954,"&gt;0"),0)</f>
        <v>1955</v>
      </c>
      <c r="B1955" s="50"/>
      <c r="C1955" s="51"/>
      <c r="D1955" s="52"/>
      <c r="E1955" s="50"/>
      <c r="F1955" s="50"/>
      <c r="G1955" s="53"/>
      <c r="H1955" s="50"/>
      <c r="I1955" s="50"/>
      <c r="J1955" s="51"/>
      <c r="K1955" s="54"/>
      <c r="L1955" s="50"/>
      <c r="M1955" s="50"/>
      <c r="N1955" s="50"/>
    </row>
    <row r="1956" spans="1:14" s="29" customFormat="1" ht="13.15" customHeight="1">
      <c r="A1956" s="49">
        <f>IF((zdrovojéúdaje!B1956&gt;=$C$3)*(zdrovojéúdaje!B1956&lt;=$C$4),1+COUNTIF($A$1:$A1955,"&gt;0"),0)</f>
        <v>1956</v>
      </c>
      <c r="B1956" s="50"/>
      <c r="C1956" s="51"/>
      <c r="D1956" s="52"/>
      <c r="E1956" s="50"/>
      <c r="F1956" s="50"/>
      <c r="G1956" s="53"/>
      <c r="H1956" s="50"/>
      <c r="I1956" s="50"/>
      <c r="J1956" s="51"/>
      <c r="K1956" s="54"/>
      <c r="L1956" s="50"/>
      <c r="M1956" s="50"/>
      <c r="N1956" s="50"/>
    </row>
    <row r="1957" spans="1:14" s="29" customFormat="1" ht="13.15" customHeight="1">
      <c r="A1957" s="49">
        <f>IF((zdrovojéúdaje!B1957&gt;=$C$3)*(zdrovojéúdaje!B1957&lt;=$C$4),1+COUNTIF($A$1:$A1956,"&gt;0"),0)</f>
        <v>1957</v>
      </c>
      <c r="B1957" s="50"/>
      <c r="C1957" s="51"/>
      <c r="D1957" s="52"/>
      <c r="E1957" s="50"/>
      <c r="F1957" s="50"/>
      <c r="G1957" s="53"/>
      <c r="H1957" s="50"/>
      <c r="I1957" s="50"/>
      <c r="J1957" s="51"/>
      <c r="K1957" s="54"/>
      <c r="L1957" s="50"/>
      <c r="M1957" s="50"/>
      <c r="N1957" s="50"/>
    </row>
    <row r="1958" spans="1:14" s="29" customFormat="1" ht="13.15" customHeight="1">
      <c r="A1958" s="49">
        <f>IF((zdrovojéúdaje!B1958&gt;=$C$3)*(zdrovojéúdaje!B1958&lt;=$C$4),1+COUNTIF($A$1:$A1957,"&gt;0"),0)</f>
        <v>1958</v>
      </c>
      <c r="B1958" s="50"/>
      <c r="C1958" s="51"/>
      <c r="D1958" s="52"/>
      <c r="E1958" s="50"/>
      <c r="F1958" s="50"/>
      <c r="G1958" s="53"/>
      <c r="H1958" s="50"/>
      <c r="I1958" s="50"/>
      <c r="J1958" s="51"/>
      <c r="K1958" s="54"/>
      <c r="L1958" s="50"/>
      <c r="M1958" s="50"/>
      <c r="N1958" s="50"/>
    </row>
    <row r="1959" spans="1:14" s="29" customFormat="1" ht="13.15" customHeight="1">
      <c r="A1959" s="49">
        <f>IF((zdrovojéúdaje!B1959&gt;=$C$3)*(zdrovojéúdaje!B1959&lt;=$C$4),1+COUNTIF($A$1:$A1958,"&gt;0"),0)</f>
        <v>1959</v>
      </c>
      <c r="B1959" s="50"/>
      <c r="C1959" s="51"/>
      <c r="D1959" s="52"/>
      <c r="E1959" s="50"/>
      <c r="F1959" s="50"/>
      <c r="G1959" s="53"/>
      <c r="H1959" s="50"/>
      <c r="I1959" s="50"/>
      <c r="J1959" s="51"/>
      <c r="K1959" s="54"/>
      <c r="L1959" s="50"/>
      <c r="M1959" s="50"/>
      <c r="N1959" s="50"/>
    </row>
    <row r="1960" spans="1:14" s="29" customFormat="1" ht="13.15" customHeight="1">
      <c r="A1960" s="49">
        <f>IF((zdrovojéúdaje!B1960&gt;=$C$3)*(zdrovojéúdaje!B1960&lt;=$C$4),1+COUNTIF($A$1:$A1959,"&gt;0"),0)</f>
        <v>1960</v>
      </c>
      <c r="B1960" s="50"/>
      <c r="C1960" s="51"/>
      <c r="D1960" s="52"/>
      <c r="E1960" s="50"/>
      <c r="F1960" s="50"/>
      <c r="G1960" s="53"/>
      <c r="H1960" s="50"/>
      <c r="I1960" s="50"/>
      <c r="J1960" s="51"/>
      <c r="K1960" s="54"/>
      <c r="L1960" s="50"/>
      <c r="M1960" s="50"/>
      <c r="N1960" s="50"/>
    </row>
    <row r="1961" spans="1:14" s="29" customFormat="1" ht="13.15" customHeight="1">
      <c r="A1961" s="49">
        <f>IF((zdrovojéúdaje!B1961&gt;=$C$3)*(zdrovojéúdaje!B1961&lt;=$C$4),1+COUNTIF($A$1:$A1960,"&gt;0"),0)</f>
        <v>1961</v>
      </c>
      <c r="B1961" s="50"/>
      <c r="C1961" s="51"/>
      <c r="D1961" s="52"/>
      <c r="E1961" s="50"/>
      <c r="F1961" s="50"/>
      <c r="G1961" s="53"/>
      <c r="H1961" s="50"/>
      <c r="I1961" s="50"/>
      <c r="J1961" s="51"/>
      <c r="K1961" s="54"/>
      <c r="L1961" s="50"/>
      <c r="M1961" s="50"/>
      <c r="N1961" s="50"/>
    </row>
    <row r="1962" spans="1:14" s="29" customFormat="1" ht="13.15" customHeight="1">
      <c r="A1962" s="49">
        <f>IF((zdrovojéúdaje!B1962&gt;=$C$3)*(zdrovojéúdaje!B1962&lt;=$C$4),1+COUNTIF($A$1:$A1961,"&gt;0"),0)</f>
        <v>1962</v>
      </c>
      <c r="B1962" s="50"/>
      <c r="C1962" s="51"/>
      <c r="D1962" s="52"/>
      <c r="E1962" s="50"/>
      <c r="F1962" s="50"/>
      <c r="G1962" s="53"/>
      <c r="H1962" s="50"/>
      <c r="I1962" s="50"/>
      <c r="J1962" s="51"/>
      <c r="K1962" s="54"/>
      <c r="L1962" s="50"/>
      <c r="M1962" s="50"/>
      <c r="N1962" s="50"/>
    </row>
    <row r="1963" spans="1:14" s="29" customFormat="1" ht="13.15" customHeight="1">
      <c r="A1963" s="49">
        <f>IF((zdrovojéúdaje!B1963&gt;=$C$3)*(zdrovojéúdaje!B1963&lt;=$C$4),1+COUNTIF($A$1:$A1962,"&gt;0"),0)</f>
        <v>1963</v>
      </c>
      <c r="B1963" s="50"/>
      <c r="C1963" s="51"/>
      <c r="D1963" s="52"/>
      <c r="E1963" s="50"/>
      <c r="F1963" s="50"/>
      <c r="G1963" s="53"/>
      <c r="H1963" s="50"/>
      <c r="I1963" s="50"/>
      <c r="J1963" s="51"/>
      <c r="K1963" s="54"/>
      <c r="L1963" s="50"/>
      <c r="M1963" s="50"/>
      <c r="N1963" s="50"/>
    </row>
    <row r="1964" spans="1:14" s="29" customFormat="1" ht="13.15" customHeight="1">
      <c r="A1964" s="49">
        <f>IF((zdrovojéúdaje!B1964&gt;=$C$3)*(zdrovojéúdaje!B1964&lt;=$C$4),1+COUNTIF($A$1:$A1963,"&gt;0"),0)</f>
        <v>1964</v>
      </c>
      <c r="B1964" s="50"/>
      <c r="C1964" s="51"/>
      <c r="D1964" s="52"/>
      <c r="E1964" s="50"/>
      <c r="F1964" s="50"/>
      <c r="G1964" s="53"/>
      <c r="H1964" s="50"/>
      <c r="I1964" s="50"/>
      <c r="J1964" s="51"/>
      <c r="K1964" s="54"/>
      <c r="L1964" s="50"/>
      <c r="M1964" s="50"/>
      <c r="N1964" s="50"/>
    </row>
    <row r="1965" spans="1:14" s="29" customFormat="1" ht="13.15" customHeight="1">
      <c r="A1965" s="49">
        <f>IF((zdrovojéúdaje!B1965&gt;=$C$3)*(zdrovojéúdaje!B1965&lt;=$C$4),1+COUNTIF($A$1:$A1964,"&gt;0"),0)</f>
        <v>1965</v>
      </c>
      <c r="B1965" s="50"/>
      <c r="C1965" s="51"/>
      <c r="D1965" s="52"/>
      <c r="E1965" s="50"/>
      <c r="F1965" s="50"/>
      <c r="G1965" s="53"/>
      <c r="H1965" s="50"/>
      <c r="I1965" s="50"/>
      <c r="J1965" s="51"/>
      <c r="K1965" s="54"/>
      <c r="L1965" s="50"/>
      <c r="M1965" s="50"/>
      <c r="N1965" s="50"/>
    </row>
    <row r="1966" spans="1:14" s="29" customFormat="1" ht="13.15" customHeight="1">
      <c r="A1966" s="49">
        <f>IF((zdrovojéúdaje!B1966&gt;=$C$3)*(zdrovojéúdaje!B1966&lt;=$C$4),1+COUNTIF($A$1:$A1965,"&gt;0"),0)</f>
        <v>1966</v>
      </c>
      <c r="B1966" s="50"/>
      <c r="C1966" s="51"/>
      <c r="D1966" s="52"/>
      <c r="E1966" s="50"/>
      <c r="F1966" s="50"/>
      <c r="G1966" s="53"/>
      <c r="H1966" s="50"/>
      <c r="I1966" s="50"/>
      <c r="J1966" s="51"/>
      <c r="K1966" s="54"/>
      <c r="L1966" s="50"/>
      <c r="M1966" s="50"/>
      <c r="N1966" s="50"/>
    </row>
    <row r="1967" spans="1:14" s="29" customFormat="1" ht="13.15" customHeight="1">
      <c r="A1967" s="49">
        <f>IF((zdrovojéúdaje!B1967&gt;=$C$3)*(zdrovojéúdaje!B1967&lt;=$C$4),1+COUNTIF($A$1:$A1966,"&gt;0"),0)</f>
        <v>1967</v>
      </c>
      <c r="B1967" s="50"/>
      <c r="C1967" s="51"/>
      <c r="D1967" s="52"/>
      <c r="E1967" s="50"/>
      <c r="F1967" s="50"/>
      <c r="G1967" s="53"/>
      <c r="H1967" s="50"/>
      <c r="I1967" s="50"/>
      <c r="J1967" s="51"/>
      <c r="K1967" s="54"/>
      <c r="L1967" s="50"/>
      <c r="M1967" s="50"/>
      <c r="N1967" s="50"/>
    </row>
    <row r="1968" spans="1:14" s="29" customFormat="1" ht="13.15" customHeight="1">
      <c r="A1968" s="49">
        <f>IF((zdrovojéúdaje!B1968&gt;=$C$3)*(zdrovojéúdaje!B1968&lt;=$C$4),1+COUNTIF($A$1:$A1967,"&gt;0"),0)</f>
        <v>1968</v>
      </c>
      <c r="B1968" s="50"/>
      <c r="C1968" s="51"/>
      <c r="D1968" s="52"/>
      <c r="E1968" s="50"/>
      <c r="F1968" s="50"/>
      <c r="G1968" s="53"/>
      <c r="H1968" s="50"/>
      <c r="I1968" s="50"/>
      <c r="J1968" s="51"/>
      <c r="K1968" s="54"/>
      <c r="L1968" s="50"/>
      <c r="M1968" s="50"/>
      <c r="N1968" s="50"/>
    </row>
    <row r="1969" spans="1:14" s="29" customFormat="1" ht="13.15" customHeight="1">
      <c r="A1969" s="49">
        <f>IF((zdrovojéúdaje!B1969&gt;=$C$3)*(zdrovojéúdaje!B1969&lt;=$C$4),1+COUNTIF($A$1:$A1968,"&gt;0"),0)</f>
        <v>1969</v>
      </c>
      <c r="B1969" s="50"/>
      <c r="C1969" s="51"/>
      <c r="D1969" s="52"/>
      <c r="E1969" s="50"/>
      <c r="F1969" s="50"/>
      <c r="G1969" s="53"/>
      <c r="H1969" s="50"/>
      <c r="I1969" s="50"/>
      <c r="J1969" s="51"/>
      <c r="K1969" s="54"/>
      <c r="L1969" s="50"/>
      <c r="M1969" s="50"/>
      <c r="N1969" s="50"/>
    </row>
    <row r="1970" spans="1:14" s="29" customFormat="1" ht="13.15" customHeight="1">
      <c r="A1970" s="49">
        <f>IF((zdrovojéúdaje!B1970&gt;=$C$3)*(zdrovojéúdaje!B1970&lt;=$C$4),1+COUNTIF($A$1:$A1969,"&gt;0"),0)</f>
        <v>1970</v>
      </c>
      <c r="B1970" s="50"/>
      <c r="C1970" s="51"/>
      <c r="D1970" s="52"/>
      <c r="E1970" s="50"/>
      <c r="F1970" s="50"/>
      <c r="G1970" s="53"/>
      <c r="H1970" s="50"/>
      <c r="I1970" s="50"/>
      <c r="J1970" s="51"/>
      <c r="K1970" s="54"/>
      <c r="L1970" s="50"/>
      <c r="M1970" s="50"/>
      <c r="N1970" s="50"/>
    </row>
    <row r="1971" spans="1:14" s="29" customFormat="1" ht="13.15" customHeight="1">
      <c r="A1971" s="49">
        <f>IF((zdrovojéúdaje!B1971&gt;=$C$3)*(zdrovojéúdaje!B1971&lt;=$C$4),1+COUNTIF($A$1:$A1970,"&gt;0"),0)</f>
        <v>1971</v>
      </c>
      <c r="B1971" s="50"/>
      <c r="C1971" s="51"/>
      <c r="D1971" s="52"/>
      <c r="E1971" s="50"/>
      <c r="F1971" s="50"/>
      <c r="G1971" s="53"/>
      <c r="H1971" s="50"/>
      <c r="I1971" s="50"/>
      <c r="J1971" s="51"/>
      <c r="K1971" s="54"/>
      <c r="L1971" s="50"/>
      <c r="M1971" s="50"/>
      <c r="N1971" s="50"/>
    </row>
    <row r="1972" spans="1:14" s="29" customFormat="1" ht="13.15" customHeight="1">
      <c r="A1972" s="49">
        <f>IF((zdrovojéúdaje!B1972&gt;=$C$3)*(zdrovojéúdaje!B1972&lt;=$C$4),1+COUNTIF($A$1:$A1971,"&gt;0"),0)</f>
        <v>1972</v>
      </c>
      <c r="B1972" s="50"/>
      <c r="C1972" s="51"/>
      <c r="D1972" s="52"/>
      <c r="E1972" s="50"/>
      <c r="F1972" s="50"/>
      <c r="G1972" s="53"/>
      <c r="H1972" s="50"/>
      <c r="I1972" s="50"/>
      <c r="J1972" s="51"/>
      <c r="K1972" s="54"/>
      <c r="L1972" s="50"/>
      <c r="M1972" s="50"/>
      <c r="N1972" s="50"/>
    </row>
    <row r="1973" spans="1:14" s="29" customFormat="1" ht="13.15" customHeight="1">
      <c r="A1973" s="49">
        <f>IF((zdrovojéúdaje!B1973&gt;=$C$3)*(zdrovojéúdaje!B1973&lt;=$C$4),1+COUNTIF($A$1:$A1972,"&gt;0"),0)</f>
        <v>1973</v>
      </c>
      <c r="B1973" s="50"/>
      <c r="C1973" s="51"/>
      <c r="D1973" s="52"/>
      <c r="E1973" s="50"/>
      <c r="F1973" s="50"/>
      <c r="G1973" s="53"/>
      <c r="H1973" s="50"/>
      <c r="I1973" s="50"/>
      <c r="J1973" s="51"/>
      <c r="K1973" s="54"/>
      <c r="L1973" s="50"/>
      <c r="M1973" s="50"/>
      <c r="N1973" s="50"/>
    </row>
    <row r="1974" spans="1:14" s="29" customFormat="1" ht="13.15" customHeight="1">
      <c r="A1974" s="49">
        <f>IF((zdrovojéúdaje!B1974&gt;=$C$3)*(zdrovojéúdaje!B1974&lt;=$C$4),1+COUNTIF($A$1:$A1973,"&gt;0"),0)</f>
        <v>1974</v>
      </c>
      <c r="B1974" s="50"/>
      <c r="C1974" s="51"/>
      <c r="D1974" s="52"/>
      <c r="E1974" s="50"/>
      <c r="F1974" s="50"/>
      <c r="G1974" s="53"/>
      <c r="H1974" s="50"/>
      <c r="I1974" s="50"/>
      <c r="J1974" s="51"/>
      <c r="K1974" s="54"/>
      <c r="L1974" s="50"/>
      <c r="M1974" s="50"/>
      <c r="N1974" s="50"/>
    </row>
    <row r="1975" spans="1:14" s="29" customFormat="1" ht="13.15" customHeight="1">
      <c r="A1975" s="49">
        <f>IF((zdrovojéúdaje!B1975&gt;=$C$3)*(zdrovojéúdaje!B1975&lt;=$C$4),1+COUNTIF($A$1:$A1974,"&gt;0"),0)</f>
        <v>1975</v>
      </c>
      <c r="B1975" s="50"/>
      <c r="C1975" s="51"/>
      <c r="D1975" s="52"/>
      <c r="E1975" s="50"/>
      <c r="F1975" s="50"/>
      <c r="G1975" s="53"/>
      <c r="H1975" s="50"/>
      <c r="I1975" s="50"/>
      <c r="J1975" s="51"/>
      <c r="K1975" s="54"/>
      <c r="L1975" s="50"/>
      <c r="M1975" s="50"/>
      <c r="N1975" s="50"/>
    </row>
    <row r="1976" spans="1:14" s="29" customFormat="1" ht="13.15" customHeight="1">
      <c r="A1976" s="49">
        <f>IF((zdrovojéúdaje!B1976&gt;=$C$3)*(zdrovojéúdaje!B1976&lt;=$C$4),1+COUNTIF($A$1:$A1975,"&gt;0"),0)</f>
        <v>1976</v>
      </c>
      <c r="B1976" s="50"/>
      <c r="C1976" s="51"/>
      <c r="D1976" s="52"/>
      <c r="E1976" s="50"/>
      <c r="F1976" s="50"/>
      <c r="G1976" s="53"/>
      <c r="H1976" s="50"/>
      <c r="I1976" s="50"/>
      <c r="J1976" s="51"/>
      <c r="K1976" s="54"/>
      <c r="L1976" s="50"/>
      <c r="M1976" s="50"/>
      <c r="N1976" s="50"/>
    </row>
    <row r="1977" spans="1:14" s="29" customFormat="1" ht="13.15" customHeight="1">
      <c r="A1977" s="49">
        <f>IF((zdrovojéúdaje!B1977&gt;=$C$3)*(zdrovojéúdaje!B1977&lt;=$C$4),1+COUNTIF($A$1:$A1976,"&gt;0"),0)</f>
        <v>1977</v>
      </c>
      <c r="B1977" s="50"/>
      <c r="C1977" s="51"/>
      <c r="D1977" s="52"/>
      <c r="E1977" s="50"/>
      <c r="F1977" s="50"/>
      <c r="G1977" s="53"/>
      <c r="H1977" s="50"/>
      <c r="I1977" s="50"/>
      <c r="J1977" s="51"/>
      <c r="K1977" s="54"/>
      <c r="L1977" s="50"/>
      <c r="M1977" s="50"/>
      <c r="N1977" s="50"/>
    </row>
    <row r="1978" spans="1:14" s="29" customFormat="1" ht="13.15" customHeight="1">
      <c r="A1978" s="49">
        <f>IF((zdrovojéúdaje!B1978&gt;=$C$3)*(zdrovojéúdaje!B1978&lt;=$C$4),1+COUNTIF($A$1:$A1977,"&gt;0"),0)</f>
        <v>1978</v>
      </c>
      <c r="B1978" s="50"/>
      <c r="C1978" s="51"/>
      <c r="D1978" s="52"/>
      <c r="E1978" s="50"/>
      <c r="F1978" s="50"/>
      <c r="G1978" s="53"/>
      <c r="H1978" s="50"/>
      <c r="I1978" s="50"/>
      <c r="J1978" s="51"/>
      <c r="K1978" s="54"/>
      <c r="L1978" s="50"/>
      <c r="M1978" s="50"/>
      <c r="N1978" s="50"/>
    </row>
    <row r="1979" spans="1:14" s="29" customFormat="1" ht="13.15" customHeight="1">
      <c r="A1979" s="49">
        <f>IF((zdrovojéúdaje!B1979&gt;=$C$3)*(zdrovojéúdaje!B1979&lt;=$C$4),1+COUNTIF($A$1:$A1978,"&gt;0"),0)</f>
        <v>1979</v>
      </c>
      <c r="B1979" s="50"/>
      <c r="C1979" s="51"/>
      <c r="D1979" s="52"/>
      <c r="E1979" s="50"/>
      <c r="F1979" s="50"/>
      <c r="G1979" s="53"/>
      <c r="H1979" s="50"/>
      <c r="I1979" s="50"/>
      <c r="J1979" s="51"/>
      <c r="K1979" s="54"/>
      <c r="L1979" s="50"/>
      <c r="M1979" s="50"/>
      <c r="N1979" s="50"/>
    </row>
    <row r="1980" spans="1:14" s="29" customFormat="1" ht="13.15" customHeight="1">
      <c r="A1980" s="49">
        <f>IF((zdrovojéúdaje!B1980&gt;=$C$3)*(zdrovojéúdaje!B1980&lt;=$C$4),1+COUNTIF($A$1:$A1979,"&gt;0"),0)</f>
        <v>1980</v>
      </c>
      <c r="B1980" s="50"/>
      <c r="C1980" s="51"/>
      <c r="D1980" s="52"/>
      <c r="E1980" s="50"/>
      <c r="F1980" s="50"/>
      <c r="G1980" s="53"/>
      <c r="H1980" s="50"/>
      <c r="I1980" s="50"/>
      <c r="J1980" s="51"/>
      <c r="K1980" s="54"/>
      <c r="L1980" s="50"/>
      <c r="M1980" s="50"/>
      <c r="N1980" s="50"/>
    </row>
    <row r="1981" spans="1:14" s="29" customFormat="1" ht="13.15" customHeight="1">
      <c r="A1981" s="49">
        <f>IF((zdrovojéúdaje!B1981&gt;=$C$3)*(zdrovojéúdaje!B1981&lt;=$C$4),1+COUNTIF($A$1:$A1980,"&gt;0"),0)</f>
        <v>1981</v>
      </c>
      <c r="B1981" s="50"/>
      <c r="C1981" s="51"/>
      <c r="D1981" s="52"/>
      <c r="E1981" s="50"/>
      <c r="F1981" s="50"/>
      <c r="G1981" s="53"/>
      <c r="H1981" s="50"/>
      <c r="I1981" s="50"/>
      <c r="J1981" s="51"/>
      <c r="K1981" s="54"/>
      <c r="L1981" s="50"/>
      <c r="M1981" s="50"/>
      <c r="N1981" s="50"/>
    </row>
    <row r="1982" spans="1:14" s="29" customFormat="1" ht="13.15" customHeight="1">
      <c r="A1982" s="49">
        <f>IF((zdrovojéúdaje!B1982&gt;=$C$3)*(zdrovojéúdaje!B1982&lt;=$C$4),1+COUNTIF($A$1:$A1981,"&gt;0"),0)</f>
        <v>1982</v>
      </c>
      <c r="B1982" s="50"/>
      <c r="C1982" s="51"/>
      <c r="D1982" s="52"/>
      <c r="E1982" s="50"/>
      <c r="F1982" s="50"/>
      <c r="G1982" s="53"/>
      <c r="H1982" s="50"/>
      <c r="I1982" s="50"/>
      <c r="J1982" s="51"/>
      <c r="K1982" s="54"/>
      <c r="L1982" s="50"/>
      <c r="M1982" s="50"/>
      <c r="N1982" s="50"/>
    </row>
    <row r="1983" spans="1:14" s="29" customFormat="1" ht="13.15" customHeight="1">
      <c r="A1983" s="49">
        <f>IF((zdrovojéúdaje!B1983&gt;=$C$3)*(zdrovojéúdaje!B1983&lt;=$C$4),1+COUNTIF($A$1:$A1982,"&gt;0"),0)</f>
        <v>1983</v>
      </c>
      <c r="B1983" s="50"/>
      <c r="C1983" s="51"/>
      <c r="D1983" s="52"/>
      <c r="E1983" s="50"/>
      <c r="F1983" s="50"/>
      <c r="G1983" s="53"/>
      <c r="H1983" s="50"/>
      <c r="I1983" s="50"/>
      <c r="J1983" s="51"/>
      <c r="K1983" s="54"/>
      <c r="L1983" s="50"/>
      <c r="M1983" s="50"/>
      <c r="N1983" s="50"/>
    </row>
    <row r="1984" spans="1:14" s="29" customFormat="1" ht="13.15" customHeight="1">
      <c r="A1984" s="49">
        <f>IF((zdrovojéúdaje!B1984&gt;=$C$3)*(zdrovojéúdaje!B1984&lt;=$C$4),1+COUNTIF($A$1:$A1983,"&gt;0"),0)</f>
        <v>1984</v>
      </c>
      <c r="B1984" s="50"/>
      <c r="C1984" s="51"/>
      <c r="D1984" s="52"/>
      <c r="E1984" s="50"/>
      <c r="F1984" s="50"/>
      <c r="G1984" s="53"/>
      <c r="H1984" s="50"/>
      <c r="I1984" s="50"/>
      <c r="J1984" s="51"/>
      <c r="K1984" s="54"/>
      <c r="L1984" s="50"/>
      <c r="M1984" s="50"/>
      <c r="N1984" s="50"/>
    </row>
    <row r="1985" spans="1:14" s="29" customFormat="1" ht="13.15" customHeight="1">
      <c r="A1985" s="49">
        <f>IF((zdrovojéúdaje!B1985&gt;=$C$3)*(zdrovojéúdaje!B1985&lt;=$C$4),1+COUNTIF($A$1:$A1984,"&gt;0"),0)</f>
        <v>1985</v>
      </c>
      <c r="B1985" s="50"/>
      <c r="C1985" s="51"/>
      <c r="D1985" s="52"/>
      <c r="E1985" s="50"/>
      <c r="F1985" s="50"/>
      <c r="G1985" s="53"/>
      <c r="H1985" s="50"/>
      <c r="I1985" s="50"/>
      <c r="J1985" s="51"/>
      <c r="K1985" s="54"/>
      <c r="L1985" s="50"/>
      <c r="M1985" s="50"/>
      <c r="N1985" s="50"/>
    </row>
    <row r="1986" spans="1:14" s="29" customFormat="1" ht="13.15" customHeight="1">
      <c r="A1986" s="49">
        <f>IF((zdrovojéúdaje!B1986&gt;=$C$3)*(zdrovojéúdaje!B1986&lt;=$C$4),1+COUNTIF($A$1:$A1985,"&gt;0"),0)</f>
        <v>1986</v>
      </c>
      <c r="B1986" s="50"/>
      <c r="C1986" s="51"/>
      <c r="D1986" s="52"/>
      <c r="E1986" s="50"/>
      <c r="F1986" s="50"/>
      <c r="G1986" s="53"/>
      <c r="H1986" s="50"/>
      <c r="I1986" s="50"/>
      <c r="J1986" s="51"/>
      <c r="K1986" s="54"/>
      <c r="L1986" s="50"/>
      <c r="M1986" s="50"/>
      <c r="N1986" s="50"/>
    </row>
    <row r="1987" spans="1:14" s="29" customFormat="1" ht="13.15" customHeight="1">
      <c r="A1987" s="49">
        <f>IF((zdrovojéúdaje!B1987&gt;=$C$3)*(zdrovojéúdaje!B1987&lt;=$C$4),1+COUNTIF($A$1:$A1986,"&gt;0"),0)</f>
        <v>1987</v>
      </c>
      <c r="B1987" s="50"/>
      <c r="C1987" s="51"/>
      <c r="D1987" s="52"/>
      <c r="E1987" s="50"/>
      <c r="F1987" s="50"/>
      <c r="G1987" s="53"/>
      <c r="H1987" s="50"/>
      <c r="I1987" s="50"/>
      <c r="J1987" s="51"/>
      <c r="K1987" s="54"/>
      <c r="L1987" s="50"/>
      <c r="M1987" s="50"/>
      <c r="N1987" s="50"/>
    </row>
    <row r="1988" spans="1:14" s="29" customFormat="1" ht="13.15" customHeight="1">
      <c r="A1988" s="49">
        <f>IF((zdrovojéúdaje!B1988&gt;=$C$3)*(zdrovojéúdaje!B1988&lt;=$C$4),1+COUNTIF($A$1:$A1987,"&gt;0"),0)</f>
        <v>1988</v>
      </c>
      <c r="B1988" s="50"/>
      <c r="C1988" s="51"/>
      <c r="D1988" s="52"/>
      <c r="E1988" s="50"/>
      <c r="F1988" s="50"/>
      <c r="G1988" s="53"/>
      <c r="H1988" s="50"/>
      <c r="I1988" s="50"/>
      <c r="J1988" s="51"/>
      <c r="K1988" s="54"/>
      <c r="L1988" s="50"/>
      <c r="M1988" s="50"/>
      <c r="N1988" s="50"/>
    </row>
    <row r="1989" spans="1:14" s="29" customFormat="1" ht="13.15" customHeight="1">
      <c r="A1989" s="49">
        <f>IF((zdrovojéúdaje!B1989&gt;=$C$3)*(zdrovojéúdaje!B1989&lt;=$C$4),1+COUNTIF($A$1:$A1988,"&gt;0"),0)</f>
        <v>1989</v>
      </c>
      <c r="B1989" s="50"/>
      <c r="C1989" s="51"/>
      <c r="D1989" s="52"/>
      <c r="E1989" s="50"/>
      <c r="F1989" s="50"/>
      <c r="G1989" s="53"/>
      <c r="H1989" s="50"/>
      <c r="I1989" s="50"/>
      <c r="J1989" s="51"/>
      <c r="K1989" s="54"/>
      <c r="L1989" s="50"/>
      <c r="M1989" s="50"/>
      <c r="N1989" s="50"/>
    </row>
    <row r="1990" spans="1:14" s="29" customFormat="1" ht="13.15" customHeight="1">
      <c r="A1990" s="49">
        <f>IF((zdrovojéúdaje!B1990&gt;=$C$3)*(zdrovojéúdaje!B1990&lt;=$C$4),1+COUNTIF($A$1:$A1989,"&gt;0"),0)</f>
        <v>1990</v>
      </c>
      <c r="B1990" s="50"/>
      <c r="C1990" s="51"/>
      <c r="D1990" s="52"/>
      <c r="E1990" s="50"/>
      <c r="F1990" s="50"/>
      <c r="G1990" s="53"/>
      <c r="H1990" s="50"/>
      <c r="I1990" s="50"/>
      <c r="J1990" s="51"/>
      <c r="K1990" s="54"/>
      <c r="L1990" s="50"/>
      <c r="M1990" s="50"/>
      <c r="N1990" s="50"/>
    </row>
    <row r="1991" spans="1:14" s="29" customFormat="1" ht="13.15" customHeight="1">
      <c r="A1991" s="49">
        <f>IF((zdrovojéúdaje!B1991&gt;=$C$3)*(zdrovojéúdaje!B1991&lt;=$C$4),1+COUNTIF($A$1:$A1990,"&gt;0"),0)</f>
        <v>1991</v>
      </c>
      <c r="B1991" s="50"/>
      <c r="C1991" s="51"/>
      <c r="D1991" s="52"/>
      <c r="E1991" s="50"/>
      <c r="F1991" s="50"/>
      <c r="G1991" s="53"/>
      <c r="H1991" s="50"/>
      <c r="I1991" s="50"/>
      <c r="J1991" s="51"/>
      <c r="K1991" s="54"/>
      <c r="L1991" s="50"/>
      <c r="M1991" s="50"/>
      <c r="N1991" s="50"/>
    </row>
    <row r="1992" spans="1:14" s="29" customFormat="1" ht="13.15" customHeight="1">
      <c r="A1992" s="49">
        <f>IF((zdrovojéúdaje!B1992&gt;=$C$3)*(zdrovojéúdaje!B1992&lt;=$C$4),1+COUNTIF($A$1:$A1991,"&gt;0"),0)</f>
        <v>1992</v>
      </c>
      <c r="B1992" s="50"/>
      <c r="C1992" s="51"/>
      <c r="D1992" s="52"/>
      <c r="E1992" s="50"/>
      <c r="F1992" s="50"/>
      <c r="G1992" s="53"/>
      <c r="H1992" s="50"/>
      <c r="I1992" s="50"/>
      <c r="J1992" s="51"/>
      <c r="K1992" s="54"/>
      <c r="L1992" s="50"/>
      <c r="M1992" s="50"/>
      <c r="N1992" s="50"/>
    </row>
    <row r="1993" spans="1:14" s="29" customFormat="1" ht="13.15" customHeight="1">
      <c r="A1993" s="49">
        <f>IF((zdrovojéúdaje!B1993&gt;=$C$3)*(zdrovojéúdaje!B1993&lt;=$C$4),1+COUNTIF($A$1:$A1992,"&gt;0"),0)</f>
        <v>1993</v>
      </c>
      <c r="B1993" s="50"/>
      <c r="C1993" s="51"/>
      <c r="D1993" s="52"/>
      <c r="E1993" s="50"/>
      <c r="F1993" s="50"/>
      <c r="G1993" s="53"/>
      <c r="H1993" s="50"/>
      <c r="I1993" s="50"/>
      <c r="J1993" s="51"/>
      <c r="K1993" s="54"/>
      <c r="L1993" s="50"/>
      <c r="M1993" s="50"/>
      <c r="N1993" s="50"/>
    </row>
    <row r="1994" spans="1:14" s="29" customFormat="1" ht="13.15" customHeight="1">
      <c r="A1994" s="49">
        <f>IF((zdrovojéúdaje!B1994&gt;=$C$3)*(zdrovojéúdaje!B1994&lt;=$C$4),1+COUNTIF($A$1:$A1993,"&gt;0"),0)</f>
        <v>1994</v>
      </c>
      <c r="B1994" s="50"/>
      <c r="C1994" s="51"/>
      <c r="D1994" s="52"/>
      <c r="E1994" s="50"/>
      <c r="F1994" s="50"/>
      <c r="G1994" s="53"/>
      <c r="H1994" s="50"/>
      <c r="I1994" s="50"/>
      <c r="J1994" s="51"/>
      <c r="K1994" s="54"/>
      <c r="L1994" s="50"/>
      <c r="M1994" s="50"/>
      <c r="N1994" s="50"/>
    </row>
    <row r="1995" spans="1:14" s="29" customFormat="1" ht="13.15" customHeight="1">
      <c r="A1995" s="49">
        <f>IF((zdrovojéúdaje!B1995&gt;=$C$3)*(zdrovojéúdaje!B1995&lt;=$C$4),1+COUNTIF($A$1:$A1994,"&gt;0"),0)</f>
        <v>1995</v>
      </c>
      <c r="B1995" s="50"/>
      <c r="C1995" s="51"/>
      <c r="D1995" s="52"/>
      <c r="E1995" s="50"/>
      <c r="F1995" s="50"/>
      <c r="G1995" s="53"/>
      <c r="H1995" s="50"/>
      <c r="I1995" s="50"/>
      <c r="J1995" s="51"/>
      <c r="K1995" s="54"/>
      <c r="L1995" s="50"/>
      <c r="M1995" s="50"/>
      <c r="N1995" s="50"/>
    </row>
    <row r="1996" spans="1:14" s="29" customFormat="1" ht="13.15" customHeight="1">
      <c r="A1996" s="49">
        <f>IF((zdrovojéúdaje!B1996&gt;=$C$3)*(zdrovojéúdaje!B1996&lt;=$C$4),1+COUNTIF($A$1:$A1995,"&gt;0"),0)</f>
        <v>1996</v>
      </c>
      <c r="B1996" s="50"/>
      <c r="C1996" s="51"/>
      <c r="D1996" s="52"/>
      <c r="E1996" s="50"/>
      <c r="F1996" s="50"/>
      <c r="G1996" s="53"/>
      <c r="H1996" s="50"/>
      <c r="I1996" s="50"/>
      <c r="J1996" s="51"/>
      <c r="K1996" s="54"/>
      <c r="L1996" s="50"/>
      <c r="M1996" s="50"/>
      <c r="N1996" s="50"/>
    </row>
    <row r="1997" spans="1:14" s="29" customFormat="1" ht="13.15" customHeight="1">
      <c r="A1997" s="49">
        <f>IF((zdrovojéúdaje!B1997&gt;=$C$3)*(zdrovojéúdaje!B1997&lt;=$C$4),1+COUNTIF($A$1:$A1996,"&gt;0"),0)</f>
        <v>1997</v>
      </c>
      <c r="B1997" s="50"/>
      <c r="C1997" s="51"/>
      <c r="D1997" s="52"/>
      <c r="E1997" s="50"/>
      <c r="F1997" s="50"/>
      <c r="G1997" s="53"/>
      <c r="H1997" s="50"/>
      <c r="I1997" s="50"/>
      <c r="J1997" s="51"/>
      <c r="K1997" s="54"/>
      <c r="L1997" s="50"/>
      <c r="M1997" s="50"/>
      <c r="N1997" s="50"/>
    </row>
    <row r="1998" spans="1:14" s="29" customFormat="1" ht="13.15" customHeight="1">
      <c r="A1998" s="49">
        <f>IF((zdrovojéúdaje!B1998&gt;=$C$3)*(zdrovojéúdaje!B1998&lt;=$C$4),1+COUNTIF($A$1:$A1997,"&gt;0"),0)</f>
        <v>1998</v>
      </c>
      <c r="B1998" s="50"/>
      <c r="C1998" s="51"/>
      <c r="D1998" s="52"/>
      <c r="E1998" s="50"/>
      <c r="F1998" s="50"/>
      <c r="G1998" s="53"/>
      <c r="H1998" s="50"/>
      <c r="I1998" s="50"/>
      <c r="J1998" s="51"/>
      <c r="K1998" s="54"/>
      <c r="L1998" s="50"/>
      <c r="M1998" s="50"/>
      <c r="N1998" s="50"/>
    </row>
    <row r="1999" spans="1:14" s="29" customFormat="1" ht="13.15" customHeight="1">
      <c r="A1999" s="49">
        <f>IF((zdrovojéúdaje!B1999&gt;=$C$3)*(zdrovojéúdaje!B1999&lt;=$C$4),1+COUNTIF($A$1:$A1998,"&gt;0"),0)</f>
        <v>1999</v>
      </c>
      <c r="B1999" s="50"/>
      <c r="C1999" s="51"/>
      <c r="D1999" s="52"/>
      <c r="E1999" s="50"/>
      <c r="F1999" s="50"/>
      <c r="G1999" s="53"/>
      <c r="H1999" s="50"/>
      <c r="I1999" s="50"/>
      <c r="J1999" s="51"/>
      <c r="K1999" s="54"/>
      <c r="L1999" s="50"/>
      <c r="M1999" s="50"/>
      <c r="N1999" s="50"/>
    </row>
    <row r="2000" spans="1:14" s="29" customFormat="1" ht="13.15" customHeight="1">
      <c r="A2000" s="49">
        <f>IF((zdrovojéúdaje!B2000&gt;=$C$3)*(zdrovojéúdaje!B2000&lt;=$C$4),1+COUNTIF($A$1:$A1999,"&gt;0"),0)</f>
        <v>2000</v>
      </c>
      <c r="B2000" s="50"/>
      <c r="C2000" s="51"/>
      <c r="D2000" s="52"/>
      <c r="E2000" s="50"/>
      <c r="F2000" s="50"/>
      <c r="G2000" s="53"/>
      <c r="H2000" s="50"/>
      <c r="I2000" s="50"/>
      <c r="J2000" s="51"/>
      <c r="K2000" s="54"/>
      <c r="L2000" s="50"/>
      <c r="M2000" s="50"/>
      <c r="N2000" s="50"/>
    </row>
  </sheetData>
  <phoneticPr fontId="1" type="noConversion"/>
  <pageMargins left="0.7" right="0.7" top="0.75" bottom="0.75" header="0.3" footer="0.3"/>
  <pageSetup paperSize="9" scale="7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6</vt:i4>
      </vt:variant>
    </vt:vector>
  </HeadingPairs>
  <TitlesOfParts>
    <vt:vector size="8" baseType="lpstr">
      <vt:lpstr>zdrovojéúdaje</vt:lpstr>
      <vt:lpstr>filtrovanie</vt:lpstr>
      <vt:lpstr>zdrovojéúdaje!_7010100172_20081205</vt:lpstr>
      <vt:lpstr>filtrovanie!Oblasť_tlače</vt:lpstr>
      <vt:lpstr>tabulka1</vt:lpstr>
      <vt:lpstr>tabulka2</vt:lpstr>
      <vt:lpstr>teploty1</vt:lpstr>
      <vt:lpstr>teploty2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Ondrej Kuchár</cp:lastModifiedBy>
  <cp:lastPrinted>2009-01-10T12:16:23Z</cp:lastPrinted>
  <dcterms:created xsi:type="dcterms:W3CDTF">2009-01-02T08:45:28Z</dcterms:created>
  <dcterms:modified xsi:type="dcterms:W3CDTF">2009-01-10T12:41:42Z</dcterms:modified>
</cp:coreProperties>
</file>