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es\Plocha\"/>
    </mc:Choice>
  </mc:AlternateContent>
  <xr:revisionPtr revIDLastSave="0" documentId="13_ncr:1_{D2B88972-89F5-4A7D-A670-601175419CB5}" xr6:coauthVersionLast="45" xr6:coauthVersionMax="45" xr10:uidLastSave="{00000000-0000-0000-0000-000000000000}"/>
  <bookViews>
    <workbookView xWindow="-108" yWindow="-108" windowWidth="23256" windowHeight="11964" xr2:uid="{00000000-000D-0000-FFFF-FFFF00000000}"/>
  </bookViews>
  <sheets>
    <sheet name="Faktura" sheetId="1" r:id="rId1"/>
    <sheet name="Položky" sheetId="3" r:id="rId2"/>
    <sheet name="Data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7" i="1" l="1"/>
  <c r="J23" i="1"/>
  <c r="J25" i="1" l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23" i="1"/>
  <c r="N24" i="1"/>
  <c r="J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24" i="1"/>
  <c r="I23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24" i="1"/>
  <c r="D23" i="1"/>
  <c r="B3" i="3" l="1"/>
  <c r="B4" i="3"/>
  <c r="B5" i="3"/>
  <c r="B6" i="3"/>
  <c r="C4" i="3" l="1"/>
  <c r="C5" i="3" s="1"/>
  <c r="C6" i="3" s="1"/>
  <c r="L23" i="1" l="1"/>
  <c r="L25" i="1"/>
  <c r="L26" i="1"/>
  <c r="L27" i="1"/>
  <c r="L28" i="1"/>
  <c r="L29" i="1"/>
  <c r="L30" i="1"/>
  <c r="L31" i="1"/>
  <c r="L32" i="1"/>
  <c r="L34" i="1"/>
  <c r="L35" i="1"/>
  <c r="L36" i="1"/>
  <c r="L39" i="1"/>
  <c r="L40" i="1"/>
  <c r="O31" i="1" l="1"/>
  <c r="L42" i="1"/>
  <c r="O42" i="1" s="1"/>
  <c r="O35" i="1"/>
  <c r="L33" i="1"/>
  <c r="O33" i="1" s="1"/>
  <c r="L41" i="1"/>
  <c r="O41" i="1" s="1"/>
  <c r="O40" i="1"/>
  <c r="O39" i="1"/>
  <c r="L38" i="1"/>
  <c r="O38" i="1" s="1"/>
  <c r="L37" i="1"/>
  <c r="O37" i="1" s="1"/>
  <c r="O36" i="1"/>
  <c r="O34" i="1"/>
  <c r="O32" i="1"/>
  <c r="O30" i="1"/>
  <c r="O29" i="1"/>
  <c r="O28" i="1"/>
  <c r="O27" i="1"/>
  <c r="O26" i="1"/>
  <c r="O25" i="1"/>
  <c r="L24" i="1"/>
  <c r="O24" i="1" s="1"/>
  <c r="O23" i="1"/>
  <c r="E46" i="1" l="1"/>
  <c r="G46" i="1" s="1"/>
  <c r="E49" i="1" l="1"/>
  <c r="E48" i="1"/>
  <c r="E47" i="1"/>
  <c r="O44" i="1"/>
  <c r="O48" i="1" l="1"/>
  <c r="O46" i="1" s="1"/>
  <c r="G48" i="1"/>
  <c r="I48" i="1" s="1"/>
  <c r="E50" i="1"/>
  <c r="G49" i="1"/>
  <c r="I49" i="1" s="1"/>
  <c r="G47" i="1"/>
  <c r="I47" i="1" s="1"/>
  <c r="G50" i="1" l="1"/>
  <c r="I46" i="1"/>
  <c r="I50" i="1" s="1"/>
</calcChain>
</file>

<file path=xl/sharedStrings.xml><?xml version="1.0" encoding="utf-8"?>
<sst xmlns="http://schemas.openxmlformats.org/spreadsheetml/2006/main" count="89" uniqueCount="59">
  <si>
    <t>FAKTURA - DAŇOVÝ DOKLAD č.</t>
  </si>
  <si>
    <t>Dodavatel:</t>
  </si>
  <si>
    <t>Odběratel:</t>
  </si>
  <si>
    <t>IČ:</t>
  </si>
  <si>
    <t>DIČ:</t>
  </si>
  <si>
    <t>Bank.spoj:</t>
  </si>
  <si>
    <t>Číslo účtu:</t>
  </si>
  <si>
    <t>Způsob dopravy:</t>
  </si>
  <si>
    <t>Datum vystavení:</t>
  </si>
  <si>
    <t>Variab. symbol:</t>
  </si>
  <si>
    <t>DUZP:</t>
  </si>
  <si>
    <t>Konst. symbol:</t>
  </si>
  <si>
    <t>Datum splatnosti:</t>
  </si>
  <si>
    <t>Forma úhrady:</t>
  </si>
  <si>
    <t>Pol.</t>
  </si>
  <si>
    <t>Název produktu</t>
  </si>
  <si>
    <t>Množství</t>
  </si>
  <si>
    <t>MJ</t>
  </si>
  <si>
    <t>Cena za MJ</t>
  </si>
  <si>
    <t>Celkem 
bez DPH</t>
  </si>
  <si>
    <t>Sazba 
DPH</t>
  </si>
  <si>
    <t>Celkem 
s DPH</t>
  </si>
  <si>
    <t>Rozpis DPH</t>
  </si>
  <si>
    <r>
      <t>Fakturováno</t>
    </r>
    <r>
      <rPr>
        <b/>
        <sz val="8"/>
        <rFont val="Arial CE"/>
        <family val="2"/>
        <charset val="238"/>
      </rPr>
      <t xml:space="preserve"> celkem:</t>
    </r>
  </si>
  <si>
    <t>Sazba</t>
  </si>
  <si>
    <t>Základ</t>
  </si>
  <si>
    <t>DPH</t>
  </si>
  <si>
    <t>Cena s DPH</t>
  </si>
  <si>
    <t>Hrazeno zálohou:</t>
  </si>
  <si>
    <t>Částka k úhradě:</t>
  </si>
  <si>
    <t>Celkem</t>
  </si>
  <si>
    <t>Vystavil:</t>
  </si>
  <si>
    <t>V případě pozdní úhrady faktury Vám budeme v souladu s Obchodním zákoníkem účtovat úrok 
z prodlení ve výši až 0,05 % z dlužné částky za každý den prodlení. 
Veškeré bankovní poplatky související s úhradou faktury hradí odběratel.</t>
  </si>
  <si>
    <t>Hotově</t>
  </si>
  <si>
    <t>Způsob úhrady</t>
  </si>
  <si>
    <t>Platební kartou</t>
  </si>
  <si>
    <t>Bankovním převodem</t>
  </si>
  <si>
    <t>Šekem</t>
  </si>
  <si>
    <t>Doprava</t>
  </si>
  <si>
    <t>Osobně</t>
  </si>
  <si>
    <t>PPL</t>
  </si>
  <si>
    <t>Česká pošta</t>
  </si>
  <si>
    <t>Ks</t>
  </si>
  <si>
    <t>Kg</t>
  </si>
  <si>
    <t>L</t>
  </si>
  <si>
    <t>M</t>
  </si>
  <si>
    <t>Chleba</t>
  </si>
  <si>
    <t>Rohlík</t>
  </si>
  <si>
    <t>Sazba DPH</t>
  </si>
  <si>
    <t>Mlého</t>
  </si>
  <si>
    <t>Vánočka</t>
  </si>
  <si>
    <t>ID</t>
  </si>
  <si>
    <t>2020 1</t>
  </si>
  <si>
    <t>2020 2</t>
  </si>
  <si>
    <t>2020 3</t>
  </si>
  <si>
    <t>2020 4</t>
  </si>
  <si>
    <t>Zaoukrouhlení</t>
  </si>
  <si>
    <t>Chtěl bych aby když v řádku C42:P42 není žádná položka, aby se skryl.</t>
  </si>
  <si>
    <t>zde bude čárový kód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</si>
</sst>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#,##0.00\ &quot;Kč&quot;"/>
  </numFmts>
  <fonts count="1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6"/>
      <name val="Arial CE"/>
      <family val="2"/>
      <charset val="238"/>
    </font>
    <font>
      <sz val="10"/>
      <name val="Arial CE"/>
      <family val="2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sz val="8"/>
      <name val="Arial CE"/>
      <charset val="238"/>
    </font>
    <font>
      <b/>
      <sz val="7"/>
      <name val="Arial CE"/>
      <family val="2"/>
      <charset val="238"/>
    </font>
    <font>
      <b/>
      <sz val="9"/>
      <name val="Arial CE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name val="Arial"/>
      <family val="2"/>
      <charset val="238"/>
    </font>
    <font>
      <b/>
      <sz val="8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sz val="1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9">
    <xf numFmtId="0" fontId="0" fillId="0" borderId="0" xfId="0"/>
    <xf numFmtId="0" fontId="1" fillId="0" borderId="0" xfId="0" applyFont="1"/>
    <xf numFmtId="9" fontId="0" fillId="0" borderId="0" xfId="2" applyFont="1"/>
    <xf numFmtId="44" fontId="0" fillId="0" borderId="0" xfId="1" applyFont="1"/>
    <xf numFmtId="0" fontId="6" fillId="2" borderId="10" xfId="0" applyFont="1" applyFill="1" applyBorder="1" applyAlignment="1" applyProtection="1">
      <alignment horizontal="center"/>
      <protection hidden="1"/>
    </xf>
    <xf numFmtId="9" fontId="6" fillId="2" borderId="12" xfId="2" applyFont="1" applyFill="1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0" xfId="0" applyProtection="1">
      <protection hidden="1"/>
    </xf>
    <xf numFmtId="0" fontId="0" fillId="2" borderId="1" xfId="0" applyFill="1" applyBorder="1" applyProtection="1">
      <protection hidden="1"/>
    </xf>
    <xf numFmtId="0" fontId="0" fillId="2" borderId="2" xfId="0" applyFill="1" applyBorder="1" applyProtection="1">
      <protection hidden="1"/>
    </xf>
    <xf numFmtId="0" fontId="0" fillId="2" borderId="3" xfId="0" applyFill="1" applyBorder="1" applyProtection="1">
      <protection hidden="1"/>
    </xf>
    <xf numFmtId="0" fontId="0" fillId="2" borderId="4" xfId="0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0" fillId="2" borderId="5" xfId="0" applyFill="1" applyBorder="1" applyProtection="1">
      <protection hidden="1"/>
    </xf>
    <xf numFmtId="0" fontId="4" fillId="2" borderId="6" xfId="0" applyFont="1" applyFill="1" applyBorder="1" applyProtection="1">
      <protection hidden="1"/>
    </xf>
    <xf numFmtId="0" fontId="5" fillId="2" borderId="7" xfId="0" applyFont="1" applyFill="1" applyBorder="1" applyProtection="1">
      <protection hidden="1"/>
    </xf>
    <xf numFmtId="0" fontId="5" fillId="2" borderId="8" xfId="0" applyFont="1" applyFill="1" applyBorder="1" applyProtection="1">
      <protection hidden="1"/>
    </xf>
    <xf numFmtId="0" fontId="5" fillId="2" borderId="0" xfId="0" applyFont="1" applyFill="1" applyBorder="1" applyProtection="1">
      <protection hidden="1"/>
    </xf>
    <xf numFmtId="0" fontId="0" fillId="2" borderId="7" xfId="0" applyFill="1" applyBorder="1" applyProtection="1">
      <protection hidden="1"/>
    </xf>
    <xf numFmtId="0" fontId="0" fillId="2" borderId="8" xfId="0" applyFill="1" applyBorder="1" applyProtection="1">
      <protection hidden="1"/>
    </xf>
    <xf numFmtId="0" fontId="6" fillId="2" borderId="0" xfId="0" applyFont="1" applyFill="1" applyBorder="1" applyAlignment="1" applyProtection="1">
      <alignment horizontal="left"/>
      <protection hidden="1"/>
    </xf>
    <xf numFmtId="0" fontId="6" fillId="2" borderId="4" xfId="0" applyFont="1" applyFill="1" applyBorder="1" applyProtection="1">
      <protection hidden="1"/>
    </xf>
    <xf numFmtId="0" fontId="6" fillId="2" borderId="0" xfId="0" applyFont="1" applyFill="1" applyBorder="1" applyProtection="1">
      <protection hidden="1"/>
    </xf>
    <xf numFmtId="0" fontId="6" fillId="2" borderId="5" xfId="0" applyFont="1" applyFill="1" applyBorder="1" applyProtection="1">
      <protection hidden="1"/>
    </xf>
    <xf numFmtId="0" fontId="6" fillId="0" borderId="0" xfId="0" applyFont="1" applyProtection="1">
      <protection hidden="1"/>
    </xf>
    <xf numFmtId="0" fontId="7" fillId="2" borderId="0" xfId="0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0" fillId="2" borderId="15" xfId="0" applyFill="1" applyBorder="1" applyProtection="1">
      <protection hidden="1"/>
    </xf>
    <xf numFmtId="0" fontId="0" fillId="2" borderId="16" xfId="0" applyFill="1" applyBorder="1" applyProtection="1">
      <protection hidden="1"/>
    </xf>
    <xf numFmtId="0" fontId="0" fillId="2" borderId="17" xfId="0" applyFill="1" applyBorder="1" applyProtection="1">
      <protection hidden="1"/>
    </xf>
    <xf numFmtId="0" fontId="8" fillId="2" borderId="40" xfId="0" applyFont="1" applyFill="1" applyBorder="1" applyProtection="1">
      <protection hidden="1"/>
    </xf>
    <xf numFmtId="0" fontId="9" fillId="2" borderId="41" xfId="0" applyFont="1" applyFill="1" applyBorder="1" applyProtection="1">
      <protection hidden="1"/>
    </xf>
    <xf numFmtId="49" fontId="6" fillId="2" borderId="9" xfId="0" applyNumberFormat="1" applyFont="1" applyFill="1" applyBorder="1" applyAlignment="1" applyProtection="1">
      <alignment horizontal="center"/>
      <protection locked="0"/>
    </xf>
    <xf numFmtId="49" fontId="6" fillId="2" borderId="11" xfId="0" applyNumberFormat="1" applyFont="1" applyFill="1" applyBorder="1" applyAlignment="1" applyProtection="1">
      <alignment horizontal="center"/>
      <protection locked="0"/>
    </xf>
    <xf numFmtId="49" fontId="6" fillId="2" borderId="14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Protection="1">
      <protection hidden="1"/>
    </xf>
    <xf numFmtId="0" fontId="1" fillId="2" borderId="0" xfId="0" applyFont="1" applyFill="1" applyBorder="1" applyProtection="1">
      <protection hidden="1"/>
    </xf>
    <xf numFmtId="0" fontId="12" fillId="2" borderId="0" xfId="0" applyFont="1" applyFill="1" applyBorder="1" applyProtection="1">
      <protection hidden="1"/>
    </xf>
    <xf numFmtId="0" fontId="6" fillId="2" borderId="29" xfId="0" applyFont="1" applyFill="1" applyBorder="1" applyAlignment="1" applyProtection="1">
      <protection hidden="1"/>
    </xf>
    <xf numFmtId="0" fontId="6" fillId="2" borderId="0" xfId="0" applyFont="1" applyFill="1" applyBorder="1" applyAlignment="1" applyProtection="1">
      <protection hidden="1"/>
    </xf>
    <xf numFmtId="0" fontId="6" fillId="2" borderId="30" xfId="0" applyFont="1" applyFill="1" applyBorder="1" applyAlignment="1" applyProtection="1">
      <protection hidden="1"/>
    </xf>
    <xf numFmtId="0" fontId="6" fillId="2" borderId="31" xfId="0" applyFont="1" applyFill="1" applyBorder="1" applyAlignment="1" applyProtection="1">
      <protection hidden="1"/>
    </xf>
    <xf numFmtId="0" fontId="6" fillId="2" borderId="19" xfId="0" applyFont="1" applyFill="1" applyBorder="1" applyAlignment="1" applyProtection="1">
      <protection hidden="1"/>
    </xf>
    <xf numFmtId="0" fontId="6" fillId="2" borderId="32" xfId="0" applyFont="1" applyFill="1" applyBorder="1" applyAlignment="1" applyProtection="1">
      <protection hidden="1"/>
    </xf>
    <xf numFmtId="0" fontId="13" fillId="2" borderId="0" xfId="0" applyFont="1" applyFill="1" applyBorder="1" applyAlignment="1" applyProtection="1">
      <protection hidden="1"/>
    </xf>
    <xf numFmtId="0" fontId="14" fillId="0" borderId="0" xfId="0" applyFont="1" applyProtection="1">
      <protection hidden="1"/>
    </xf>
    <xf numFmtId="0" fontId="15" fillId="2" borderId="0" xfId="0" applyFont="1" applyFill="1" applyBorder="1" applyAlignment="1" applyProtection="1">
      <alignment vertical="center"/>
      <protection hidden="1"/>
    </xf>
    <xf numFmtId="0" fontId="4" fillId="2" borderId="21" xfId="0" applyFont="1" applyFill="1" applyBorder="1" applyAlignment="1" applyProtection="1">
      <alignment horizontal="center" vertical="center"/>
      <protection hidden="1"/>
    </xf>
    <xf numFmtId="0" fontId="4" fillId="2" borderId="22" xfId="0" applyFont="1" applyFill="1" applyBorder="1" applyAlignment="1" applyProtection="1">
      <alignment horizontal="center" vertical="center"/>
      <protection hidden="1"/>
    </xf>
    <xf numFmtId="0" fontId="4" fillId="2" borderId="23" xfId="0" applyFont="1" applyFill="1" applyBorder="1" applyAlignment="1" applyProtection="1">
      <alignment horizontal="center" vertical="center"/>
      <protection hidden="1"/>
    </xf>
    <xf numFmtId="0" fontId="4" fillId="2" borderId="24" xfId="0" applyFont="1" applyFill="1" applyBorder="1" applyAlignment="1" applyProtection="1">
      <alignment horizontal="center" vertical="center"/>
      <protection hidden="1"/>
    </xf>
    <xf numFmtId="0" fontId="4" fillId="2" borderId="25" xfId="0" applyFont="1" applyFill="1" applyBorder="1" applyAlignment="1" applyProtection="1">
      <alignment horizontal="center" vertical="center"/>
      <protection hidden="1"/>
    </xf>
    <xf numFmtId="0" fontId="4" fillId="2" borderId="26" xfId="0" applyFont="1" applyFill="1" applyBorder="1" applyAlignment="1" applyProtection="1">
      <alignment horizontal="center" vertical="center"/>
      <protection hidden="1"/>
    </xf>
    <xf numFmtId="0" fontId="4" fillId="2" borderId="27" xfId="0" applyFont="1" applyFill="1" applyBorder="1" applyAlignment="1" applyProtection="1">
      <alignment horizontal="center" vertical="center" wrapText="1"/>
      <protection hidden="1"/>
    </xf>
    <xf numFmtId="0" fontId="4" fillId="2" borderId="28" xfId="0" applyFont="1" applyFill="1" applyBorder="1" applyAlignment="1" applyProtection="1">
      <alignment horizontal="center" vertical="center"/>
      <protection hidden="1"/>
    </xf>
    <xf numFmtId="0" fontId="0" fillId="2" borderId="19" xfId="0" applyFill="1" applyBorder="1" applyAlignment="1" applyProtection="1">
      <alignment horizontal="center"/>
      <protection hidden="1"/>
    </xf>
    <xf numFmtId="0" fontId="6" fillId="2" borderId="19" xfId="0" applyFont="1" applyFill="1" applyBorder="1" applyAlignment="1" applyProtection="1">
      <alignment horizontal="center"/>
      <protection hidden="1"/>
    </xf>
    <xf numFmtId="0" fontId="7" fillId="2" borderId="25" xfId="0" applyFont="1" applyFill="1" applyBorder="1" applyAlignment="1" applyProtection="1">
      <alignment horizontal="center" vertical="center" wrapText="1"/>
      <protection hidden="1"/>
    </xf>
    <xf numFmtId="0" fontId="7" fillId="2" borderId="26" xfId="0" applyFont="1" applyFill="1" applyBorder="1" applyAlignment="1" applyProtection="1">
      <alignment horizontal="center" vertical="center"/>
      <protection hidden="1"/>
    </xf>
    <xf numFmtId="44" fontId="6" fillId="2" borderId="38" xfId="1" applyFont="1" applyFill="1" applyBorder="1" applyAlignment="1" applyProtection="1">
      <alignment horizontal="center"/>
      <protection hidden="1"/>
    </xf>
    <xf numFmtId="44" fontId="6" fillId="2" borderId="36" xfId="1" applyFont="1" applyFill="1" applyBorder="1" applyAlignment="1" applyProtection="1">
      <alignment horizontal="center"/>
      <protection hidden="1"/>
    </xf>
    <xf numFmtId="0" fontId="6" fillId="2" borderId="44" xfId="0" applyFont="1" applyFill="1" applyBorder="1" applyAlignment="1" applyProtection="1">
      <alignment horizontal="left"/>
      <protection hidden="1"/>
    </xf>
    <xf numFmtId="0" fontId="6" fillId="2" borderId="45" xfId="0" applyFont="1" applyFill="1" applyBorder="1" applyAlignment="1" applyProtection="1">
      <alignment horizontal="left"/>
      <protection hidden="1"/>
    </xf>
    <xf numFmtId="0" fontId="6" fillId="2" borderId="46" xfId="0" applyFont="1" applyFill="1" applyBorder="1" applyAlignment="1" applyProtection="1">
      <alignment horizontal="left"/>
      <protection hidden="1"/>
    </xf>
    <xf numFmtId="0" fontId="6" fillId="2" borderId="10" xfId="0" applyFont="1" applyFill="1" applyBorder="1" applyAlignment="1" applyProtection="1">
      <alignment horizontal="center"/>
      <protection locked="0"/>
    </xf>
    <xf numFmtId="44" fontId="6" fillId="2" borderId="12" xfId="1" applyFont="1" applyFill="1" applyBorder="1" applyAlignment="1" applyProtection="1">
      <alignment horizontal="right"/>
      <protection hidden="1"/>
    </xf>
    <xf numFmtId="44" fontId="6" fillId="2" borderId="20" xfId="1" applyFont="1" applyFill="1" applyBorder="1" applyAlignment="1" applyProtection="1">
      <alignment horizontal="right"/>
      <protection hidden="1"/>
    </xf>
    <xf numFmtId="44" fontId="6" fillId="2" borderId="10" xfId="1" applyFont="1" applyFill="1" applyBorder="1" applyAlignment="1" applyProtection="1">
      <alignment horizontal="right"/>
      <protection hidden="1"/>
    </xf>
    <xf numFmtId="44" fontId="6" fillId="2" borderId="12" xfId="1" applyFont="1" applyFill="1" applyBorder="1" applyAlignment="1" applyProtection="1">
      <alignment horizontal="center"/>
      <protection hidden="1"/>
    </xf>
    <xf numFmtId="44" fontId="6" fillId="2" borderId="13" xfId="1" applyFont="1" applyFill="1" applyBorder="1" applyAlignment="1" applyProtection="1">
      <alignment horizontal="center"/>
      <protection hidden="1"/>
    </xf>
    <xf numFmtId="0" fontId="6" fillId="2" borderId="38" xfId="0" applyFont="1" applyFill="1" applyBorder="1" applyAlignment="1" applyProtection="1">
      <alignment horizontal="left"/>
      <protection hidden="1"/>
    </xf>
    <xf numFmtId="0" fontId="6" fillId="2" borderId="39" xfId="0" applyFont="1" applyFill="1" applyBorder="1" applyAlignment="1" applyProtection="1">
      <alignment horizontal="left"/>
      <protection hidden="1"/>
    </xf>
    <xf numFmtId="0" fontId="6" fillId="2" borderId="37" xfId="0" applyFont="1" applyFill="1" applyBorder="1" applyAlignment="1" applyProtection="1">
      <alignment horizontal="left"/>
      <protection hidden="1"/>
    </xf>
    <xf numFmtId="44" fontId="6" fillId="2" borderId="38" xfId="1" applyFont="1" applyFill="1" applyBorder="1" applyAlignment="1" applyProtection="1">
      <alignment horizontal="right"/>
      <protection hidden="1"/>
    </xf>
    <xf numFmtId="44" fontId="6" fillId="2" borderId="37" xfId="1" applyFont="1" applyFill="1" applyBorder="1" applyAlignment="1" applyProtection="1">
      <alignment horizontal="right"/>
      <protection hidden="1"/>
    </xf>
    <xf numFmtId="44" fontId="6" fillId="2" borderId="0" xfId="0" applyNumberFormat="1" applyFont="1" applyFill="1" applyBorder="1" applyAlignment="1" applyProtection="1">
      <alignment horizontal="center"/>
      <protection hidden="1"/>
    </xf>
    <xf numFmtId="0" fontId="6" fillId="2" borderId="0" xfId="0" applyFont="1" applyFill="1" applyBorder="1" applyAlignment="1" applyProtection="1">
      <alignment horizontal="center"/>
      <protection hidden="1"/>
    </xf>
    <xf numFmtId="0" fontId="4" fillId="2" borderId="18" xfId="0" applyFont="1" applyFill="1" applyBorder="1" applyAlignment="1" applyProtection="1">
      <alignment horizontal="center"/>
      <protection hidden="1"/>
    </xf>
    <xf numFmtId="44" fontId="6" fillId="2" borderId="0" xfId="1" applyFont="1" applyFill="1" applyBorder="1" applyAlignment="1" applyProtection="1">
      <alignment horizontal="center"/>
      <protection hidden="1"/>
    </xf>
    <xf numFmtId="0" fontId="6" fillId="2" borderId="35" xfId="0" applyFont="1" applyFill="1" applyBorder="1" applyAlignment="1" applyProtection="1">
      <alignment horizontal="center"/>
      <protection locked="0"/>
    </xf>
    <xf numFmtId="44" fontId="10" fillId="2" borderId="41" xfId="0" applyNumberFormat="1" applyFont="1" applyFill="1" applyBorder="1" applyAlignment="1" applyProtection="1">
      <alignment horizontal="center"/>
      <protection hidden="1"/>
    </xf>
    <xf numFmtId="0" fontId="10" fillId="2" borderId="42" xfId="0" applyFont="1" applyFill="1" applyBorder="1" applyAlignment="1" applyProtection="1">
      <alignment horizontal="center"/>
      <protection hidden="1"/>
    </xf>
    <xf numFmtId="9" fontId="6" fillId="2" borderId="18" xfId="2" applyFont="1" applyFill="1" applyBorder="1" applyAlignment="1" applyProtection="1">
      <alignment horizontal="center"/>
      <protection hidden="1"/>
    </xf>
    <xf numFmtId="4" fontId="6" fillId="2" borderId="18" xfId="0" applyNumberFormat="1" applyFont="1" applyFill="1" applyBorder="1" applyAlignment="1" applyProtection="1">
      <alignment horizontal="right"/>
      <protection hidden="1"/>
    </xf>
    <xf numFmtId="164" fontId="0" fillId="0" borderId="0" xfId="1" applyNumberFormat="1" applyFont="1" applyAlignment="1" applyProtection="1">
      <alignment horizontal="right"/>
      <protection hidden="1"/>
    </xf>
    <xf numFmtId="9" fontId="6" fillId="2" borderId="33" xfId="2" applyFont="1" applyFill="1" applyBorder="1" applyAlignment="1" applyProtection="1">
      <alignment horizontal="center"/>
      <protection hidden="1"/>
    </xf>
    <xf numFmtId="9" fontId="6" fillId="2" borderId="34" xfId="2" applyFont="1" applyFill="1" applyBorder="1" applyAlignment="1" applyProtection="1">
      <alignment horizontal="center"/>
      <protection hidden="1"/>
    </xf>
    <xf numFmtId="4" fontId="6" fillId="2" borderId="33" xfId="0" applyNumberFormat="1" applyFont="1" applyFill="1" applyBorder="1" applyAlignment="1" applyProtection="1">
      <alignment horizontal="right"/>
      <protection hidden="1"/>
    </xf>
    <xf numFmtId="4" fontId="6" fillId="2" borderId="34" xfId="0" applyNumberFormat="1" applyFont="1" applyFill="1" applyBorder="1" applyAlignment="1" applyProtection="1">
      <alignment horizontal="right"/>
      <protection hidden="1"/>
    </xf>
    <xf numFmtId="0" fontId="6" fillId="2" borderId="0" xfId="0" applyFont="1" applyFill="1" applyBorder="1" applyAlignment="1" applyProtection="1">
      <alignment horizontal="center" wrapText="1"/>
      <protection hidden="1"/>
    </xf>
    <xf numFmtId="4" fontId="4" fillId="2" borderId="18" xfId="0" applyNumberFormat="1" applyFont="1" applyFill="1" applyBorder="1" applyAlignment="1" applyProtection="1">
      <alignment horizontal="right"/>
      <protection hidden="1"/>
    </xf>
    <xf numFmtId="44" fontId="11" fillId="2" borderId="43" xfId="0" applyNumberFormat="1" applyFont="1" applyFill="1" applyBorder="1" applyAlignment="1" applyProtection="1">
      <alignment horizontal="center"/>
      <protection hidden="1"/>
    </xf>
    <xf numFmtId="0" fontId="6" fillId="2" borderId="0" xfId="0" applyFont="1" applyFill="1" applyBorder="1" applyAlignment="1" applyProtection="1">
      <alignment horizontal="left"/>
      <protection hidden="1"/>
    </xf>
    <xf numFmtId="0" fontId="6" fillId="2" borderId="19" xfId="0" applyFont="1" applyFill="1" applyBorder="1" applyAlignment="1" applyProtection="1">
      <alignment horizontal="left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9" xfId="0" applyFont="1" applyFill="1" applyBorder="1" applyAlignment="1" applyProtection="1">
      <alignment horizontal="center" vertical="center"/>
      <protection hidden="1"/>
    </xf>
    <xf numFmtId="0" fontId="6" fillId="2" borderId="29" xfId="0" applyFont="1" applyFill="1" applyBorder="1" applyAlignment="1" applyProtection="1">
      <alignment horizontal="left"/>
      <protection hidden="1"/>
    </xf>
    <xf numFmtId="0" fontId="6" fillId="2" borderId="30" xfId="0" applyFont="1" applyFill="1" applyBorder="1" applyAlignment="1" applyProtection="1">
      <alignment horizontal="left"/>
      <protection hidden="1"/>
    </xf>
  </cellXfs>
  <cellStyles count="3">
    <cellStyle name="Měna" xfId="1" builtinId="4"/>
    <cellStyle name="Normální" xfId="0" builtinId="0"/>
    <cellStyle name="Procenta" xfId="2" builtinId="5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220980</xdr:colOff>
      <xdr:row>41</xdr:row>
      <xdr:rowOff>114300</xdr:rowOff>
    </xdr:from>
    <xdr:to>
      <xdr:col>18</xdr:col>
      <xdr:colOff>579120</xdr:colOff>
      <xdr:row>41</xdr:row>
      <xdr:rowOff>114300</xdr:rowOff>
    </xdr:to>
    <xdr:cxnSp macro="">
      <xdr:nvCxnSpPr>
        <xdr:cNvPr id="3" name="Přímá spojnice se šipkou 2">
          <a:extLst>
            <a:ext uri="{FF2B5EF4-FFF2-40B4-BE49-F238E27FC236}">
              <a16:creationId xmlns:a16="http://schemas.microsoft.com/office/drawing/2014/main" id="{1090EBEB-A237-44A9-90CF-8009274B47C7}"/>
            </a:ext>
          </a:extLst>
        </xdr:cNvPr>
        <xdr:cNvCxnSpPr/>
      </xdr:nvCxnSpPr>
      <xdr:spPr>
        <a:xfrm flipH="1">
          <a:off x="5105400" y="7216140"/>
          <a:ext cx="1226820" cy="0"/>
        </a:xfrm>
        <a:prstGeom prst="straightConnector1">
          <a:avLst/>
        </a:prstGeom>
        <a:ln w="571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42FBA6-F13E-4006-AF9F-664654AB13E8}" name="Tabulka1" displayName="Tabulka1" ref="B2:H6" totalsRowShown="0">
  <tableColumns count="7">
    <tableColumn id="3" xr3:uid="{CBF36F11-BA50-4293-8A88-B0E0563061C0}" name="ID" dataDxfId="1">
      <calculatedColumnFormula>IF(C3&lt;&gt;"",(J3&amp; " " &amp;C3),"""")</calculatedColumnFormula>
    </tableColumn>
    <tableColumn id="1" xr3:uid="{8E248F9A-BD44-4053-A35F-D285A4058604}" name="Pol." dataDxfId="0">
      <calculatedColumnFormula>C2+1</calculatedColumnFormula>
    </tableColumn>
    <tableColumn id="2" xr3:uid="{C255EDEF-D981-46FF-A600-E5DB211E2114}" name="Název produktu"/>
    <tableColumn id="4" xr3:uid="{B28744B1-977D-4D58-892A-45211ED54A53}" name="Množství"/>
    <tableColumn id="5" xr3:uid="{5E0A30A2-E984-4CBB-9001-1FFB4DF85B5A}" name="MJ"/>
    <tableColumn id="6" xr3:uid="{956ECC2B-3A05-4A00-9DF8-B029BD322733}" name="Cena za MJ"/>
    <tableColumn id="7" xr3:uid="{FADDC364-C3C1-48A1-B537-720E5E0D1DCE}" name="Sazba DPH" dataCellStyle="Procenta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B1:T56"/>
  <sheetViews>
    <sheetView tabSelected="1" view="pageLayout" topLeftCell="A19" zoomScaleNormal="100" workbookViewId="0">
      <selection activeCell="T43" sqref="T43"/>
    </sheetView>
  </sheetViews>
  <sheetFormatPr defaultColWidth="9.109375" defaultRowHeight="13.2" x14ac:dyDescent="0.25"/>
  <cols>
    <col min="1" max="1" width="2.109375" style="7" customWidth="1"/>
    <col min="2" max="2" width="4.6640625" style="7" customWidth="1"/>
    <col min="3" max="3" width="5.5546875" style="7" customWidth="1"/>
    <col min="4" max="6" width="4.6640625" style="7" customWidth="1"/>
    <col min="7" max="8" width="3.33203125" style="7" customWidth="1"/>
    <col min="9" max="11" width="4.6640625" style="7" customWidth="1"/>
    <col min="12" max="16" width="5.6640625" style="7" customWidth="1"/>
    <col min="17" max="17" width="4.6640625" style="7" customWidth="1"/>
    <col min="18" max="18" width="2.109375" style="7" customWidth="1"/>
    <col min="19" max="16384" width="9.109375" style="7"/>
  </cols>
  <sheetData>
    <row r="1" spans="2:17" ht="13.8" thickBot="1" x14ac:dyDescent="0.3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2:17" ht="13.8" thickTop="1" x14ac:dyDescent="0.25"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10"/>
    </row>
    <row r="3" spans="2:17" ht="18.600000000000001" customHeight="1" x14ac:dyDescent="0.25"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46" t="s">
        <v>58</v>
      </c>
      <c r="O3" s="46"/>
      <c r="P3" s="46"/>
      <c r="Q3" s="13"/>
    </row>
    <row r="4" spans="2:17" ht="12.75" customHeight="1" x14ac:dyDescent="0.25">
      <c r="B4" s="11"/>
      <c r="C4" s="94" t="s">
        <v>0</v>
      </c>
      <c r="D4" s="94"/>
      <c r="E4" s="94"/>
      <c r="F4" s="94"/>
      <c r="G4" s="94"/>
      <c r="H4" s="94"/>
      <c r="I4" s="94"/>
      <c r="J4" s="94"/>
      <c r="K4" s="94"/>
      <c r="L4" s="94"/>
      <c r="M4" s="94"/>
      <c r="N4" s="95">
        <v>202000758</v>
      </c>
      <c r="O4" s="95"/>
      <c r="P4" s="95"/>
      <c r="Q4" s="13"/>
    </row>
    <row r="5" spans="2:17" ht="12.75" customHeight="1" x14ac:dyDescent="0.25">
      <c r="B5" s="11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6"/>
      <c r="O5" s="96"/>
      <c r="P5" s="96"/>
      <c r="Q5" s="13"/>
    </row>
    <row r="6" spans="2:17" x14ac:dyDescent="0.25"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/>
    </row>
    <row r="7" spans="2:17" x14ac:dyDescent="0.25">
      <c r="B7" s="11"/>
      <c r="C7" s="14" t="s">
        <v>1</v>
      </c>
      <c r="D7" s="15"/>
      <c r="E7" s="15"/>
      <c r="F7" s="15"/>
      <c r="G7" s="15"/>
      <c r="H7" s="15"/>
      <c r="I7" s="16"/>
      <c r="J7" s="17"/>
      <c r="K7" s="14" t="s">
        <v>2</v>
      </c>
      <c r="L7" s="15"/>
      <c r="M7" s="15"/>
      <c r="N7" s="18"/>
      <c r="O7" s="18"/>
      <c r="P7" s="19"/>
      <c r="Q7" s="13"/>
    </row>
    <row r="8" spans="2:17" x14ac:dyDescent="0.25">
      <c r="B8" s="11"/>
      <c r="C8" s="38"/>
      <c r="D8" s="44"/>
      <c r="E8" s="44"/>
      <c r="F8" s="39"/>
      <c r="G8" s="39"/>
      <c r="H8" s="39"/>
      <c r="I8" s="40"/>
      <c r="J8" s="12"/>
      <c r="K8" s="38"/>
      <c r="L8" s="92"/>
      <c r="M8" s="92"/>
      <c r="N8" s="92"/>
      <c r="O8" s="92"/>
      <c r="P8" s="40"/>
      <c r="Q8" s="13"/>
    </row>
    <row r="9" spans="2:17" x14ac:dyDescent="0.25">
      <c r="B9" s="11"/>
      <c r="C9" s="38"/>
      <c r="D9" s="44"/>
      <c r="E9" s="44"/>
      <c r="F9" s="39"/>
      <c r="G9" s="39"/>
      <c r="H9" s="39"/>
      <c r="I9" s="40"/>
      <c r="J9" s="12"/>
      <c r="K9" s="38"/>
      <c r="L9" s="92"/>
      <c r="M9" s="92"/>
      <c r="N9" s="92"/>
      <c r="O9" s="92"/>
      <c r="P9" s="40"/>
      <c r="Q9" s="13"/>
    </row>
    <row r="10" spans="2:17" x14ac:dyDescent="0.25">
      <c r="B10" s="11"/>
      <c r="C10" s="38"/>
      <c r="D10" s="44"/>
      <c r="E10" s="44"/>
      <c r="F10" s="39"/>
      <c r="G10" s="39"/>
      <c r="H10" s="39"/>
      <c r="I10" s="40"/>
      <c r="J10" s="12"/>
      <c r="K10" s="38"/>
      <c r="L10" s="92"/>
      <c r="M10" s="92"/>
      <c r="N10" s="92"/>
      <c r="O10" s="92"/>
      <c r="P10" s="40"/>
      <c r="Q10" s="13"/>
    </row>
    <row r="11" spans="2:17" x14ac:dyDescent="0.25">
      <c r="B11" s="11"/>
      <c r="C11" s="97"/>
      <c r="D11" s="92"/>
      <c r="E11" s="92"/>
      <c r="F11" s="92"/>
      <c r="G11" s="92"/>
      <c r="H11" s="92"/>
      <c r="I11" s="98"/>
      <c r="J11" s="12"/>
      <c r="K11" s="38"/>
      <c r="L11" s="92"/>
      <c r="M11" s="92"/>
      <c r="N11" s="92"/>
      <c r="O11" s="92"/>
      <c r="P11" s="40"/>
      <c r="Q11" s="13"/>
    </row>
    <row r="12" spans="2:17" x14ac:dyDescent="0.25">
      <c r="B12" s="11"/>
      <c r="C12" s="38" t="s">
        <v>3</v>
      </c>
      <c r="D12" s="39"/>
      <c r="E12" s="92"/>
      <c r="F12" s="92"/>
      <c r="G12" s="92"/>
      <c r="H12" s="92"/>
      <c r="I12" s="40"/>
      <c r="J12" s="12"/>
      <c r="K12" s="38" t="s">
        <v>3</v>
      </c>
      <c r="L12" s="92"/>
      <c r="M12" s="92"/>
      <c r="N12" s="92"/>
      <c r="O12" s="92"/>
      <c r="P12" s="40"/>
      <c r="Q12" s="13"/>
    </row>
    <row r="13" spans="2:17" x14ac:dyDescent="0.25">
      <c r="B13" s="11"/>
      <c r="C13" s="38" t="s">
        <v>4</v>
      </c>
      <c r="D13" s="39"/>
      <c r="E13" s="92"/>
      <c r="F13" s="92"/>
      <c r="G13" s="92"/>
      <c r="H13" s="92"/>
      <c r="I13" s="40"/>
      <c r="J13" s="12"/>
      <c r="K13" s="41" t="s">
        <v>4</v>
      </c>
      <c r="L13" s="93"/>
      <c r="M13" s="93"/>
      <c r="N13" s="93"/>
      <c r="O13" s="93"/>
      <c r="P13" s="43"/>
      <c r="Q13" s="13"/>
    </row>
    <row r="14" spans="2:17" x14ac:dyDescent="0.25">
      <c r="B14" s="11"/>
      <c r="C14" s="38" t="s">
        <v>5</v>
      </c>
      <c r="D14" s="39"/>
      <c r="E14" s="92"/>
      <c r="F14" s="92"/>
      <c r="G14" s="92"/>
      <c r="H14" s="92"/>
      <c r="I14" s="40"/>
      <c r="J14" s="12"/>
      <c r="K14" s="12"/>
      <c r="L14" s="12"/>
      <c r="M14" s="12"/>
      <c r="N14" s="12"/>
      <c r="O14" s="12"/>
      <c r="P14" s="12"/>
      <c r="Q14" s="13"/>
    </row>
    <row r="15" spans="2:17" x14ac:dyDescent="0.25">
      <c r="B15" s="11"/>
      <c r="C15" s="41" t="s">
        <v>6</v>
      </c>
      <c r="D15" s="42"/>
      <c r="E15" s="93"/>
      <c r="F15" s="93"/>
      <c r="G15" s="93"/>
      <c r="H15" s="93"/>
      <c r="I15" s="43"/>
      <c r="J15" s="12"/>
      <c r="K15" s="20" t="s">
        <v>7</v>
      </c>
      <c r="L15" s="20"/>
      <c r="M15" s="20"/>
      <c r="N15" s="55" t="s">
        <v>39</v>
      </c>
      <c r="O15" s="55"/>
      <c r="P15" s="55"/>
      <c r="Q15" s="13"/>
    </row>
    <row r="16" spans="2:17" x14ac:dyDescent="0.25">
      <c r="B16" s="21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3"/>
    </row>
    <row r="17" spans="2:17" x14ac:dyDescent="0.25">
      <c r="B17" s="21"/>
      <c r="C17" s="22" t="s">
        <v>8</v>
      </c>
      <c r="D17" s="22"/>
      <c r="E17" s="22"/>
      <c r="F17" s="56"/>
      <c r="G17" s="56"/>
      <c r="H17" s="56"/>
      <c r="I17" s="22"/>
      <c r="J17" s="22"/>
      <c r="K17" s="22" t="s">
        <v>9</v>
      </c>
      <c r="L17" s="22"/>
      <c r="M17" s="22"/>
      <c r="N17" s="56">
        <f>IF(N4&lt;&gt;"",(N4),"")</f>
        <v>202000758</v>
      </c>
      <c r="O17" s="56"/>
      <c r="P17" s="56"/>
      <c r="Q17" s="23"/>
    </row>
    <row r="18" spans="2:17" x14ac:dyDescent="0.25">
      <c r="B18" s="21"/>
      <c r="C18" s="22" t="s">
        <v>10</v>
      </c>
      <c r="D18" s="22"/>
      <c r="E18" s="22"/>
      <c r="F18" s="56"/>
      <c r="G18" s="56"/>
      <c r="H18" s="56"/>
      <c r="I18" s="22"/>
      <c r="J18" s="22"/>
      <c r="K18" s="22" t="s">
        <v>11</v>
      </c>
      <c r="L18" s="22"/>
      <c r="M18" s="22"/>
      <c r="N18" s="56"/>
      <c r="O18" s="56"/>
      <c r="P18" s="56"/>
      <c r="Q18" s="23"/>
    </row>
    <row r="19" spans="2:17" x14ac:dyDescent="0.25">
      <c r="B19" s="21"/>
      <c r="C19" s="22" t="s">
        <v>12</v>
      </c>
      <c r="D19" s="22"/>
      <c r="E19" s="22"/>
      <c r="F19" s="56"/>
      <c r="G19" s="56"/>
      <c r="H19" s="56"/>
      <c r="I19" s="22"/>
      <c r="J19" s="22"/>
      <c r="K19" s="22" t="s">
        <v>13</v>
      </c>
      <c r="L19" s="22"/>
      <c r="M19" s="22"/>
      <c r="N19" s="55" t="s">
        <v>33</v>
      </c>
      <c r="O19" s="55"/>
      <c r="P19" s="55"/>
      <c r="Q19" s="23"/>
    </row>
    <row r="20" spans="2:17" x14ac:dyDescent="0.25">
      <c r="B20" s="1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3"/>
    </row>
    <row r="21" spans="2:17" x14ac:dyDescent="0.25">
      <c r="B21" s="11"/>
      <c r="C21" s="47" t="s">
        <v>14</v>
      </c>
      <c r="D21" s="49" t="s">
        <v>15</v>
      </c>
      <c r="E21" s="49"/>
      <c r="F21" s="49"/>
      <c r="G21" s="49" t="s">
        <v>16</v>
      </c>
      <c r="H21" s="49"/>
      <c r="I21" s="49" t="s">
        <v>17</v>
      </c>
      <c r="J21" s="49" t="s">
        <v>18</v>
      </c>
      <c r="K21" s="51"/>
      <c r="L21" s="53" t="s">
        <v>19</v>
      </c>
      <c r="M21" s="49"/>
      <c r="N21" s="57" t="s">
        <v>20</v>
      </c>
      <c r="O21" s="53" t="s">
        <v>21</v>
      </c>
      <c r="P21" s="51"/>
      <c r="Q21" s="13"/>
    </row>
    <row r="22" spans="2:17" s="24" customFormat="1" ht="10.8" thickBot="1" x14ac:dyDescent="0.25">
      <c r="B22" s="21"/>
      <c r="C22" s="48"/>
      <c r="D22" s="50"/>
      <c r="E22" s="50"/>
      <c r="F22" s="50"/>
      <c r="G22" s="50"/>
      <c r="H22" s="50"/>
      <c r="I22" s="50"/>
      <c r="J22" s="50"/>
      <c r="K22" s="52"/>
      <c r="L22" s="54"/>
      <c r="M22" s="50"/>
      <c r="N22" s="58"/>
      <c r="O22" s="54"/>
      <c r="P22" s="52"/>
      <c r="Q22" s="23"/>
    </row>
    <row r="23" spans="2:17" ht="13.8" thickTop="1" x14ac:dyDescent="0.25">
      <c r="B23" s="11"/>
      <c r="C23" s="32" t="s">
        <v>52</v>
      </c>
      <c r="D23" s="70" t="str">
        <f>IF(C23&lt;&gt;"",VLOOKUP(C23,Tabulka1[],3),"")</f>
        <v>Chleba</v>
      </c>
      <c r="E23" s="71"/>
      <c r="F23" s="72"/>
      <c r="G23" s="64">
        <v>1</v>
      </c>
      <c r="H23" s="64"/>
      <c r="I23" s="4" t="str">
        <f>IF(C23&lt;&gt;"",VLOOKUP(C23,Tabulka1[],5),"")</f>
        <v>Ks</v>
      </c>
      <c r="J23" s="65">
        <f>IF(C23&lt;&gt;"",VLOOKUP(C23,Tabulka1[],6),"")</f>
        <v>40</v>
      </c>
      <c r="K23" s="65"/>
      <c r="L23" s="73">
        <f>IF(J23&lt;&gt;"",ABS(G23*J23),"")</f>
        <v>40</v>
      </c>
      <c r="M23" s="74"/>
      <c r="N23" s="5">
        <f>IF(C23&lt;&gt;"",VLOOKUP(C23,Tabulka1[],7),"")</f>
        <v>0</v>
      </c>
      <c r="O23" s="59">
        <f>IF(J23&lt;&gt;"",ABS(L23*N23)+L23,"")</f>
        <v>40</v>
      </c>
      <c r="P23" s="60"/>
      <c r="Q23" s="13"/>
    </row>
    <row r="24" spans="2:17" x14ac:dyDescent="0.25">
      <c r="B24" s="11"/>
      <c r="C24" s="33" t="s">
        <v>53</v>
      </c>
      <c r="D24" s="61" t="str">
        <f>IF(C24&lt;&gt;"",VLOOKUP(C24,Tabulka1[],3),"")</f>
        <v>Rohlík</v>
      </c>
      <c r="E24" s="62"/>
      <c r="F24" s="63"/>
      <c r="G24" s="64">
        <v>10</v>
      </c>
      <c r="H24" s="64"/>
      <c r="I24" s="4" t="str">
        <f>IF(C24&lt;&gt;"",VLOOKUP(C24,Tabulka1[],5),"")</f>
        <v>Ks</v>
      </c>
      <c r="J24" s="65">
        <f>IF(C24&lt;&gt;"",VLOOKUP(C24,Tabulka1[],6),"")</f>
        <v>2</v>
      </c>
      <c r="K24" s="65"/>
      <c r="L24" s="66">
        <f>IF(J24&lt;&gt;"",ABS(G24*J24),"")</f>
        <v>20</v>
      </c>
      <c r="M24" s="67"/>
      <c r="N24" s="5">
        <f>IF(C24&lt;&gt;"",VLOOKUP(C24,Tabulka1[],7),"")</f>
        <v>0.21</v>
      </c>
      <c r="O24" s="68">
        <f>IF(J24&lt;&gt;"",ABS(L24*N24)+L24,"")</f>
        <v>24.2</v>
      </c>
      <c r="P24" s="69"/>
      <c r="Q24" s="13"/>
    </row>
    <row r="25" spans="2:17" x14ac:dyDescent="0.25">
      <c r="B25" s="11"/>
      <c r="C25" s="33" t="s">
        <v>54</v>
      </c>
      <c r="D25" s="61" t="str">
        <f>IF(C25&lt;&gt;"",VLOOKUP(C25,Tabulka1[],3),"")</f>
        <v>Mlého</v>
      </c>
      <c r="E25" s="62"/>
      <c r="F25" s="63"/>
      <c r="G25" s="64">
        <v>2</v>
      </c>
      <c r="H25" s="64"/>
      <c r="I25" s="4" t="str">
        <f>IF(C25&lt;&gt;"",VLOOKUP(C25,Tabulka1[],5),"")</f>
        <v>Ks</v>
      </c>
      <c r="J25" s="65">
        <f>IF(C25&lt;&gt;"",VLOOKUP(C25,Tabulka1[],6),"")</f>
        <v>15</v>
      </c>
      <c r="K25" s="65"/>
      <c r="L25" s="66">
        <f t="shared" ref="L25:L42" si="0">IF(J25&lt;&gt;"",ABS(G25*J25),"")</f>
        <v>30</v>
      </c>
      <c r="M25" s="67"/>
      <c r="N25" s="5">
        <f>IF(C25&lt;&gt;"",VLOOKUP(C25,Tabulka1[],7),"")</f>
        <v>0.1</v>
      </c>
      <c r="O25" s="68">
        <f t="shared" ref="O25:O42" si="1">IF(J25&lt;&gt;"",ABS(L25*N25)+L25,"")</f>
        <v>33</v>
      </c>
      <c r="P25" s="69"/>
      <c r="Q25" s="13"/>
    </row>
    <row r="26" spans="2:17" x14ac:dyDescent="0.25">
      <c r="B26" s="11"/>
      <c r="C26" s="33" t="s">
        <v>55</v>
      </c>
      <c r="D26" s="61" t="str">
        <f>IF(C26&lt;&gt;"",VLOOKUP(C26,Tabulka1[],3),"")</f>
        <v>Vánočka</v>
      </c>
      <c r="E26" s="62"/>
      <c r="F26" s="63"/>
      <c r="G26" s="64">
        <v>1</v>
      </c>
      <c r="H26" s="64"/>
      <c r="I26" s="4" t="str">
        <f>IF(C26&lt;&gt;"",VLOOKUP(C26,Tabulka1[],5),"")</f>
        <v>Ks</v>
      </c>
      <c r="J26" s="65">
        <f>IF(C26&lt;&gt;"",VLOOKUP(C26,Tabulka1[],6),"")</f>
        <v>45</v>
      </c>
      <c r="K26" s="65"/>
      <c r="L26" s="66">
        <f t="shared" si="0"/>
        <v>45</v>
      </c>
      <c r="M26" s="67"/>
      <c r="N26" s="5">
        <f>IF(C26&lt;&gt;"",VLOOKUP(C26,Tabulka1[],7),"")</f>
        <v>0.1</v>
      </c>
      <c r="O26" s="68">
        <f t="shared" si="1"/>
        <v>49.5</v>
      </c>
      <c r="P26" s="69"/>
      <c r="Q26" s="13"/>
    </row>
    <row r="27" spans="2:17" x14ac:dyDescent="0.25">
      <c r="B27" s="11"/>
      <c r="C27" s="33" t="s">
        <v>52</v>
      </c>
      <c r="D27" s="61" t="str">
        <f>IF(C27&lt;&gt;"",VLOOKUP(C27,Tabulka1[],3),"")</f>
        <v>Chleba</v>
      </c>
      <c r="E27" s="62"/>
      <c r="F27" s="63"/>
      <c r="G27" s="64">
        <v>1</v>
      </c>
      <c r="H27" s="64"/>
      <c r="I27" s="4" t="str">
        <f>IF(C27&lt;&gt;"",VLOOKUP(C27,Tabulka1[],5),"")</f>
        <v>Ks</v>
      </c>
      <c r="J27" s="65">
        <f>IF(C27&lt;&gt;"",VLOOKUP(C27,Tabulka1[],6),"")</f>
        <v>40</v>
      </c>
      <c r="K27" s="65"/>
      <c r="L27" s="66">
        <f t="shared" si="0"/>
        <v>40</v>
      </c>
      <c r="M27" s="67"/>
      <c r="N27" s="5">
        <f>IF(C27&lt;&gt;"",VLOOKUP(C27,Tabulka1[],7),"")</f>
        <v>0</v>
      </c>
      <c r="O27" s="68">
        <f t="shared" si="1"/>
        <v>40</v>
      </c>
      <c r="P27" s="69"/>
      <c r="Q27" s="13"/>
    </row>
    <row r="28" spans="2:17" x14ac:dyDescent="0.25">
      <c r="B28" s="11"/>
      <c r="C28" s="33" t="s">
        <v>55</v>
      </c>
      <c r="D28" s="61" t="str">
        <f>IF(C28&lt;&gt;"",VLOOKUP(C28,Tabulka1[],3),"")</f>
        <v>Vánočka</v>
      </c>
      <c r="E28" s="62"/>
      <c r="F28" s="63"/>
      <c r="G28" s="64">
        <v>2</v>
      </c>
      <c r="H28" s="64"/>
      <c r="I28" s="4" t="str">
        <f>IF(C28&lt;&gt;"",VLOOKUP(C28,Tabulka1[],5),"")</f>
        <v>Ks</v>
      </c>
      <c r="J28" s="65">
        <f>IF(C28&lt;&gt;"",VLOOKUP(C28,Tabulka1[],6),"")</f>
        <v>45</v>
      </c>
      <c r="K28" s="65"/>
      <c r="L28" s="66">
        <f t="shared" si="0"/>
        <v>90</v>
      </c>
      <c r="M28" s="67"/>
      <c r="N28" s="5">
        <f>IF(C28&lt;&gt;"",VLOOKUP(C28,Tabulka1[],7),"")</f>
        <v>0.1</v>
      </c>
      <c r="O28" s="68">
        <f t="shared" si="1"/>
        <v>99</v>
      </c>
      <c r="P28" s="69"/>
      <c r="Q28" s="13"/>
    </row>
    <row r="29" spans="2:17" x14ac:dyDescent="0.25">
      <c r="B29" s="11"/>
      <c r="C29" s="33" t="s">
        <v>53</v>
      </c>
      <c r="D29" s="61" t="str">
        <f>IF(C29&lt;&gt;"",VLOOKUP(C29,Tabulka1[],3),"")</f>
        <v>Rohlík</v>
      </c>
      <c r="E29" s="62"/>
      <c r="F29" s="63"/>
      <c r="G29" s="64">
        <v>3</v>
      </c>
      <c r="H29" s="64"/>
      <c r="I29" s="4" t="str">
        <f>IF(C29&lt;&gt;"",VLOOKUP(C29,Tabulka1[],5),"")</f>
        <v>Ks</v>
      </c>
      <c r="J29" s="65">
        <f>IF(C29&lt;&gt;"",VLOOKUP(C29,Tabulka1[],6),"")</f>
        <v>2</v>
      </c>
      <c r="K29" s="65"/>
      <c r="L29" s="66">
        <f t="shared" si="0"/>
        <v>6</v>
      </c>
      <c r="M29" s="67"/>
      <c r="N29" s="5">
        <f>IF(C29&lt;&gt;"",VLOOKUP(C29,Tabulka1[],7),"")</f>
        <v>0.21</v>
      </c>
      <c r="O29" s="68">
        <f t="shared" si="1"/>
        <v>7.26</v>
      </c>
      <c r="P29" s="69"/>
      <c r="Q29" s="13"/>
    </row>
    <row r="30" spans="2:17" x14ac:dyDescent="0.25">
      <c r="B30" s="11"/>
      <c r="C30" s="33" t="s">
        <v>54</v>
      </c>
      <c r="D30" s="61" t="str">
        <f>IF(C30&lt;&gt;"",VLOOKUP(C30,Tabulka1[],3),"")</f>
        <v>Mlého</v>
      </c>
      <c r="E30" s="62"/>
      <c r="F30" s="63"/>
      <c r="G30" s="64">
        <v>4</v>
      </c>
      <c r="H30" s="64"/>
      <c r="I30" s="4" t="str">
        <f>IF(C30&lt;&gt;"",VLOOKUP(C30,Tabulka1[],5),"")</f>
        <v>Ks</v>
      </c>
      <c r="J30" s="65">
        <f>IF(C30&lt;&gt;"",VLOOKUP(C30,Tabulka1[],6),"")</f>
        <v>15</v>
      </c>
      <c r="K30" s="65"/>
      <c r="L30" s="66">
        <f t="shared" si="0"/>
        <v>60</v>
      </c>
      <c r="M30" s="67"/>
      <c r="N30" s="5">
        <f>IF(C30&lt;&gt;"",VLOOKUP(C30,Tabulka1[],7),"")</f>
        <v>0.1</v>
      </c>
      <c r="O30" s="68">
        <f t="shared" si="1"/>
        <v>66</v>
      </c>
      <c r="P30" s="69"/>
      <c r="Q30" s="13"/>
    </row>
    <row r="31" spans="2:17" x14ac:dyDescent="0.25">
      <c r="B31" s="11"/>
      <c r="C31" s="33" t="s">
        <v>54</v>
      </c>
      <c r="D31" s="61" t="str">
        <f>IF(C31&lt;&gt;"",VLOOKUP(C31,Tabulka1[],3),"")</f>
        <v>Mlého</v>
      </c>
      <c r="E31" s="62"/>
      <c r="F31" s="63"/>
      <c r="G31" s="64">
        <v>5</v>
      </c>
      <c r="H31" s="64"/>
      <c r="I31" s="4" t="str">
        <f>IF(C31&lt;&gt;"",VLOOKUP(C31,Tabulka1[],5),"")</f>
        <v>Ks</v>
      </c>
      <c r="J31" s="65">
        <f>IF(C31&lt;&gt;"",VLOOKUP(C31,Tabulka1[],6),"")</f>
        <v>15</v>
      </c>
      <c r="K31" s="65"/>
      <c r="L31" s="66">
        <f t="shared" si="0"/>
        <v>75</v>
      </c>
      <c r="M31" s="67"/>
      <c r="N31" s="5">
        <f>IF(C31&lt;&gt;"",VLOOKUP(C31,Tabulka1[],7),"")</f>
        <v>0.1</v>
      </c>
      <c r="O31" s="68">
        <f t="shared" si="1"/>
        <v>82.5</v>
      </c>
      <c r="P31" s="69"/>
      <c r="Q31" s="13"/>
    </row>
    <row r="32" spans="2:17" x14ac:dyDescent="0.25">
      <c r="B32" s="11"/>
      <c r="C32" s="33" t="s">
        <v>55</v>
      </c>
      <c r="D32" s="61" t="str">
        <f>IF(C32&lt;&gt;"",VLOOKUP(C32,Tabulka1[],3),"")</f>
        <v>Vánočka</v>
      </c>
      <c r="E32" s="62"/>
      <c r="F32" s="63"/>
      <c r="G32" s="64">
        <v>6</v>
      </c>
      <c r="H32" s="64"/>
      <c r="I32" s="4" t="str">
        <f>IF(C32&lt;&gt;"",VLOOKUP(C32,Tabulka1[],5),"")</f>
        <v>Ks</v>
      </c>
      <c r="J32" s="65">
        <f>IF(C32&lt;&gt;"",VLOOKUP(C32,Tabulka1[],6),"")</f>
        <v>45</v>
      </c>
      <c r="K32" s="65"/>
      <c r="L32" s="66">
        <f t="shared" si="0"/>
        <v>270</v>
      </c>
      <c r="M32" s="67"/>
      <c r="N32" s="5">
        <f>IF(C32&lt;&gt;"",VLOOKUP(C32,Tabulka1[],7),"")</f>
        <v>0.1</v>
      </c>
      <c r="O32" s="68">
        <f t="shared" si="1"/>
        <v>297</v>
      </c>
      <c r="P32" s="69"/>
      <c r="Q32" s="13"/>
    </row>
    <row r="33" spans="2:20" x14ac:dyDescent="0.25">
      <c r="B33" s="11"/>
      <c r="C33" s="33" t="s">
        <v>53</v>
      </c>
      <c r="D33" s="61" t="str">
        <f>IF(C33&lt;&gt;"",VLOOKUP(C33,Tabulka1[],3),"")</f>
        <v>Rohlík</v>
      </c>
      <c r="E33" s="62"/>
      <c r="F33" s="63"/>
      <c r="G33" s="64">
        <v>7</v>
      </c>
      <c r="H33" s="64"/>
      <c r="I33" s="4" t="str">
        <f>IF(C33&lt;&gt;"",VLOOKUP(C33,Tabulka1[],5),"")</f>
        <v>Ks</v>
      </c>
      <c r="J33" s="65">
        <f>IF(C33&lt;&gt;"",VLOOKUP(C33,Tabulka1[],6),"")</f>
        <v>2</v>
      </c>
      <c r="K33" s="65"/>
      <c r="L33" s="66">
        <f t="shared" si="0"/>
        <v>14</v>
      </c>
      <c r="M33" s="67"/>
      <c r="N33" s="5">
        <f>IF(C33&lt;&gt;"",VLOOKUP(C33,Tabulka1[],7),"")</f>
        <v>0.21</v>
      </c>
      <c r="O33" s="68">
        <f t="shared" si="1"/>
        <v>16.940000000000001</v>
      </c>
      <c r="P33" s="69"/>
      <c r="Q33" s="13"/>
    </row>
    <row r="34" spans="2:20" x14ac:dyDescent="0.25">
      <c r="B34" s="11"/>
      <c r="C34" s="33" t="s">
        <v>52</v>
      </c>
      <c r="D34" s="61" t="str">
        <f>IF(C34&lt;&gt;"",VLOOKUP(C34,Tabulka1[],3),"")</f>
        <v>Chleba</v>
      </c>
      <c r="E34" s="62"/>
      <c r="F34" s="63"/>
      <c r="G34" s="64">
        <v>8</v>
      </c>
      <c r="H34" s="64"/>
      <c r="I34" s="4" t="str">
        <f>IF(C34&lt;&gt;"",VLOOKUP(C34,Tabulka1[],5),"")</f>
        <v>Ks</v>
      </c>
      <c r="J34" s="65">
        <f>IF(C34&lt;&gt;"",VLOOKUP(C34,Tabulka1[],6),"")</f>
        <v>40</v>
      </c>
      <c r="K34" s="65"/>
      <c r="L34" s="66">
        <f t="shared" si="0"/>
        <v>320</v>
      </c>
      <c r="M34" s="67"/>
      <c r="N34" s="5">
        <f>IF(C34&lt;&gt;"",VLOOKUP(C34,Tabulka1[],7),"")</f>
        <v>0</v>
      </c>
      <c r="O34" s="68">
        <f t="shared" si="1"/>
        <v>320</v>
      </c>
      <c r="P34" s="69"/>
      <c r="Q34" s="13"/>
    </row>
    <row r="35" spans="2:20" x14ac:dyDescent="0.25">
      <c r="B35" s="11"/>
      <c r="C35" s="33" t="s">
        <v>54</v>
      </c>
      <c r="D35" s="61" t="str">
        <f>IF(C35&lt;&gt;"",VLOOKUP(C35,Tabulka1[],3),"")</f>
        <v>Mlého</v>
      </c>
      <c r="E35" s="62"/>
      <c r="F35" s="63"/>
      <c r="G35" s="64">
        <v>9</v>
      </c>
      <c r="H35" s="64"/>
      <c r="I35" s="4" t="str">
        <f>IF(C35&lt;&gt;"",VLOOKUP(C35,Tabulka1[],5),"")</f>
        <v>Ks</v>
      </c>
      <c r="J35" s="65">
        <f>IF(C35&lt;&gt;"",VLOOKUP(C35,Tabulka1[],6),"")</f>
        <v>15</v>
      </c>
      <c r="K35" s="65"/>
      <c r="L35" s="66">
        <f t="shared" si="0"/>
        <v>135</v>
      </c>
      <c r="M35" s="67"/>
      <c r="N35" s="5">
        <f>IF(C35&lt;&gt;"",VLOOKUP(C35,Tabulka1[],7),"")</f>
        <v>0.1</v>
      </c>
      <c r="O35" s="68">
        <f t="shared" si="1"/>
        <v>148.5</v>
      </c>
      <c r="P35" s="69"/>
      <c r="Q35" s="13"/>
    </row>
    <row r="36" spans="2:20" x14ac:dyDescent="0.25">
      <c r="B36" s="11"/>
      <c r="C36" s="33" t="s">
        <v>52</v>
      </c>
      <c r="D36" s="61" t="str">
        <f>IF(C36&lt;&gt;"",VLOOKUP(C36,Tabulka1[],3),"")</f>
        <v>Chleba</v>
      </c>
      <c r="E36" s="62"/>
      <c r="F36" s="63"/>
      <c r="G36" s="64">
        <v>8</v>
      </c>
      <c r="H36" s="64"/>
      <c r="I36" s="4" t="str">
        <f>IF(C36&lt;&gt;"",VLOOKUP(C36,Tabulka1[],5),"")</f>
        <v>Ks</v>
      </c>
      <c r="J36" s="65">
        <f>IF(C36&lt;&gt;"",VLOOKUP(C36,Tabulka1[],6),"")</f>
        <v>40</v>
      </c>
      <c r="K36" s="65"/>
      <c r="L36" s="66">
        <f t="shared" si="0"/>
        <v>320</v>
      </c>
      <c r="M36" s="67"/>
      <c r="N36" s="5">
        <f>IF(C36&lt;&gt;"",VLOOKUP(C36,Tabulka1[],7),"")</f>
        <v>0</v>
      </c>
      <c r="O36" s="68">
        <f t="shared" si="1"/>
        <v>320</v>
      </c>
      <c r="P36" s="69"/>
      <c r="Q36" s="13"/>
    </row>
    <row r="37" spans="2:20" x14ac:dyDescent="0.25">
      <c r="B37" s="11"/>
      <c r="C37" s="33" t="s">
        <v>54</v>
      </c>
      <c r="D37" s="61" t="str">
        <f>IF(C37&lt;&gt;"",VLOOKUP(C37,Tabulka1[],3),"")</f>
        <v>Mlého</v>
      </c>
      <c r="E37" s="62"/>
      <c r="F37" s="63"/>
      <c r="G37" s="64">
        <v>7</v>
      </c>
      <c r="H37" s="64"/>
      <c r="I37" s="4" t="str">
        <f>IF(C37&lt;&gt;"",VLOOKUP(C37,Tabulka1[],5),"")</f>
        <v>Ks</v>
      </c>
      <c r="J37" s="65">
        <f>IF(C37&lt;&gt;"",VLOOKUP(C37,Tabulka1[],6),"")</f>
        <v>15</v>
      </c>
      <c r="K37" s="65"/>
      <c r="L37" s="66">
        <f t="shared" si="0"/>
        <v>105</v>
      </c>
      <c r="M37" s="67"/>
      <c r="N37" s="5">
        <f>IF(C37&lt;&gt;"",VLOOKUP(C37,Tabulka1[],7),"")</f>
        <v>0.1</v>
      </c>
      <c r="O37" s="68">
        <f t="shared" si="1"/>
        <v>115.5</v>
      </c>
      <c r="P37" s="69"/>
      <c r="Q37" s="13"/>
    </row>
    <row r="38" spans="2:20" x14ac:dyDescent="0.25">
      <c r="B38" s="11"/>
      <c r="C38" s="33" t="s">
        <v>55</v>
      </c>
      <c r="D38" s="61" t="str">
        <f>IF(C38&lt;&gt;"",VLOOKUP(C38,Tabulka1[],3),"")</f>
        <v>Vánočka</v>
      </c>
      <c r="E38" s="62"/>
      <c r="F38" s="63"/>
      <c r="G38" s="64">
        <v>6</v>
      </c>
      <c r="H38" s="64"/>
      <c r="I38" s="4" t="str">
        <f>IF(C38&lt;&gt;"",VLOOKUP(C38,Tabulka1[],5),"")</f>
        <v>Ks</v>
      </c>
      <c r="J38" s="65">
        <f>IF(C38&lt;&gt;"",VLOOKUP(C38,Tabulka1[],6),"")</f>
        <v>45</v>
      </c>
      <c r="K38" s="65"/>
      <c r="L38" s="66">
        <f t="shared" si="0"/>
        <v>270</v>
      </c>
      <c r="M38" s="67"/>
      <c r="N38" s="5">
        <f>IF(C38&lt;&gt;"",VLOOKUP(C38,Tabulka1[],7),"")</f>
        <v>0.1</v>
      </c>
      <c r="O38" s="68">
        <f t="shared" si="1"/>
        <v>297</v>
      </c>
      <c r="P38" s="69"/>
      <c r="Q38" s="13"/>
    </row>
    <row r="39" spans="2:20" x14ac:dyDescent="0.25">
      <c r="B39" s="11"/>
      <c r="C39" s="33" t="s">
        <v>54</v>
      </c>
      <c r="D39" s="61" t="str">
        <f>IF(C39&lt;&gt;"",VLOOKUP(C39,Tabulka1[],3),"")</f>
        <v>Mlého</v>
      </c>
      <c r="E39" s="62"/>
      <c r="F39" s="63"/>
      <c r="G39" s="64">
        <v>5</v>
      </c>
      <c r="H39" s="64"/>
      <c r="I39" s="4" t="str">
        <f>IF(C39&lt;&gt;"",VLOOKUP(C39,Tabulka1[],5),"")</f>
        <v>Ks</v>
      </c>
      <c r="J39" s="65">
        <f>IF(C39&lt;&gt;"",VLOOKUP(C39,Tabulka1[],6),"")</f>
        <v>15</v>
      </c>
      <c r="K39" s="65"/>
      <c r="L39" s="66">
        <f t="shared" si="0"/>
        <v>75</v>
      </c>
      <c r="M39" s="67"/>
      <c r="N39" s="5">
        <f>IF(C39&lt;&gt;"",VLOOKUP(C39,Tabulka1[],7),"")</f>
        <v>0.1</v>
      </c>
      <c r="O39" s="68">
        <f t="shared" si="1"/>
        <v>82.5</v>
      </c>
      <c r="P39" s="69"/>
      <c r="Q39" s="13"/>
    </row>
    <row r="40" spans="2:20" x14ac:dyDescent="0.25">
      <c r="B40" s="11"/>
      <c r="C40" s="33" t="s">
        <v>55</v>
      </c>
      <c r="D40" s="61" t="str">
        <f>IF(C40&lt;&gt;"",VLOOKUP(C40,Tabulka1[],3),"")</f>
        <v>Vánočka</v>
      </c>
      <c r="E40" s="62"/>
      <c r="F40" s="63"/>
      <c r="G40" s="64">
        <v>4</v>
      </c>
      <c r="H40" s="64"/>
      <c r="I40" s="4" t="str">
        <f>IF(C40&lt;&gt;"",VLOOKUP(C40,Tabulka1[],5),"")</f>
        <v>Ks</v>
      </c>
      <c r="J40" s="65">
        <f>IF(C40&lt;&gt;"",VLOOKUP(C40,Tabulka1[],6),"")</f>
        <v>45</v>
      </c>
      <c r="K40" s="65"/>
      <c r="L40" s="66">
        <f t="shared" si="0"/>
        <v>180</v>
      </c>
      <c r="M40" s="67"/>
      <c r="N40" s="5">
        <f>IF(C40&lt;&gt;"",VLOOKUP(C40,Tabulka1[],7),"")</f>
        <v>0.1</v>
      </c>
      <c r="O40" s="68">
        <f t="shared" si="1"/>
        <v>198</v>
      </c>
      <c r="P40" s="69"/>
      <c r="Q40" s="13"/>
    </row>
    <row r="41" spans="2:20" x14ac:dyDescent="0.25">
      <c r="B41" s="11"/>
      <c r="C41" s="33" t="s">
        <v>55</v>
      </c>
      <c r="D41" s="61" t="str">
        <f>IF(C41&lt;&gt;"",VLOOKUP(C41,Tabulka1[],3),"")</f>
        <v>Vánočka</v>
      </c>
      <c r="E41" s="62"/>
      <c r="F41" s="63"/>
      <c r="G41" s="64">
        <v>5</v>
      </c>
      <c r="H41" s="64"/>
      <c r="I41" s="4" t="str">
        <f>IF(C41&lt;&gt;"",VLOOKUP(C41,Tabulka1[],5),"")</f>
        <v>Ks</v>
      </c>
      <c r="J41" s="65">
        <f>IF(C41&lt;&gt;"",VLOOKUP(C41,Tabulka1[],6),"")</f>
        <v>45</v>
      </c>
      <c r="K41" s="65"/>
      <c r="L41" s="66">
        <f t="shared" si="0"/>
        <v>225</v>
      </c>
      <c r="M41" s="67"/>
      <c r="N41" s="5">
        <f>IF(C41&lt;&gt;"",VLOOKUP(C41,Tabulka1[],7),"")</f>
        <v>0.1</v>
      </c>
      <c r="O41" s="68">
        <f t="shared" si="1"/>
        <v>247.5</v>
      </c>
      <c r="P41" s="69"/>
      <c r="Q41" s="13"/>
    </row>
    <row r="42" spans="2:20" x14ac:dyDescent="0.25">
      <c r="B42" s="11"/>
      <c r="C42" s="34"/>
      <c r="D42" s="61" t="str">
        <f>IF(C42&lt;&gt;"",VLOOKUP(C42,Tabulka1[],3),"")</f>
        <v/>
      </c>
      <c r="E42" s="62"/>
      <c r="F42" s="63"/>
      <c r="G42" s="79"/>
      <c r="H42" s="79"/>
      <c r="I42" s="4" t="str">
        <f>IF(C42&lt;&gt;"",VLOOKUP(C42,Tabulka1[],5),"")</f>
        <v/>
      </c>
      <c r="J42" s="65" t="str">
        <f>IF(C42&lt;&gt;"",VLOOKUP(C42,Tabulka1[],6),"")</f>
        <v/>
      </c>
      <c r="K42" s="65"/>
      <c r="L42" s="66" t="str">
        <f t="shared" si="0"/>
        <v/>
      </c>
      <c r="M42" s="67"/>
      <c r="N42" s="5" t="str">
        <f>IF(C42&lt;&gt;"",VLOOKUP(C42,Tabulka1[],7),"")</f>
        <v/>
      </c>
      <c r="O42" s="68" t="str">
        <f t="shared" si="1"/>
        <v/>
      </c>
      <c r="P42" s="69"/>
      <c r="Q42" s="13"/>
      <c r="T42" s="45" t="s">
        <v>57</v>
      </c>
    </row>
    <row r="43" spans="2:20" ht="5.25" customHeight="1" x14ac:dyDescent="0.25">
      <c r="B43" s="11"/>
      <c r="C43" s="12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3"/>
    </row>
    <row r="44" spans="2:20" x14ac:dyDescent="0.25">
      <c r="B44" s="11"/>
      <c r="C44" s="37" t="s">
        <v>22</v>
      </c>
      <c r="D44" s="36"/>
      <c r="E44" s="12"/>
      <c r="F44" s="12"/>
      <c r="G44" s="12"/>
      <c r="H44" s="12"/>
      <c r="I44" s="12"/>
      <c r="J44" s="12"/>
      <c r="K44" s="12"/>
      <c r="L44" s="25" t="s">
        <v>23</v>
      </c>
      <c r="M44" s="12"/>
      <c r="N44" s="12"/>
      <c r="O44" s="75">
        <f>SUM(O23:P42)</f>
        <v>2484.4</v>
      </c>
      <c r="P44" s="76"/>
      <c r="Q44" s="13"/>
    </row>
    <row r="45" spans="2:20" x14ac:dyDescent="0.25">
      <c r="B45" s="11"/>
      <c r="C45" s="77" t="s">
        <v>24</v>
      </c>
      <c r="D45" s="77"/>
      <c r="E45" s="77" t="s">
        <v>25</v>
      </c>
      <c r="F45" s="77"/>
      <c r="G45" s="77" t="s">
        <v>26</v>
      </c>
      <c r="H45" s="77"/>
      <c r="I45" s="77" t="s">
        <v>27</v>
      </c>
      <c r="J45" s="77"/>
      <c r="K45" s="12"/>
      <c r="L45" s="26" t="s">
        <v>28</v>
      </c>
      <c r="M45" s="12"/>
      <c r="N45" s="12"/>
      <c r="O45" s="78">
        <v>1000</v>
      </c>
      <c r="P45" s="78"/>
      <c r="Q45" s="13"/>
    </row>
    <row r="46" spans="2:20" x14ac:dyDescent="0.25">
      <c r="B46" s="11"/>
      <c r="C46" s="82">
        <v>0</v>
      </c>
      <c r="D46" s="82"/>
      <c r="E46" s="83">
        <f>SUMIF($N$23:$N$42,C46,$L$23:$M$42)</f>
        <v>720</v>
      </c>
      <c r="F46" s="83"/>
      <c r="G46" s="83">
        <f>E46*C46</f>
        <v>0</v>
      </c>
      <c r="H46" s="83"/>
      <c r="I46" s="83">
        <f>E46+G46</f>
        <v>720</v>
      </c>
      <c r="J46" s="83"/>
      <c r="K46" s="12"/>
      <c r="L46" s="35" t="s">
        <v>56</v>
      </c>
      <c r="M46" s="12"/>
      <c r="N46" s="12"/>
      <c r="O46" s="84">
        <f>SUM(O23:P42)-O45-O48</f>
        <v>0.40000000000009095</v>
      </c>
      <c r="P46" s="84"/>
      <c r="Q46" s="13"/>
    </row>
    <row r="47" spans="2:20" ht="13.8" thickBot="1" x14ac:dyDescent="0.3">
      <c r="B47" s="11"/>
      <c r="C47" s="85">
        <v>0.1</v>
      </c>
      <c r="D47" s="86"/>
      <c r="E47" s="87">
        <f>SUMIF($N$23:$N$42,C47,$L$23:$M$42)</f>
        <v>1560</v>
      </c>
      <c r="F47" s="88"/>
      <c r="G47" s="87">
        <f>E47*C47</f>
        <v>156</v>
      </c>
      <c r="H47" s="88"/>
      <c r="I47" s="87">
        <f>E47+G47</f>
        <v>1716</v>
      </c>
      <c r="J47" s="88"/>
      <c r="K47" s="12"/>
      <c r="L47" s="12"/>
      <c r="M47" s="12"/>
      <c r="N47" s="12"/>
      <c r="O47" s="12"/>
      <c r="P47" s="12"/>
      <c r="Q47" s="13"/>
    </row>
    <row r="48" spans="2:20" ht="13.8" thickBot="1" x14ac:dyDescent="0.3">
      <c r="B48" s="11"/>
      <c r="C48" s="82">
        <v>0.15</v>
      </c>
      <c r="D48" s="82"/>
      <c r="E48" s="83">
        <f>SUMIF($N$23:$N$42,C48,$L$23:$M$42)</f>
        <v>0</v>
      </c>
      <c r="F48" s="83"/>
      <c r="G48" s="83">
        <f>E48*C48</f>
        <v>0</v>
      </c>
      <c r="H48" s="83"/>
      <c r="I48" s="83">
        <f>E48+G48</f>
        <v>0</v>
      </c>
      <c r="J48" s="83"/>
      <c r="K48" s="12"/>
      <c r="L48" s="30" t="s">
        <v>29</v>
      </c>
      <c r="M48" s="31"/>
      <c r="N48" s="31"/>
      <c r="O48" s="80">
        <f>IF(O44&lt;&gt;"",(ROUND(SUM(O23:P42),0)),"")-O45</f>
        <v>1484</v>
      </c>
      <c r="P48" s="81"/>
      <c r="Q48" s="13"/>
    </row>
    <row r="49" spans="2:17" x14ac:dyDescent="0.25">
      <c r="B49" s="11"/>
      <c r="C49" s="82">
        <v>0.21</v>
      </c>
      <c r="D49" s="82"/>
      <c r="E49" s="83">
        <f>SUMIF($N$23:$N$42,C49,$L$23:$M$42)</f>
        <v>40</v>
      </c>
      <c r="F49" s="83"/>
      <c r="G49" s="83">
        <f>E49*C49</f>
        <v>8.4</v>
      </c>
      <c r="H49" s="83"/>
      <c r="I49" s="83">
        <f>E49+G49</f>
        <v>48.4</v>
      </c>
      <c r="J49" s="83"/>
      <c r="K49" s="12"/>
      <c r="L49" s="12"/>
      <c r="M49" s="12"/>
      <c r="N49" s="12"/>
      <c r="O49" s="91"/>
      <c r="P49" s="91"/>
      <c r="Q49" s="13"/>
    </row>
    <row r="50" spans="2:17" x14ac:dyDescent="0.25">
      <c r="B50" s="11"/>
      <c r="C50" s="77" t="s">
        <v>30</v>
      </c>
      <c r="D50" s="77"/>
      <c r="E50" s="90">
        <f>SUM(E46:F49)</f>
        <v>2320</v>
      </c>
      <c r="F50" s="90"/>
      <c r="G50" s="90">
        <f>SUM(G46:H49)</f>
        <v>164.4</v>
      </c>
      <c r="H50" s="90"/>
      <c r="I50" s="90">
        <f>SUM(I46:J49)</f>
        <v>2484.4</v>
      </c>
      <c r="J50" s="90"/>
      <c r="K50" s="12"/>
      <c r="L50" s="22" t="s">
        <v>31</v>
      </c>
      <c r="M50" s="12"/>
      <c r="N50" s="55"/>
      <c r="O50" s="55"/>
      <c r="P50" s="55"/>
      <c r="Q50" s="13"/>
    </row>
    <row r="51" spans="2:17" x14ac:dyDescent="0.25">
      <c r="B51" s="11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3"/>
    </row>
    <row r="52" spans="2:17" ht="8.4" customHeight="1" x14ac:dyDescent="0.25">
      <c r="B52" s="11"/>
      <c r="C52" s="89" t="s">
        <v>32</v>
      </c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13"/>
    </row>
    <row r="53" spans="2:17" ht="12.75" customHeight="1" x14ac:dyDescent="0.25">
      <c r="B53" s="11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13"/>
    </row>
    <row r="54" spans="2:17" x14ac:dyDescent="0.25">
      <c r="B54" s="11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13"/>
    </row>
    <row r="55" spans="2:17" ht="13.8" thickBot="1" x14ac:dyDescent="0.3">
      <c r="B55" s="27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9"/>
    </row>
    <row r="56" spans="2:17" ht="13.8" thickTop="1" x14ac:dyDescent="0.25"/>
  </sheetData>
  <mergeCells count="159">
    <mergeCell ref="C4:M5"/>
    <mergeCell ref="N4:P5"/>
    <mergeCell ref="C11:I11"/>
    <mergeCell ref="E14:H14"/>
    <mergeCell ref="E15:H15"/>
    <mergeCell ref="L8:O8"/>
    <mergeCell ref="L9:O9"/>
    <mergeCell ref="L10:O10"/>
    <mergeCell ref="L11:O11"/>
    <mergeCell ref="L12:O12"/>
    <mergeCell ref="L13:O13"/>
    <mergeCell ref="E12:H12"/>
    <mergeCell ref="E13:H13"/>
    <mergeCell ref="C49:D49"/>
    <mergeCell ref="E49:F49"/>
    <mergeCell ref="G49:H49"/>
    <mergeCell ref="I49:J49"/>
    <mergeCell ref="N50:P50"/>
    <mergeCell ref="C52:P54"/>
    <mergeCell ref="C50:D50"/>
    <mergeCell ref="E50:F50"/>
    <mergeCell ref="G50:H50"/>
    <mergeCell ref="I50:J50"/>
    <mergeCell ref="O49:P49"/>
    <mergeCell ref="O48:P48"/>
    <mergeCell ref="C48:D48"/>
    <mergeCell ref="E48:F48"/>
    <mergeCell ref="G48:H48"/>
    <mergeCell ref="I48:J48"/>
    <mergeCell ref="C46:D46"/>
    <mergeCell ref="E46:F46"/>
    <mergeCell ref="G46:H46"/>
    <mergeCell ref="I46:J46"/>
    <mergeCell ref="O46:P46"/>
    <mergeCell ref="C47:D47"/>
    <mergeCell ref="E47:F47"/>
    <mergeCell ref="G47:H47"/>
    <mergeCell ref="I47:J47"/>
    <mergeCell ref="C45:D45"/>
    <mergeCell ref="E45:F45"/>
    <mergeCell ref="G45:H45"/>
    <mergeCell ref="I45:J45"/>
    <mergeCell ref="O45:P45"/>
    <mergeCell ref="O41:P41"/>
    <mergeCell ref="D42:F42"/>
    <mergeCell ref="J37:K37"/>
    <mergeCell ref="L37:M37"/>
    <mergeCell ref="O39:P39"/>
    <mergeCell ref="D40:F40"/>
    <mergeCell ref="G40:H40"/>
    <mergeCell ref="J40:K40"/>
    <mergeCell ref="L40:M40"/>
    <mergeCell ref="O40:P40"/>
    <mergeCell ref="D39:F39"/>
    <mergeCell ref="G39:H39"/>
    <mergeCell ref="G42:H42"/>
    <mergeCell ref="J42:K42"/>
    <mergeCell ref="L42:M42"/>
    <mergeCell ref="O42:P42"/>
    <mergeCell ref="D41:F41"/>
    <mergeCell ref="G41:H41"/>
    <mergeCell ref="J41:K41"/>
    <mergeCell ref="O37:P37"/>
    <mergeCell ref="D38:F38"/>
    <mergeCell ref="G38:H38"/>
    <mergeCell ref="J38:K38"/>
    <mergeCell ref="L38:M38"/>
    <mergeCell ref="O38:P38"/>
    <mergeCell ref="D37:F37"/>
    <mergeCell ref="G37:H37"/>
    <mergeCell ref="O44:P44"/>
    <mergeCell ref="L41:M41"/>
    <mergeCell ref="J39:K39"/>
    <mergeCell ref="L39:M39"/>
    <mergeCell ref="O35:P35"/>
    <mergeCell ref="D36:F36"/>
    <mergeCell ref="G36:H36"/>
    <mergeCell ref="J36:K36"/>
    <mergeCell ref="L36:M36"/>
    <mergeCell ref="O36:P36"/>
    <mergeCell ref="D35:F35"/>
    <mergeCell ref="G35:H35"/>
    <mergeCell ref="J35:K35"/>
    <mergeCell ref="L35:M35"/>
    <mergeCell ref="O33:P33"/>
    <mergeCell ref="D34:F34"/>
    <mergeCell ref="G34:H34"/>
    <mergeCell ref="J34:K34"/>
    <mergeCell ref="L34:M34"/>
    <mergeCell ref="O34:P34"/>
    <mergeCell ref="D33:F33"/>
    <mergeCell ref="G33:H33"/>
    <mergeCell ref="J33:K33"/>
    <mergeCell ref="L33:M33"/>
    <mergeCell ref="O31:P31"/>
    <mergeCell ref="D32:F32"/>
    <mergeCell ref="G32:H32"/>
    <mergeCell ref="J32:K32"/>
    <mergeCell ref="L32:M32"/>
    <mergeCell ref="O32:P32"/>
    <mergeCell ref="D31:F31"/>
    <mergeCell ref="G31:H31"/>
    <mergeCell ref="J31:K31"/>
    <mergeCell ref="L31:M31"/>
    <mergeCell ref="O29:P29"/>
    <mergeCell ref="D30:F30"/>
    <mergeCell ref="G30:H30"/>
    <mergeCell ref="J30:K30"/>
    <mergeCell ref="L30:M30"/>
    <mergeCell ref="O30:P30"/>
    <mergeCell ref="D29:F29"/>
    <mergeCell ref="G29:H29"/>
    <mergeCell ref="J29:K29"/>
    <mergeCell ref="L29:M29"/>
    <mergeCell ref="O27:P27"/>
    <mergeCell ref="D28:F28"/>
    <mergeCell ref="G28:H28"/>
    <mergeCell ref="J28:K28"/>
    <mergeCell ref="L28:M28"/>
    <mergeCell ref="O28:P28"/>
    <mergeCell ref="D27:F27"/>
    <mergeCell ref="G27:H27"/>
    <mergeCell ref="J27:K27"/>
    <mergeCell ref="L27:M27"/>
    <mergeCell ref="O25:P25"/>
    <mergeCell ref="D26:F26"/>
    <mergeCell ref="G26:H26"/>
    <mergeCell ref="J26:K26"/>
    <mergeCell ref="L26:M26"/>
    <mergeCell ref="O26:P26"/>
    <mergeCell ref="D25:F25"/>
    <mergeCell ref="G25:H25"/>
    <mergeCell ref="J25:K25"/>
    <mergeCell ref="L25:M25"/>
    <mergeCell ref="O23:P23"/>
    <mergeCell ref="D24:F24"/>
    <mergeCell ref="G24:H24"/>
    <mergeCell ref="J24:K24"/>
    <mergeCell ref="L24:M24"/>
    <mergeCell ref="O24:P24"/>
    <mergeCell ref="D23:F23"/>
    <mergeCell ref="G23:H23"/>
    <mergeCell ref="J23:K23"/>
    <mergeCell ref="L23:M23"/>
    <mergeCell ref="C21:C22"/>
    <mergeCell ref="D21:F22"/>
    <mergeCell ref="G21:H22"/>
    <mergeCell ref="I21:I22"/>
    <mergeCell ref="J21:K22"/>
    <mergeCell ref="L21:M22"/>
    <mergeCell ref="N15:P15"/>
    <mergeCell ref="F17:H17"/>
    <mergeCell ref="N17:P17"/>
    <mergeCell ref="F19:H19"/>
    <mergeCell ref="N19:P19"/>
    <mergeCell ref="F18:H18"/>
    <mergeCell ref="N18:P18"/>
    <mergeCell ref="N21:N22"/>
    <mergeCell ref="O21:P22"/>
  </mergeCells>
  <phoneticPr fontId="0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ED2DC1EA-C6F7-4CD0-8173-D85417C01406}">
          <x14:formula1>
            <xm:f>Data!$D$3:$D$7</xm:f>
          </x14:formula1>
          <xm:sqref>N19:P19</xm:sqref>
        </x14:dataValidation>
        <x14:dataValidation type="list" showInputMessage="1" showErrorMessage="1" xr:uid="{E117DB02-DC74-42CE-932B-D7DB797EC461}">
          <x14:formula1>
            <xm:f>Data!$F$3:$F$7</xm:f>
          </x14:formula1>
          <xm:sqref>N15:P15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23C18-F8D5-4727-8D02-6D9DC16938C7}">
  <sheetPr codeName="List2"/>
  <dimension ref="B2:J18"/>
  <sheetViews>
    <sheetView zoomScale="111" workbookViewId="0">
      <selection activeCell="G9" sqref="G9"/>
    </sheetView>
  </sheetViews>
  <sheetFormatPr defaultRowHeight="13.2" x14ac:dyDescent="0.25"/>
  <cols>
    <col min="3" max="3" width="5.5546875" customWidth="1"/>
    <col min="4" max="4" width="15.5546875" bestFit="1" customWidth="1"/>
    <col min="5" max="5" width="9.33203125" bestFit="1" customWidth="1"/>
    <col min="6" max="6" width="3.5546875" bestFit="1" customWidth="1"/>
    <col min="7" max="7" width="11.5546875" bestFit="1" customWidth="1"/>
    <col min="8" max="8" width="11.33203125" customWidth="1"/>
  </cols>
  <sheetData>
    <row r="2" spans="2:10" x14ac:dyDescent="0.25">
      <c r="B2" s="1" t="s">
        <v>51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s="1" t="s">
        <v>48</v>
      </c>
    </row>
    <row r="3" spans="2:10" x14ac:dyDescent="0.25">
      <c r="B3" s="1" t="str">
        <f t="shared" ref="B3:B6" si="0">IF(C3&lt;&gt;"",(J3&amp; " " &amp;C3),"""")</f>
        <v>2020 1</v>
      </c>
      <c r="C3" s="1">
        <v>1</v>
      </c>
      <c r="D3" s="1" t="s">
        <v>46</v>
      </c>
      <c r="F3" t="s">
        <v>42</v>
      </c>
      <c r="G3" s="3">
        <v>40</v>
      </c>
      <c r="H3" s="2">
        <v>0</v>
      </c>
      <c r="J3">
        <v>2020</v>
      </c>
    </row>
    <row r="4" spans="2:10" x14ac:dyDescent="0.25">
      <c r="B4" s="1" t="str">
        <f t="shared" si="0"/>
        <v>2020 2</v>
      </c>
      <c r="C4" s="1">
        <f t="shared" ref="C4:C6" si="1">C3+1</f>
        <v>2</v>
      </c>
      <c r="D4" s="1" t="s">
        <v>47</v>
      </c>
      <c r="F4" t="s">
        <v>42</v>
      </c>
      <c r="G4">
        <v>2</v>
      </c>
      <c r="H4" s="2">
        <v>0.21</v>
      </c>
      <c r="J4">
        <v>2020</v>
      </c>
    </row>
    <row r="5" spans="2:10" x14ac:dyDescent="0.25">
      <c r="B5" s="1" t="str">
        <f t="shared" si="0"/>
        <v>2020 3</v>
      </c>
      <c r="C5" s="1">
        <f t="shared" si="1"/>
        <v>3</v>
      </c>
      <c r="D5" s="1" t="s">
        <v>49</v>
      </c>
      <c r="F5" t="s">
        <v>42</v>
      </c>
      <c r="G5">
        <v>15</v>
      </c>
      <c r="H5" s="2">
        <v>0.1</v>
      </c>
      <c r="J5">
        <v>2020</v>
      </c>
    </row>
    <row r="6" spans="2:10" x14ac:dyDescent="0.25">
      <c r="B6" s="1" t="str">
        <f t="shared" si="0"/>
        <v>2020 4</v>
      </c>
      <c r="C6" s="1">
        <f t="shared" si="1"/>
        <v>4</v>
      </c>
      <c r="D6" s="1" t="s">
        <v>50</v>
      </c>
      <c r="F6" t="s">
        <v>42</v>
      </c>
      <c r="G6">
        <v>45</v>
      </c>
      <c r="H6" s="2">
        <v>0.1</v>
      </c>
      <c r="J6">
        <v>2020</v>
      </c>
    </row>
    <row r="7" spans="2:10" x14ac:dyDescent="0.25">
      <c r="J7">
        <v>2020</v>
      </c>
    </row>
    <row r="8" spans="2:10" x14ac:dyDescent="0.25">
      <c r="J8">
        <v>2020</v>
      </c>
    </row>
    <row r="9" spans="2:10" x14ac:dyDescent="0.25">
      <c r="J9">
        <v>2020</v>
      </c>
    </row>
    <row r="10" spans="2:10" x14ac:dyDescent="0.25">
      <c r="J10">
        <v>2020</v>
      </c>
    </row>
    <row r="11" spans="2:10" x14ac:dyDescent="0.25">
      <c r="J11">
        <v>2020</v>
      </c>
    </row>
    <row r="12" spans="2:10" x14ac:dyDescent="0.25">
      <c r="J12">
        <v>2020</v>
      </c>
    </row>
    <row r="13" spans="2:10" x14ac:dyDescent="0.25">
      <c r="J13">
        <v>2020</v>
      </c>
    </row>
    <row r="14" spans="2:10" x14ac:dyDescent="0.25">
      <c r="J14">
        <v>2020</v>
      </c>
    </row>
    <row r="15" spans="2:10" x14ac:dyDescent="0.25">
      <c r="J15">
        <v>2020</v>
      </c>
    </row>
    <row r="16" spans="2:10" x14ac:dyDescent="0.25">
      <c r="J16">
        <v>2020</v>
      </c>
    </row>
    <row r="17" spans="10:10" x14ac:dyDescent="0.25">
      <c r="J17">
        <v>2020</v>
      </c>
    </row>
    <row r="18" spans="10:10" x14ac:dyDescent="0.25">
      <c r="J18">
        <v>2020</v>
      </c>
    </row>
  </sheetData>
  <pageMargins left="0.7" right="0.7" top="0.78740157499999996" bottom="0.78740157499999996" header="0.3" footer="0.3"/>
  <ignoredErrors>
    <ignoredError sqref="C3" calculatedColumn="1"/>
  </ignoredErrors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CB1690F-9309-4291-9EF0-A03F997FC48B}">
          <x14:formula1>
            <xm:f>Data!$H$4:$H$7</xm:f>
          </x14:formula1>
          <xm:sqref>F3:F6</xm:sqref>
        </x14:dataValidation>
        <x14:dataValidation type="list" allowBlank="1" showInputMessage="1" showErrorMessage="1" xr:uid="{EEEC5CAE-A810-4C6D-95FC-6E17978FB711}">
          <x14:formula1>
            <xm:f>Data!$D$4:$D$7</xm:f>
          </x14:formula1>
          <xm:sqref>H3:H6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56C8C-0CCD-4BFE-9588-98FA6FFD50BA}">
  <sheetPr codeName="List3"/>
  <dimension ref="B2:H7"/>
  <sheetViews>
    <sheetView workbookViewId="0">
      <selection activeCell="J17" sqref="J17"/>
    </sheetView>
  </sheetViews>
  <sheetFormatPr defaultRowHeight="13.2" x14ac:dyDescent="0.25"/>
  <cols>
    <col min="2" max="2" width="13.33203125" bestFit="1" customWidth="1"/>
  </cols>
  <sheetData>
    <row r="2" spans="2:8" x14ac:dyDescent="0.25">
      <c r="B2" s="1" t="s">
        <v>34</v>
      </c>
      <c r="D2" s="1" t="s">
        <v>26</v>
      </c>
      <c r="F2" s="1" t="s">
        <v>38</v>
      </c>
      <c r="H2" s="1" t="s">
        <v>17</v>
      </c>
    </row>
    <row r="4" spans="2:8" x14ac:dyDescent="0.25">
      <c r="B4" s="1" t="s">
        <v>33</v>
      </c>
      <c r="D4" s="2">
        <v>0</v>
      </c>
      <c r="F4" s="1" t="s">
        <v>39</v>
      </c>
      <c r="H4" s="1" t="s">
        <v>42</v>
      </c>
    </row>
    <row r="5" spans="2:8" x14ac:dyDescent="0.25">
      <c r="B5" s="1" t="s">
        <v>35</v>
      </c>
      <c r="D5" s="2">
        <v>0.1</v>
      </c>
      <c r="F5" s="1" t="s">
        <v>41</v>
      </c>
      <c r="H5" s="1" t="s">
        <v>43</v>
      </c>
    </row>
    <row r="6" spans="2:8" x14ac:dyDescent="0.25">
      <c r="B6" s="1" t="s">
        <v>36</v>
      </c>
      <c r="D6" s="2">
        <v>0.15</v>
      </c>
      <c r="F6" s="1" t="s">
        <v>40</v>
      </c>
      <c r="H6" s="1" t="s">
        <v>44</v>
      </c>
    </row>
    <row r="7" spans="2:8" x14ac:dyDescent="0.25">
      <c r="B7" s="1" t="s">
        <v>37</v>
      </c>
      <c r="D7" s="2">
        <v>0.21</v>
      </c>
      <c r="H7" s="1" t="s">
        <v>45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Faktura</vt:lpstr>
      <vt:lpstr>Položky</vt:lpstr>
      <vt:lpstr>Data</vt:lpstr>
    </vt:vector>
  </TitlesOfParts>
  <Company>ASPI Publishing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cp:lastPrinted>2020-06-28T06:26:43Z</cp:lastPrinted>
  <dcterms:created xsi:type="dcterms:W3CDTF">2009-01-07T14:06:40Z</dcterms:created>
  <dcterms:modified xsi:type="dcterms:W3CDTF">2020-06-28T06:50:36Z</dcterms:modified>
</cp:coreProperties>
</file>